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_GASREG\00REGSUP\2 - Gas\Kentucky\2018-00281_2018 Kentucky Rate Case\2019-01-22 Atmos Response to Depreciation Order\"/>
    </mc:Choice>
  </mc:AlternateContent>
  <bookViews>
    <workbookView xWindow="0" yWindow="105" windowWidth="13215" windowHeight="7005" tabRatio="681"/>
  </bookViews>
  <sheets>
    <sheet name="Parameters" sheetId="2" r:id="rId1"/>
    <sheet name="Comparison" sheetId="5" r:id="rId2"/>
    <sheet name="Accrual" sheetId="4" r:id="rId3"/>
    <sheet name="GPA" sheetId="6" r:id="rId4"/>
    <sheet name="Atmos KY Direct TR 2017 ALG" sheetId="12" r:id="rId5"/>
    <sheet name="Reserve" sheetId="3" r:id="rId6"/>
    <sheet name="Provided by Client Plant 2017" sheetId="10" r:id="rId7"/>
    <sheet name="Provided by Client Reserve 2017" sheetId="11" r:id="rId8"/>
  </sheets>
  <definedNames>
    <definedName name="_xlnm._FilterDatabase" localSheetId="6" hidden="1">'Provided by Client Plant 2017'!$A$1:$F$3608</definedName>
    <definedName name="_xlnm._FilterDatabase" localSheetId="7" hidden="1">'Provided by Client Reserve 2017'!$A$1:$E$61</definedName>
    <definedName name="_xlnm.Print_Area" localSheetId="1">Comparison!$A$1:$M$102</definedName>
    <definedName name="_xlnm.Print_Area" localSheetId="3">GPA!$A$1:$L$37</definedName>
    <definedName name="_xlnm.Print_Area" localSheetId="5">Reserve!$A$1:$G$82,Reserve!$N$1:$R$81</definedName>
    <definedName name="_xlnm.Print_Titles" localSheetId="1">Comparison!$1:$10</definedName>
    <definedName name="_xlnm.Print_Titles" localSheetId="0">Parameters!$1:$9</definedName>
    <definedName name="_xlnm.Print_Titles" localSheetId="6">'Provided by Client Plant 2017'!$1:$1</definedName>
    <definedName name="_xlnm.Print_Titles" localSheetId="7">'Provided by Client Reserve 2017'!$1:$1</definedName>
  </definedNames>
  <calcPr calcId="152511"/>
</workbook>
</file>

<file path=xl/calcChain.xml><?xml version="1.0" encoding="utf-8"?>
<calcChain xmlns="http://schemas.openxmlformats.org/spreadsheetml/2006/main">
  <c r="S1536" i="12" l="1"/>
  <c r="S1537" i="12" s="1"/>
  <c r="P1536" i="12" l="1"/>
  <c r="P1535" i="12"/>
  <c r="P1533" i="12"/>
  <c r="P1532" i="12"/>
  <c r="P1531" i="12"/>
  <c r="P1530" i="12"/>
  <c r="P1529" i="12"/>
  <c r="P1527" i="12"/>
  <c r="P1526" i="12"/>
  <c r="P1524" i="12"/>
  <c r="P1525" i="12" s="1"/>
  <c r="P1522" i="12"/>
  <c r="P1521" i="12"/>
  <c r="P1520" i="12"/>
  <c r="P1519" i="12"/>
  <c r="P1518" i="12"/>
  <c r="P1517" i="12"/>
  <c r="P1516" i="12"/>
  <c r="P1515" i="12"/>
  <c r="P1514" i="12"/>
  <c r="P1513" i="12"/>
  <c r="P1512" i="12"/>
  <c r="P1511" i="12"/>
  <c r="P1510" i="12"/>
  <c r="P1509" i="12"/>
  <c r="P1508" i="12"/>
  <c r="P1507" i="12"/>
  <c r="P1505" i="12"/>
  <c r="P1504" i="12"/>
  <c r="P1503" i="12"/>
  <c r="P1502" i="12"/>
  <c r="P1501" i="12"/>
  <c r="P1500" i="12"/>
  <c r="P1499" i="12"/>
  <c r="P1497" i="12"/>
  <c r="P1496" i="12"/>
  <c r="P1495" i="12"/>
  <c r="P1494" i="12"/>
  <c r="P1493" i="12"/>
  <c r="P1492" i="12"/>
  <c r="P1491" i="12"/>
  <c r="P1489" i="12"/>
  <c r="P1488" i="12"/>
  <c r="P1487" i="12"/>
  <c r="P1486" i="12"/>
  <c r="P1485" i="12"/>
  <c r="P1484" i="12"/>
  <c r="P1483" i="12"/>
  <c r="P1482" i="12"/>
  <c r="P1481" i="12"/>
  <c r="P1480" i="12"/>
  <c r="P1479" i="12"/>
  <c r="P1478" i="12"/>
  <c r="P1477" i="12"/>
  <c r="P1476" i="12"/>
  <c r="P1475" i="12"/>
  <c r="P1474" i="12"/>
  <c r="P1473" i="12"/>
  <c r="P1471" i="12"/>
  <c r="P1470" i="12"/>
  <c r="P1469" i="12"/>
  <c r="P1467" i="12"/>
  <c r="P1466" i="12"/>
  <c r="P1465" i="12"/>
  <c r="P1464" i="12"/>
  <c r="P1463" i="12"/>
  <c r="P1462" i="12"/>
  <c r="P1461" i="12"/>
  <c r="P1460" i="12"/>
  <c r="P1459" i="12"/>
  <c r="P1458" i="12"/>
  <c r="P1457" i="12"/>
  <c r="P1455" i="12"/>
  <c r="P1454" i="12"/>
  <c r="P1453" i="12"/>
  <c r="P1452" i="12"/>
  <c r="P1451" i="12"/>
  <c r="P1450" i="12"/>
  <c r="P1449" i="12"/>
  <c r="P1448" i="12"/>
  <c r="P1447" i="12"/>
  <c r="P1446" i="12"/>
  <c r="P1445" i="12"/>
  <c r="P1444" i="12"/>
  <c r="P1443" i="12"/>
  <c r="P1442" i="12"/>
  <c r="P1441" i="12"/>
  <c r="P1440" i="12"/>
  <c r="P1439" i="12"/>
  <c r="P1438" i="12"/>
  <c r="P1437" i="12"/>
  <c r="P1436" i="12"/>
  <c r="P1434" i="12"/>
  <c r="P1433" i="12"/>
  <c r="P1432" i="12"/>
  <c r="P1430" i="12"/>
  <c r="P1429" i="12"/>
  <c r="P1428" i="12"/>
  <c r="P1427" i="12"/>
  <c r="P1426" i="12"/>
  <c r="P1425" i="12"/>
  <c r="P1424" i="12"/>
  <c r="P1423" i="12"/>
  <c r="P1422" i="12"/>
  <c r="P1420" i="12"/>
  <c r="P1419" i="12"/>
  <c r="P1418" i="12"/>
  <c r="P1417" i="12"/>
  <c r="P1416" i="12"/>
  <c r="P1415" i="12"/>
  <c r="P1414" i="12"/>
  <c r="P1413" i="12"/>
  <c r="P1412" i="12"/>
  <c r="P1411" i="12"/>
  <c r="P1410" i="12"/>
  <c r="P1409" i="12"/>
  <c r="P1408" i="12"/>
  <c r="P1407" i="12"/>
  <c r="P1406" i="12"/>
  <c r="P1405" i="12"/>
  <c r="P1404" i="12"/>
  <c r="P1403" i="12"/>
  <c r="P1402" i="12"/>
  <c r="P1401" i="12"/>
  <c r="P1399" i="12"/>
  <c r="P1398" i="12"/>
  <c r="P1397" i="12"/>
  <c r="P1396" i="12"/>
  <c r="P1395" i="12"/>
  <c r="P1394" i="12"/>
  <c r="P1393" i="12"/>
  <c r="P1392" i="12"/>
  <c r="P1391" i="12"/>
  <c r="P1390" i="12"/>
  <c r="P1389" i="12"/>
  <c r="P1388" i="12"/>
  <c r="P1387" i="12"/>
  <c r="P1386" i="12"/>
  <c r="P1374" i="12"/>
  <c r="P1373" i="12"/>
  <c r="P1372" i="12"/>
  <c r="P1371" i="12"/>
  <c r="P1370" i="12"/>
  <c r="P1369" i="12"/>
  <c r="P1368" i="12"/>
  <c r="P1367" i="12"/>
  <c r="P1366" i="12"/>
  <c r="P1365" i="12"/>
  <c r="P1364" i="12"/>
  <c r="P1363" i="12"/>
  <c r="P1362" i="12"/>
  <c r="P1361" i="12"/>
  <c r="P1360" i="12"/>
  <c r="P1359" i="12"/>
  <c r="P1358" i="12"/>
  <c r="P1357" i="12"/>
  <c r="P1356" i="12"/>
  <c r="P1355" i="12"/>
  <c r="P1354" i="12"/>
  <c r="P1353" i="12"/>
  <c r="P1352" i="12"/>
  <c r="P1351" i="12"/>
  <c r="P1350" i="12"/>
  <c r="P1349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2" i="12"/>
  <c r="P1321" i="12"/>
  <c r="P1320" i="12"/>
  <c r="P1319" i="12"/>
  <c r="P1317" i="12"/>
  <c r="P1316" i="12"/>
  <c r="P1315" i="12"/>
  <c r="P1314" i="12"/>
  <c r="P1313" i="12"/>
  <c r="P1312" i="12"/>
  <c r="P1310" i="12"/>
  <c r="P1309" i="12"/>
  <c r="P1308" i="12"/>
  <c r="P1307" i="12"/>
  <c r="P1306" i="12"/>
  <c r="P1305" i="12"/>
  <c r="P1304" i="12"/>
  <c r="P1303" i="12"/>
  <c r="P1302" i="12"/>
  <c r="P1301" i="12"/>
  <c r="P1300" i="12"/>
  <c r="P1299" i="12"/>
  <c r="P1298" i="12"/>
  <c r="P1297" i="12"/>
  <c r="P1296" i="12"/>
  <c r="P1295" i="12"/>
  <c r="P1294" i="12"/>
  <c r="P1293" i="12"/>
  <c r="P1292" i="12"/>
  <c r="P1291" i="12"/>
  <c r="P1290" i="12"/>
  <c r="P1289" i="12"/>
  <c r="P1288" i="12"/>
  <c r="P1287" i="12"/>
  <c r="P1286" i="12"/>
  <c r="P1285" i="12"/>
  <c r="P1284" i="12"/>
  <c r="P1283" i="12"/>
  <c r="P1282" i="12"/>
  <c r="P1281" i="12"/>
  <c r="P1280" i="12"/>
  <c r="P1279" i="12"/>
  <c r="P1278" i="12"/>
  <c r="P1277" i="12"/>
  <c r="P1276" i="12"/>
  <c r="P1275" i="12"/>
  <c r="P1274" i="12"/>
  <c r="P1273" i="12"/>
  <c r="P1272" i="12"/>
  <c r="P1271" i="12"/>
  <c r="P1270" i="12"/>
  <c r="P1269" i="12"/>
  <c r="P1268" i="12"/>
  <c r="P1267" i="12"/>
  <c r="P1266" i="12"/>
  <c r="P1265" i="12"/>
  <c r="P1264" i="12"/>
  <c r="P1263" i="12"/>
  <c r="P1262" i="12"/>
  <c r="P1261" i="12"/>
  <c r="P1260" i="12"/>
  <c r="P1259" i="12"/>
  <c r="P1258" i="12"/>
  <c r="P1257" i="12"/>
  <c r="P1256" i="12"/>
  <c r="P1255" i="12"/>
  <c r="P1254" i="12"/>
  <c r="P1253" i="12"/>
  <c r="P1252" i="12"/>
  <c r="P1251" i="12"/>
  <c r="P1250" i="12"/>
  <c r="P1249" i="12"/>
  <c r="P1248" i="12"/>
  <c r="P1247" i="12"/>
  <c r="P1246" i="12"/>
  <c r="P1245" i="12"/>
  <c r="P1244" i="12"/>
  <c r="P1242" i="12"/>
  <c r="P1241" i="12"/>
  <c r="P1240" i="12"/>
  <c r="P1239" i="12"/>
  <c r="P1238" i="12"/>
  <c r="P1237" i="12"/>
  <c r="P1236" i="12"/>
  <c r="P1235" i="12"/>
  <c r="P1234" i="12"/>
  <c r="P1233" i="12"/>
  <c r="P1232" i="12"/>
  <c r="P1231" i="12"/>
  <c r="P1230" i="12"/>
  <c r="P1229" i="12"/>
  <c r="P1228" i="12"/>
  <c r="P1227" i="12"/>
  <c r="P1226" i="12"/>
  <c r="P1225" i="12"/>
  <c r="P1224" i="12"/>
  <c r="P1223" i="12"/>
  <c r="P1222" i="12"/>
  <c r="P1221" i="12"/>
  <c r="P1220" i="12"/>
  <c r="P1219" i="12"/>
  <c r="P1218" i="12"/>
  <c r="P1217" i="12"/>
  <c r="P1216" i="12"/>
  <c r="P1215" i="12"/>
  <c r="P1214" i="12"/>
  <c r="P1213" i="12"/>
  <c r="P1212" i="12"/>
  <c r="P1210" i="12"/>
  <c r="P1209" i="12"/>
  <c r="P1208" i="12"/>
  <c r="P1207" i="12"/>
  <c r="P1206" i="12"/>
  <c r="P1205" i="12"/>
  <c r="P1204" i="12"/>
  <c r="P1203" i="12"/>
  <c r="P1202" i="12"/>
  <c r="P1201" i="12"/>
  <c r="P1200" i="12"/>
  <c r="P1199" i="12"/>
  <c r="P1198" i="12"/>
  <c r="P1197" i="12"/>
  <c r="P1196" i="12"/>
  <c r="P1195" i="12"/>
  <c r="P1194" i="12"/>
  <c r="P1193" i="12"/>
  <c r="P1192" i="12"/>
  <c r="P1191" i="12"/>
  <c r="P1190" i="12"/>
  <c r="P1189" i="12"/>
  <c r="P1188" i="12"/>
  <c r="P1187" i="12"/>
  <c r="P1186" i="12"/>
  <c r="P1185" i="12"/>
  <c r="P1184" i="12"/>
  <c r="P1183" i="12"/>
  <c r="P1182" i="12"/>
  <c r="P1181" i="12"/>
  <c r="P1180" i="12"/>
  <c r="P1179" i="12"/>
  <c r="P1178" i="12"/>
  <c r="P1177" i="12"/>
  <c r="P1176" i="12"/>
  <c r="P1175" i="12"/>
  <c r="P1174" i="12"/>
  <c r="P1173" i="12"/>
  <c r="P1172" i="12"/>
  <c r="P1170" i="12"/>
  <c r="P1169" i="12"/>
  <c r="P1168" i="12"/>
  <c r="P1167" i="12"/>
  <c r="P1166" i="12"/>
  <c r="P1165" i="12"/>
  <c r="P1164" i="12"/>
  <c r="P1163" i="12"/>
  <c r="P1162" i="12"/>
  <c r="P1161" i="12"/>
  <c r="P1160" i="12"/>
  <c r="P1159" i="12"/>
  <c r="P1158" i="12"/>
  <c r="P1157" i="12"/>
  <c r="P1156" i="12"/>
  <c r="P1155" i="12"/>
  <c r="P1154" i="12"/>
  <c r="P1153" i="12"/>
  <c r="P1152" i="12"/>
  <c r="P1151" i="12"/>
  <c r="P1150" i="12"/>
  <c r="P1149" i="12"/>
  <c r="P1148" i="12"/>
  <c r="P1147" i="12"/>
  <c r="P1146" i="12"/>
  <c r="P1145" i="12"/>
  <c r="P1144" i="12"/>
  <c r="P1143" i="12"/>
  <c r="P1142" i="12"/>
  <c r="P1141" i="12"/>
  <c r="P1140" i="12"/>
  <c r="P1139" i="12"/>
  <c r="P1138" i="12"/>
  <c r="P1137" i="12"/>
  <c r="P1052" i="12"/>
  <c r="P1051" i="12"/>
  <c r="P1050" i="12"/>
  <c r="P1049" i="12"/>
  <c r="P1048" i="12"/>
  <c r="P1047" i="12"/>
  <c r="P1046" i="12"/>
  <c r="P1045" i="12"/>
  <c r="P1044" i="12"/>
  <c r="P1043" i="12"/>
  <c r="P1042" i="12"/>
  <c r="P1041" i="12"/>
  <c r="P1040" i="12"/>
  <c r="P1039" i="12"/>
  <c r="P1038" i="12"/>
  <c r="P1037" i="12"/>
  <c r="P1036" i="12"/>
  <c r="P1035" i="12"/>
  <c r="P1034" i="12"/>
  <c r="P1033" i="12"/>
  <c r="P1032" i="12"/>
  <c r="P1031" i="12"/>
  <c r="P1030" i="12"/>
  <c r="P1029" i="12"/>
  <c r="P1028" i="12"/>
  <c r="P1027" i="12"/>
  <c r="P1026" i="12"/>
  <c r="P1025" i="12"/>
  <c r="P1024" i="12"/>
  <c r="P1023" i="12"/>
  <c r="P1022" i="12"/>
  <c r="P1021" i="12"/>
  <c r="P1020" i="12"/>
  <c r="P1019" i="12"/>
  <c r="P1018" i="12"/>
  <c r="P1017" i="12"/>
  <c r="P1016" i="12"/>
  <c r="P1015" i="12"/>
  <c r="P1014" i="12"/>
  <c r="P1013" i="12"/>
  <c r="P1012" i="12"/>
  <c r="P1011" i="12"/>
  <c r="P1010" i="12"/>
  <c r="P1009" i="12"/>
  <c r="P1008" i="12"/>
  <c r="P1007" i="12"/>
  <c r="P1006" i="12"/>
  <c r="P1005" i="12"/>
  <c r="P1004" i="12"/>
  <c r="P1003" i="12"/>
  <c r="P1002" i="12"/>
  <c r="P1001" i="12"/>
  <c r="P1000" i="12"/>
  <c r="P999" i="12"/>
  <c r="P998" i="12"/>
  <c r="P997" i="12"/>
  <c r="P996" i="12"/>
  <c r="P995" i="12"/>
  <c r="P994" i="12"/>
  <c r="P993" i="12"/>
  <c r="P992" i="12"/>
  <c r="P991" i="12"/>
  <c r="P990" i="12"/>
  <c r="P989" i="12"/>
  <c r="P988" i="12"/>
  <c r="P987" i="12"/>
  <c r="P986" i="12"/>
  <c r="P985" i="12"/>
  <c r="P984" i="12"/>
  <c r="P982" i="12"/>
  <c r="P981" i="12"/>
  <c r="P980" i="12"/>
  <c r="P979" i="12"/>
  <c r="P978" i="12"/>
  <c r="P977" i="12"/>
  <c r="P976" i="12"/>
  <c r="P975" i="12"/>
  <c r="P974" i="12"/>
  <c r="P973" i="12"/>
  <c r="P972" i="12"/>
  <c r="P971" i="12"/>
  <c r="P970" i="12"/>
  <c r="P969" i="12"/>
  <c r="P968" i="12"/>
  <c r="P967" i="12"/>
  <c r="P966" i="12"/>
  <c r="P965" i="12"/>
  <c r="P964" i="12"/>
  <c r="P963" i="12"/>
  <c r="P962" i="12"/>
  <c r="P961" i="12"/>
  <c r="P960" i="12"/>
  <c r="P959" i="12"/>
  <c r="P958" i="12"/>
  <c r="P957" i="12"/>
  <c r="P956" i="12"/>
  <c r="P955" i="12"/>
  <c r="P954" i="12"/>
  <c r="P953" i="12"/>
  <c r="P952" i="12"/>
  <c r="P951" i="12"/>
  <c r="P950" i="12"/>
  <c r="P949" i="12"/>
  <c r="P948" i="12"/>
  <c r="P947" i="12"/>
  <c r="P946" i="12"/>
  <c r="P945" i="12"/>
  <c r="P944" i="12"/>
  <c r="P943" i="12"/>
  <c r="P942" i="12"/>
  <c r="P941" i="12"/>
  <c r="P940" i="12"/>
  <c r="P939" i="12"/>
  <c r="P938" i="12"/>
  <c r="P937" i="12"/>
  <c r="P936" i="12"/>
  <c r="P935" i="12"/>
  <c r="P934" i="12"/>
  <c r="P933" i="12"/>
  <c r="P932" i="12"/>
  <c r="P931" i="12"/>
  <c r="P930" i="12"/>
  <c r="P929" i="12"/>
  <c r="P928" i="12"/>
  <c r="P927" i="12"/>
  <c r="P926" i="12"/>
  <c r="P925" i="12"/>
  <c r="P924" i="12"/>
  <c r="P923" i="12"/>
  <c r="P922" i="12"/>
  <c r="P921" i="12"/>
  <c r="P920" i="12"/>
  <c r="P919" i="12"/>
  <c r="P918" i="12"/>
  <c r="P917" i="12"/>
  <c r="P916" i="12"/>
  <c r="P915" i="12"/>
  <c r="P914" i="12"/>
  <c r="P913" i="12"/>
  <c r="P912" i="12"/>
  <c r="P911" i="12"/>
  <c r="P909" i="12"/>
  <c r="P908" i="12"/>
  <c r="P907" i="12"/>
  <c r="P906" i="12"/>
  <c r="P905" i="12"/>
  <c r="P904" i="12"/>
  <c r="P903" i="12"/>
  <c r="P902" i="12"/>
  <c r="P901" i="12"/>
  <c r="P900" i="12"/>
  <c r="P899" i="12"/>
  <c r="P898" i="12"/>
  <c r="P897" i="12"/>
  <c r="P896" i="12"/>
  <c r="P895" i="12"/>
  <c r="P894" i="12"/>
  <c r="P893" i="12"/>
  <c r="P892" i="12"/>
  <c r="P891" i="12"/>
  <c r="P890" i="12"/>
  <c r="P889" i="12"/>
  <c r="P887" i="12"/>
  <c r="P886" i="12"/>
  <c r="P885" i="12"/>
  <c r="P884" i="12"/>
  <c r="P883" i="12"/>
  <c r="P882" i="12"/>
  <c r="P881" i="12"/>
  <c r="P880" i="12"/>
  <c r="P879" i="12"/>
  <c r="P878" i="12"/>
  <c r="P877" i="12"/>
  <c r="P876" i="12"/>
  <c r="P875" i="12"/>
  <c r="P874" i="12"/>
  <c r="P873" i="12"/>
  <c r="P872" i="12"/>
  <c r="P871" i="12"/>
  <c r="P870" i="12"/>
  <c r="P869" i="12"/>
  <c r="P766" i="12"/>
  <c r="P765" i="12"/>
  <c r="P764" i="12"/>
  <c r="P763" i="12"/>
  <c r="P762" i="12"/>
  <c r="P761" i="12"/>
  <c r="P760" i="12"/>
  <c r="P759" i="12"/>
  <c r="P758" i="12"/>
  <c r="P757" i="12"/>
  <c r="P756" i="12"/>
  <c r="P755" i="12"/>
  <c r="P754" i="12"/>
  <c r="P753" i="12"/>
  <c r="P752" i="12"/>
  <c r="P751" i="12"/>
  <c r="P750" i="12"/>
  <c r="P749" i="12"/>
  <c r="P748" i="12"/>
  <c r="P747" i="12"/>
  <c r="P746" i="12"/>
  <c r="P745" i="12"/>
  <c r="P744" i="12"/>
  <c r="P743" i="12"/>
  <c r="P742" i="12"/>
  <c r="P741" i="12"/>
  <c r="P740" i="12"/>
  <c r="P739" i="12"/>
  <c r="P738" i="12"/>
  <c r="P737" i="12"/>
  <c r="P736" i="12"/>
  <c r="P735" i="12"/>
  <c r="P734" i="12"/>
  <c r="P733" i="12"/>
  <c r="P732" i="12"/>
  <c r="P731" i="12"/>
  <c r="P730" i="12"/>
  <c r="P729" i="12"/>
  <c r="P728" i="12"/>
  <c r="P727" i="12"/>
  <c r="P726" i="12"/>
  <c r="P725" i="12"/>
  <c r="P724" i="12"/>
  <c r="P723" i="12"/>
  <c r="P722" i="12"/>
  <c r="P721" i="12"/>
  <c r="P720" i="12"/>
  <c r="P719" i="12"/>
  <c r="P718" i="12"/>
  <c r="P717" i="12"/>
  <c r="P716" i="12"/>
  <c r="P715" i="12"/>
  <c r="P714" i="12"/>
  <c r="P713" i="12"/>
  <c r="P712" i="12"/>
  <c r="P711" i="12"/>
  <c r="P710" i="12"/>
  <c r="P709" i="12"/>
  <c r="P708" i="12"/>
  <c r="P707" i="12"/>
  <c r="P706" i="12"/>
  <c r="P705" i="12"/>
  <c r="P704" i="12"/>
  <c r="P703" i="12"/>
  <c r="P702" i="12"/>
  <c r="P701" i="12"/>
  <c r="P700" i="12"/>
  <c r="P699" i="12"/>
  <c r="P697" i="12"/>
  <c r="P696" i="12"/>
  <c r="P695" i="12"/>
  <c r="P694" i="12"/>
  <c r="P693" i="12"/>
  <c r="P692" i="12"/>
  <c r="P691" i="12"/>
  <c r="P690" i="12"/>
  <c r="P689" i="12"/>
  <c r="P688" i="12"/>
  <c r="P687" i="12"/>
  <c r="P686" i="12"/>
  <c r="P685" i="12"/>
  <c r="P684" i="12"/>
  <c r="P683" i="12"/>
  <c r="P677" i="12"/>
  <c r="P676" i="12"/>
  <c r="P675" i="12"/>
  <c r="P674" i="12"/>
  <c r="P673" i="12"/>
  <c r="P672" i="12"/>
  <c r="P671" i="12"/>
  <c r="P670" i="12"/>
  <c r="P669" i="12"/>
  <c r="P668" i="12"/>
  <c r="P667" i="12"/>
  <c r="P666" i="12"/>
  <c r="P665" i="12"/>
  <c r="P664" i="12"/>
  <c r="P663" i="12"/>
  <c r="P662" i="12"/>
  <c r="P661" i="12"/>
  <c r="P660" i="12"/>
  <c r="P659" i="12"/>
  <c r="P658" i="12"/>
  <c r="P657" i="12"/>
  <c r="P656" i="12"/>
  <c r="P604" i="12"/>
  <c r="P603" i="12"/>
  <c r="P602" i="12"/>
  <c r="P601" i="12"/>
  <c r="P600" i="12"/>
  <c r="P599" i="12"/>
  <c r="P598" i="12"/>
  <c r="P597" i="12"/>
  <c r="P596" i="12"/>
  <c r="P595" i="12"/>
  <c r="P594" i="12"/>
  <c r="P593" i="12"/>
  <c r="P592" i="12"/>
  <c r="P591" i="12"/>
  <c r="P590" i="12"/>
  <c r="P589" i="12"/>
  <c r="P588" i="12"/>
  <c r="P587" i="12"/>
  <c r="P586" i="12"/>
  <c r="P585" i="12"/>
  <c r="P584" i="12"/>
  <c r="P583" i="12"/>
  <c r="P582" i="12"/>
  <c r="P581" i="12"/>
  <c r="P580" i="12"/>
  <c r="P579" i="12"/>
  <c r="P578" i="12"/>
  <c r="P577" i="12"/>
  <c r="P576" i="12"/>
  <c r="P575" i="12"/>
  <c r="P574" i="12"/>
  <c r="P573" i="12"/>
  <c r="P572" i="12"/>
  <c r="P571" i="12"/>
  <c r="P570" i="12"/>
  <c r="P569" i="12"/>
  <c r="P568" i="12"/>
  <c r="P567" i="12"/>
  <c r="P566" i="12"/>
  <c r="P565" i="12"/>
  <c r="P564" i="12"/>
  <c r="P563" i="12"/>
  <c r="P562" i="12"/>
  <c r="P561" i="12"/>
  <c r="P560" i="12"/>
  <c r="P559" i="12"/>
  <c r="P558" i="12"/>
  <c r="P557" i="12"/>
  <c r="P556" i="12"/>
  <c r="P555" i="12"/>
  <c r="P554" i="12"/>
  <c r="P553" i="12"/>
  <c r="P552" i="12"/>
  <c r="P550" i="12"/>
  <c r="P549" i="12"/>
  <c r="P548" i="12"/>
  <c r="P547" i="12"/>
  <c r="P546" i="12"/>
  <c r="P545" i="12"/>
  <c r="P544" i="12"/>
  <c r="P543" i="12"/>
  <c r="P542" i="12"/>
  <c r="P541" i="12"/>
  <c r="P540" i="12"/>
  <c r="P539" i="12"/>
  <c r="P538" i="12"/>
  <c r="P537" i="12"/>
  <c r="P536" i="12"/>
  <c r="P535" i="12"/>
  <c r="P534" i="12"/>
  <c r="P533" i="12"/>
  <c r="P532" i="12"/>
  <c r="P531" i="12"/>
  <c r="P530" i="12"/>
  <c r="P529" i="12"/>
  <c r="P528" i="12"/>
  <c r="P527" i="12"/>
  <c r="P526" i="12"/>
  <c r="P525" i="12"/>
  <c r="P524" i="12"/>
  <c r="P523" i="12"/>
  <c r="P449" i="12"/>
  <c r="P448" i="12"/>
  <c r="P447" i="12"/>
  <c r="P446" i="12"/>
  <c r="P445" i="12"/>
  <c r="P444" i="12"/>
  <c r="P443" i="12"/>
  <c r="P442" i="12"/>
  <c r="P441" i="12"/>
  <c r="P440" i="12"/>
  <c r="P439" i="12"/>
  <c r="P438" i="12"/>
  <c r="P437" i="12"/>
  <c r="P436" i="12"/>
  <c r="P435" i="12"/>
  <c r="P434" i="12"/>
  <c r="P433" i="12"/>
  <c r="P432" i="12"/>
  <c r="P431" i="12"/>
  <c r="P430" i="12"/>
  <c r="P429" i="12"/>
  <c r="P428" i="12"/>
  <c r="P427" i="12"/>
  <c r="P426" i="12"/>
  <c r="P425" i="12"/>
  <c r="P424" i="12"/>
  <c r="P423" i="12"/>
  <c r="P422" i="12"/>
  <c r="P421" i="12"/>
  <c r="P420" i="12"/>
  <c r="P419" i="12"/>
  <c r="P418" i="12"/>
  <c r="P417" i="12"/>
  <c r="P416" i="12"/>
  <c r="P415" i="12"/>
  <c r="P414" i="12"/>
  <c r="P413" i="12"/>
  <c r="P412" i="12"/>
  <c r="P411" i="12"/>
  <c r="P410" i="12"/>
  <c r="P409" i="12"/>
  <c r="P408" i="12"/>
  <c r="P407" i="12"/>
  <c r="P406" i="12"/>
  <c r="P405" i="12"/>
  <c r="P404" i="12"/>
  <c r="P402" i="12"/>
  <c r="P401" i="12"/>
  <c r="P400" i="12"/>
  <c r="P399" i="12"/>
  <c r="P398" i="12"/>
  <c r="P397" i="12"/>
  <c r="P396" i="12"/>
  <c r="P394" i="12"/>
  <c r="P393" i="12"/>
  <c r="P392" i="12"/>
  <c r="P391" i="12"/>
  <c r="P390" i="12"/>
  <c r="P389" i="12"/>
  <c r="P388" i="12"/>
  <c r="P387" i="12"/>
  <c r="P386" i="12"/>
  <c r="P385" i="12"/>
  <c r="P384" i="12"/>
  <c r="P383" i="12"/>
  <c r="P382" i="12"/>
  <c r="P381" i="12"/>
  <c r="P380" i="12"/>
  <c r="P379" i="12"/>
  <c r="P378" i="12"/>
  <c r="P377" i="12"/>
  <c r="P376" i="12"/>
  <c r="P375" i="12"/>
  <c r="P374" i="12"/>
  <c r="P373" i="12"/>
  <c r="P372" i="12"/>
  <c r="P371" i="12"/>
  <c r="P370" i="12"/>
  <c r="P369" i="12"/>
  <c r="P368" i="12"/>
  <c r="P367" i="12"/>
  <c r="P366" i="12"/>
  <c r="P365" i="12"/>
  <c r="P364" i="12"/>
  <c r="P363" i="12"/>
  <c r="P362" i="12"/>
  <c r="P361" i="12"/>
  <c r="P360" i="12"/>
  <c r="P359" i="12"/>
  <c r="P358" i="12"/>
  <c r="P357" i="12"/>
  <c r="P356" i="12"/>
  <c r="P355" i="12"/>
  <c r="P354" i="12"/>
  <c r="P353" i="12"/>
  <c r="P352" i="12"/>
  <c r="P351" i="12"/>
  <c r="P350" i="12"/>
  <c r="P349" i="12"/>
  <c r="P348" i="12"/>
  <c r="P347" i="12"/>
  <c r="P346" i="12"/>
  <c r="P345" i="12"/>
  <c r="P344" i="12"/>
  <c r="P343" i="12"/>
  <c r="P342" i="12"/>
  <c r="P341" i="12"/>
  <c r="P340" i="12"/>
  <c r="P339" i="12"/>
  <c r="P338" i="12"/>
  <c r="P337" i="12"/>
  <c r="P336" i="12"/>
  <c r="P335" i="12"/>
  <c r="P334" i="12"/>
  <c r="P333" i="12"/>
  <c r="P332" i="12"/>
  <c r="P331" i="12"/>
  <c r="P329" i="12"/>
  <c r="P328" i="12"/>
  <c r="P327" i="12"/>
  <c r="P326" i="12"/>
  <c r="P324" i="12"/>
  <c r="P323" i="12"/>
  <c r="P322" i="12"/>
  <c r="P321" i="12"/>
  <c r="P320" i="12"/>
  <c r="P319" i="12"/>
  <c r="P318" i="12"/>
  <c r="P317" i="12"/>
  <c r="P316" i="12"/>
  <c r="P315" i="12"/>
  <c r="P314" i="12"/>
  <c r="P313" i="12"/>
  <c r="P312" i="12"/>
  <c r="P311" i="12"/>
  <c r="P310" i="12"/>
  <c r="P309" i="12"/>
  <c r="P308" i="12"/>
  <c r="P307" i="12"/>
  <c r="P306" i="12"/>
  <c r="P305" i="12"/>
  <c r="P304" i="12"/>
  <c r="P302" i="12"/>
  <c r="P301" i="12"/>
  <c r="P300" i="12"/>
  <c r="P299" i="12"/>
  <c r="P297" i="12"/>
  <c r="P296" i="12"/>
  <c r="P295" i="12"/>
  <c r="P294" i="12"/>
  <c r="P293" i="12"/>
  <c r="P292" i="12"/>
  <c r="P291" i="12"/>
  <c r="P290" i="12"/>
  <c r="P289" i="12"/>
  <c r="P288" i="12"/>
  <c r="P287" i="12"/>
  <c r="P286" i="12"/>
  <c r="P285" i="12"/>
  <c r="P284" i="12"/>
  <c r="P283" i="12"/>
  <c r="P282" i="12"/>
  <c r="P281" i="12"/>
  <c r="P280" i="12"/>
  <c r="P279" i="12"/>
  <c r="P278" i="12"/>
  <c r="P277" i="12"/>
  <c r="P276" i="12"/>
  <c r="P275" i="12"/>
  <c r="P274" i="12"/>
  <c r="P272" i="12"/>
  <c r="P271" i="12"/>
  <c r="P270" i="12"/>
  <c r="P269" i="12"/>
  <c r="P268" i="12"/>
  <c r="P267" i="12"/>
  <c r="P266" i="12"/>
  <c r="P265" i="12"/>
  <c r="P264" i="12"/>
  <c r="P263" i="12"/>
  <c r="P262" i="12"/>
  <c r="P261" i="12"/>
  <c r="P260" i="12"/>
  <c r="P259" i="12"/>
  <c r="P258" i="12"/>
  <c r="P257" i="12"/>
  <c r="P256" i="12"/>
  <c r="P255" i="12"/>
  <c r="P254" i="12"/>
  <c r="P253" i="12"/>
  <c r="P252" i="12"/>
  <c r="P251" i="12"/>
  <c r="P250" i="12"/>
  <c r="P249" i="12"/>
  <c r="P248" i="12"/>
  <c r="P247" i="12"/>
  <c r="P246" i="12"/>
  <c r="P245" i="12"/>
  <c r="P244" i="12"/>
  <c r="P243" i="12"/>
  <c r="P242" i="12"/>
  <c r="P241" i="12"/>
  <c r="P240" i="12"/>
  <c r="P239" i="12"/>
  <c r="P238" i="12"/>
  <c r="P237" i="12"/>
  <c r="P236" i="12"/>
  <c r="P235" i="12"/>
  <c r="P224" i="12"/>
  <c r="P223" i="12"/>
  <c r="P222" i="12"/>
  <c r="P221" i="12"/>
  <c r="P220" i="12"/>
  <c r="P219" i="12"/>
  <c r="P218" i="12"/>
  <c r="P217" i="12"/>
  <c r="P216" i="12"/>
  <c r="P215" i="12"/>
  <c r="P214" i="12"/>
  <c r="P212" i="12"/>
  <c r="P211" i="12"/>
  <c r="P210" i="12"/>
  <c r="P209" i="12"/>
  <c r="P208" i="12"/>
  <c r="P207" i="12"/>
  <c r="P206" i="12"/>
  <c r="P205" i="12"/>
  <c r="P204" i="12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P187" i="12"/>
  <c r="P186" i="12"/>
  <c r="P185" i="12"/>
  <c r="P184" i="12"/>
  <c r="P183" i="12"/>
  <c r="P181" i="12"/>
  <c r="P180" i="12"/>
  <c r="P179" i="12"/>
  <c r="P178" i="12"/>
  <c r="P177" i="12"/>
  <c r="P176" i="12"/>
  <c r="P175" i="12"/>
  <c r="P174" i="12"/>
  <c r="P173" i="12"/>
  <c r="P172" i="12"/>
  <c r="P171" i="12"/>
  <c r="P170" i="12"/>
  <c r="P169" i="12"/>
  <c r="P168" i="12"/>
  <c r="P167" i="12"/>
  <c r="P166" i="12"/>
  <c r="P165" i="12"/>
  <c r="P164" i="12"/>
  <c r="P163" i="12"/>
  <c r="P162" i="12"/>
  <c r="P161" i="12"/>
  <c r="P160" i="12"/>
  <c r="P159" i="12"/>
  <c r="P158" i="12"/>
  <c r="P157" i="12"/>
  <c r="P156" i="12"/>
  <c r="P155" i="12"/>
  <c r="P153" i="12"/>
  <c r="P152" i="12"/>
  <c r="P151" i="12"/>
  <c r="P150" i="12"/>
  <c r="P149" i="12"/>
  <c r="P148" i="12"/>
  <c r="P147" i="12"/>
  <c r="P146" i="12"/>
  <c r="P145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4" i="12"/>
  <c r="P123" i="12"/>
  <c r="P122" i="12"/>
  <c r="P121" i="12"/>
  <c r="P120" i="12"/>
  <c r="P118" i="12"/>
  <c r="P117" i="12"/>
  <c r="P116" i="12"/>
  <c r="P115" i="12"/>
  <c r="P114" i="12"/>
  <c r="P112" i="12"/>
  <c r="P113" i="12" s="1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3" i="12"/>
  <c r="P32" i="12"/>
  <c r="P31" i="12"/>
  <c r="P30" i="12"/>
  <c r="P29" i="12"/>
  <c r="P28" i="12"/>
  <c r="P27" i="12"/>
  <c r="P26" i="12"/>
  <c r="P25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9" i="12"/>
  <c r="P8" i="12"/>
  <c r="P7" i="12"/>
  <c r="P5" i="12"/>
  <c r="P4" i="12"/>
  <c r="P1472" i="12" l="1"/>
  <c r="P1435" i="12"/>
  <c r="P1528" i="12"/>
  <c r="P1537" i="12"/>
  <c r="P330" i="12"/>
  <c r="P1506" i="12"/>
  <c r="P1534" i="12"/>
  <c r="P1523" i="12"/>
  <c r="P1498" i="12"/>
  <c r="P1490" i="12"/>
  <c r="P1468" i="12"/>
  <c r="P1456" i="12"/>
  <c r="P1431" i="12"/>
  <c r="P1421" i="12"/>
  <c r="P1400" i="12"/>
  <c r="P1375" i="12"/>
  <c r="P1318" i="12"/>
  <c r="P1311" i="12"/>
  <c r="P1243" i="12"/>
  <c r="P1211" i="12"/>
  <c r="P1171" i="12"/>
  <c r="P1053" i="12"/>
  <c r="P983" i="12"/>
  <c r="P551" i="12"/>
  <c r="P698" i="12"/>
  <c r="P605" i="12"/>
  <c r="P888" i="12"/>
  <c r="P910" i="12"/>
  <c r="P767" i="12"/>
  <c r="P403" i="12"/>
  <c r="P119" i="12"/>
  <c r="P84" i="12"/>
  <c r="P10" i="12"/>
  <c r="P111" i="12"/>
  <c r="P144" i="12"/>
  <c r="P450" i="12"/>
  <c r="P154" i="12"/>
  <c r="P213" i="12"/>
  <c r="P395" i="12"/>
  <c r="P50" i="12"/>
  <c r="P70" i="12"/>
  <c r="P182" i="12"/>
  <c r="P125" i="12"/>
  <c r="P225" i="12"/>
  <c r="P298" i="12"/>
  <c r="P24" i="12"/>
  <c r="P273" i="12"/>
  <c r="P34" i="12"/>
  <c r="P6" i="12"/>
  <c r="P1376" i="12" l="1"/>
  <c r="P1538" i="12"/>
  <c r="P515" i="12"/>
  <c r="P226" i="12"/>
  <c r="D34" i="6"/>
  <c r="F68" i="4"/>
  <c r="D70" i="4"/>
  <c r="F34" i="6"/>
  <c r="J18" i="6" l="1"/>
  <c r="K77" i="2" l="1"/>
  <c r="L19" i="6" l="1"/>
  <c r="S1489" i="12"/>
  <c r="J32" i="6"/>
  <c r="J31" i="6"/>
  <c r="D96" i="5"/>
  <c r="I835" i="12" l="1"/>
  <c r="I868" i="12"/>
  <c r="I86" i="5" l="1"/>
  <c r="I85" i="5"/>
  <c r="I84" i="5"/>
  <c r="I83" i="5"/>
  <c r="I82" i="5"/>
  <c r="I81" i="5"/>
  <c r="I80" i="5"/>
  <c r="I79" i="5"/>
  <c r="I78" i="5"/>
  <c r="S887" i="12"/>
  <c r="S888" i="12" s="1"/>
  <c r="S909" i="12"/>
  <c r="S910" i="12" s="1"/>
  <c r="K1546" i="12"/>
  <c r="D1548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2" i="12"/>
  <c r="H1423" i="12"/>
  <c r="H1424" i="12"/>
  <c r="H1425" i="12"/>
  <c r="H1426" i="12"/>
  <c r="H1427" i="12"/>
  <c r="H1428" i="12"/>
  <c r="H1429" i="12"/>
  <c r="H1430" i="12"/>
  <c r="H1432" i="12"/>
  <c r="H1433" i="12"/>
  <c r="H1434" i="12"/>
  <c r="D1537" i="12"/>
  <c r="Q1537" i="12" s="1"/>
  <c r="S1534" i="12"/>
  <c r="L17" i="6" s="1"/>
  <c r="D1534" i="12"/>
  <c r="Q1534" i="12" s="1"/>
  <c r="S1528" i="12"/>
  <c r="L16" i="6" s="1"/>
  <c r="D1528" i="12"/>
  <c r="Q1528" i="12" s="1"/>
  <c r="S1525" i="12"/>
  <c r="L15" i="6" s="1"/>
  <c r="D1525" i="12"/>
  <c r="Q1525" i="12" s="1"/>
  <c r="S1523" i="12"/>
  <c r="L14" i="6" s="1"/>
  <c r="D1523" i="12"/>
  <c r="Q1523" i="12" s="1"/>
  <c r="S1506" i="12"/>
  <c r="L13" i="6" s="1"/>
  <c r="D1506" i="12"/>
  <c r="Q1506" i="12" s="1"/>
  <c r="S1498" i="12"/>
  <c r="D1498" i="12"/>
  <c r="Q1498" i="12" s="1"/>
  <c r="S1490" i="12"/>
  <c r="D1490" i="12"/>
  <c r="Q1490" i="12" s="1"/>
  <c r="S1472" i="12"/>
  <c r="D1472" i="12"/>
  <c r="Q1472" i="12" s="1"/>
  <c r="S1468" i="12"/>
  <c r="L11" i="6" s="1"/>
  <c r="D1468" i="12"/>
  <c r="Q1468" i="12" s="1"/>
  <c r="S1456" i="12"/>
  <c r="D1456" i="12"/>
  <c r="Q1456" i="12" s="1"/>
  <c r="S1435" i="12"/>
  <c r="D1435" i="12"/>
  <c r="Q1435" i="12" s="1"/>
  <c r="S1431" i="12"/>
  <c r="D1431" i="12"/>
  <c r="Q1431" i="12" s="1"/>
  <c r="S1421" i="12"/>
  <c r="D1421" i="12"/>
  <c r="Q1421" i="12" s="1"/>
  <c r="S1400" i="12"/>
  <c r="D1400" i="12"/>
  <c r="S1375" i="12"/>
  <c r="D1375" i="12"/>
  <c r="Q1375" i="12" s="1"/>
  <c r="S1318" i="12"/>
  <c r="D1318" i="12"/>
  <c r="Q1318" i="12" s="1"/>
  <c r="S1311" i="12"/>
  <c r="D1311" i="12"/>
  <c r="Q1311" i="12" s="1"/>
  <c r="S1243" i="12"/>
  <c r="D1243" i="12"/>
  <c r="Q1243" i="12" s="1"/>
  <c r="S1211" i="12"/>
  <c r="D1211" i="12"/>
  <c r="Q1211" i="12" s="1"/>
  <c r="S1171" i="12"/>
  <c r="D1171" i="12"/>
  <c r="Q1171" i="12" s="1"/>
  <c r="S1136" i="12"/>
  <c r="D1136" i="12"/>
  <c r="S1085" i="12"/>
  <c r="D1085" i="12"/>
  <c r="S1053" i="12"/>
  <c r="D1053" i="12"/>
  <c r="Q1053" i="12" s="1"/>
  <c r="S983" i="12"/>
  <c r="D983" i="12"/>
  <c r="Q983" i="12" s="1"/>
  <c r="D910" i="12"/>
  <c r="Q910" i="12" s="1"/>
  <c r="D888" i="12"/>
  <c r="Q888" i="12" s="1"/>
  <c r="S868" i="12"/>
  <c r="D868" i="12"/>
  <c r="S835" i="12"/>
  <c r="D835" i="12"/>
  <c r="S767" i="12"/>
  <c r="D767" i="12"/>
  <c r="Q767" i="12" s="1"/>
  <c r="S698" i="12"/>
  <c r="D698" i="12"/>
  <c r="Q698" i="12" s="1"/>
  <c r="S682" i="12"/>
  <c r="D682" i="12"/>
  <c r="S678" i="12"/>
  <c r="D678" i="12"/>
  <c r="S655" i="12"/>
  <c r="D655" i="12"/>
  <c r="S619" i="12"/>
  <c r="D619" i="12"/>
  <c r="S605" i="12"/>
  <c r="D605" i="12"/>
  <c r="Q605" i="12" s="1"/>
  <c r="S551" i="12"/>
  <c r="D551" i="12"/>
  <c r="Q551" i="12" s="1"/>
  <c r="S514" i="12"/>
  <c r="D514" i="12"/>
  <c r="S475" i="12"/>
  <c r="D475" i="12"/>
  <c r="S450" i="12"/>
  <c r="D450" i="12"/>
  <c r="Q450" i="12" s="1"/>
  <c r="S403" i="12"/>
  <c r="D403" i="12"/>
  <c r="Q403" i="12" s="1"/>
  <c r="S395" i="12"/>
  <c r="D395" i="12"/>
  <c r="Q395" i="12" s="1"/>
  <c r="S330" i="12"/>
  <c r="D330" i="12"/>
  <c r="Q330" i="12" s="1"/>
  <c r="S325" i="12"/>
  <c r="D325" i="12"/>
  <c r="S303" i="12"/>
  <c r="D303" i="12"/>
  <c r="S298" i="12"/>
  <c r="D298" i="12"/>
  <c r="Q298" i="12" s="1"/>
  <c r="S273" i="12"/>
  <c r="D273" i="12"/>
  <c r="Q273" i="12" s="1"/>
  <c r="S225" i="12"/>
  <c r="D225" i="12"/>
  <c r="S213" i="12"/>
  <c r="D213" i="12"/>
  <c r="S182" i="12"/>
  <c r="D182" i="12"/>
  <c r="S154" i="12"/>
  <c r="D154" i="12"/>
  <c r="Q154" i="12" s="1"/>
  <c r="S144" i="12"/>
  <c r="D144" i="12"/>
  <c r="Q144" i="12" s="1"/>
  <c r="S125" i="12"/>
  <c r="D125" i="12"/>
  <c r="S119" i="12"/>
  <c r="D119" i="12"/>
  <c r="S113" i="12"/>
  <c r="D113" i="12"/>
  <c r="S111" i="12"/>
  <c r="D111" i="12"/>
  <c r="S84" i="12"/>
  <c r="D84" i="12"/>
  <c r="S70" i="12"/>
  <c r="D70" i="12"/>
  <c r="S50" i="12"/>
  <c r="D50" i="12"/>
  <c r="S34" i="12"/>
  <c r="D34" i="12"/>
  <c r="S24" i="12"/>
  <c r="D24" i="12"/>
  <c r="S10" i="12"/>
  <c r="D10" i="12"/>
  <c r="S6" i="12"/>
  <c r="D6" i="12"/>
  <c r="R77" i="2"/>
  <c r="G1524" i="12" l="1"/>
  <c r="Q1400" i="12"/>
  <c r="R1431" i="12"/>
  <c r="R154" i="12"/>
  <c r="D15" i="4"/>
  <c r="Q70" i="12"/>
  <c r="D49" i="5"/>
  <c r="D10" i="4"/>
  <c r="Q6" i="12"/>
  <c r="D65" i="5"/>
  <c r="D17" i="4"/>
  <c r="Q111" i="12"/>
  <c r="D46" i="5"/>
  <c r="D58" i="4"/>
  <c r="D12" i="4"/>
  <c r="Q24" i="12"/>
  <c r="D18" i="4"/>
  <c r="Q113" i="12"/>
  <c r="D23" i="4"/>
  <c r="Q213" i="12"/>
  <c r="D30" i="4"/>
  <c r="D37" i="4"/>
  <c r="D39" i="4"/>
  <c r="D44" i="4"/>
  <c r="D48" i="4"/>
  <c r="D55" i="4"/>
  <c r="D67" i="5" s="1"/>
  <c r="D13" i="6"/>
  <c r="D33" i="4"/>
  <c r="D17" i="6"/>
  <c r="D19" i="6"/>
  <c r="D13" i="4"/>
  <c r="Q34" i="12"/>
  <c r="D31" i="4"/>
  <c r="D35" i="5" s="1"/>
  <c r="D38" i="4"/>
  <c r="D40" i="4"/>
  <c r="D53" i="5"/>
  <c r="D49" i="4"/>
  <c r="D56" i="4"/>
  <c r="D68" i="5" s="1"/>
  <c r="D14" i="6"/>
  <c r="D45" i="4"/>
  <c r="D16" i="6"/>
  <c r="D46" i="4"/>
  <c r="D66" i="5"/>
  <c r="D19" i="4"/>
  <c r="Q119" i="12"/>
  <c r="D44" i="5"/>
  <c r="D57" i="4"/>
  <c r="D69" i="5" s="1"/>
  <c r="D16" i="4"/>
  <c r="Q84" i="12"/>
  <c r="D45" i="5"/>
  <c r="D12" i="6"/>
  <c r="D11" i="4"/>
  <c r="Q10" i="12"/>
  <c r="D22" i="4"/>
  <c r="Q182" i="12"/>
  <c r="D47" i="4"/>
  <c r="D24" i="4"/>
  <c r="Q225" i="12"/>
  <c r="D14" i="4"/>
  <c r="Q50" i="12"/>
  <c r="D20" i="4"/>
  <c r="Q125" i="12"/>
  <c r="D28" i="4"/>
  <c r="D32" i="4"/>
  <c r="D36" i="5" s="1"/>
  <c r="G36" i="5" s="1"/>
  <c r="D43" i="5"/>
  <c r="D54" i="5"/>
  <c r="D50" i="4"/>
  <c r="D11" i="6"/>
  <c r="D15" i="6"/>
  <c r="D31" i="6" s="1"/>
  <c r="D1545" i="12"/>
  <c r="D29" i="4"/>
  <c r="S1538" i="12"/>
  <c r="L12" i="6"/>
  <c r="D48" i="5"/>
  <c r="D21" i="4"/>
  <c r="D41" i="4"/>
  <c r="D50" i="5" s="1"/>
  <c r="D54" i="4"/>
  <c r="D42" i="4"/>
  <c r="D51" i="5" s="1"/>
  <c r="D64" i="5"/>
  <c r="D43" i="4"/>
  <c r="D52" i="5" s="1"/>
  <c r="H1400" i="12"/>
  <c r="H1431" i="12"/>
  <c r="H1421" i="12"/>
  <c r="D1538" i="12"/>
  <c r="Q1538" i="12" s="1"/>
  <c r="D1376" i="12"/>
  <c r="Q1376" i="12" s="1"/>
  <c r="S1376" i="12"/>
  <c r="S515" i="12"/>
  <c r="D515" i="12"/>
  <c r="Q515" i="12" s="1"/>
  <c r="S226" i="12"/>
  <c r="D226" i="12"/>
  <c r="Q226" i="12" s="1"/>
  <c r="D72" i="4" l="1"/>
  <c r="F72" i="4"/>
  <c r="D98" i="5"/>
  <c r="L20" i="6"/>
  <c r="H31" i="6"/>
  <c r="D82" i="5"/>
  <c r="G82" i="5" s="1"/>
  <c r="G50" i="5"/>
  <c r="G51" i="5"/>
  <c r="D1544" i="12"/>
  <c r="J82" i="5" l="1"/>
  <c r="L82" i="5" s="1"/>
  <c r="O1536" i="12"/>
  <c r="N1536" i="12"/>
  <c r="H1536" i="12"/>
  <c r="O1535" i="12"/>
  <c r="N1535" i="12"/>
  <c r="H1535" i="12"/>
  <c r="O1533" i="12"/>
  <c r="N1533" i="12"/>
  <c r="H1533" i="12"/>
  <c r="O1532" i="12"/>
  <c r="N1532" i="12"/>
  <c r="H1532" i="12"/>
  <c r="O1531" i="12"/>
  <c r="N1531" i="12"/>
  <c r="H1531" i="12"/>
  <c r="O1530" i="12"/>
  <c r="N1530" i="12"/>
  <c r="H1530" i="12"/>
  <c r="O1529" i="12"/>
  <c r="N1529" i="12"/>
  <c r="H1529" i="12"/>
  <c r="O1527" i="12"/>
  <c r="N1527" i="12"/>
  <c r="H1527" i="12"/>
  <c r="O1526" i="12"/>
  <c r="N1526" i="12"/>
  <c r="H1526" i="12"/>
  <c r="O1524" i="12"/>
  <c r="O1525" i="12" s="1"/>
  <c r="N1524" i="12"/>
  <c r="N1525" i="12" s="1"/>
  <c r="H1524" i="12"/>
  <c r="H1525" i="12" s="1"/>
  <c r="O1522" i="12"/>
  <c r="N1522" i="12"/>
  <c r="H1522" i="12"/>
  <c r="O1521" i="12"/>
  <c r="N1521" i="12"/>
  <c r="H1521" i="12"/>
  <c r="O1520" i="12"/>
  <c r="N1520" i="12"/>
  <c r="H1520" i="12"/>
  <c r="O1519" i="12"/>
  <c r="N1519" i="12"/>
  <c r="H1519" i="12"/>
  <c r="O1518" i="12"/>
  <c r="N1518" i="12"/>
  <c r="H1518" i="12"/>
  <c r="O1517" i="12"/>
  <c r="N1517" i="12"/>
  <c r="H1517" i="12"/>
  <c r="O1516" i="12"/>
  <c r="N1516" i="12"/>
  <c r="H1516" i="12"/>
  <c r="O1515" i="12"/>
  <c r="N1515" i="12"/>
  <c r="H1515" i="12"/>
  <c r="O1514" i="12"/>
  <c r="N1514" i="12"/>
  <c r="H1514" i="12"/>
  <c r="O1513" i="12"/>
  <c r="N1513" i="12"/>
  <c r="H1513" i="12"/>
  <c r="O1512" i="12"/>
  <c r="N1512" i="12"/>
  <c r="H1512" i="12"/>
  <c r="O1511" i="12"/>
  <c r="N1511" i="12"/>
  <c r="H1511" i="12"/>
  <c r="O1510" i="12"/>
  <c r="N1510" i="12"/>
  <c r="H1510" i="12"/>
  <c r="O1509" i="12"/>
  <c r="N1509" i="12"/>
  <c r="H1509" i="12"/>
  <c r="O1508" i="12"/>
  <c r="N1508" i="12"/>
  <c r="H1508" i="12"/>
  <c r="O1507" i="12"/>
  <c r="N1507" i="12"/>
  <c r="H1507" i="12"/>
  <c r="O1505" i="12"/>
  <c r="N1505" i="12"/>
  <c r="H1505" i="12"/>
  <c r="O1504" i="12"/>
  <c r="N1504" i="12"/>
  <c r="H1504" i="12"/>
  <c r="O1503" i="12"/>
  <c r="N1503" i="12"/>
  <c r="H1503" i="12"/>
  <c r="O1502" i="12"/>
  <c r="N1502" i="12"/>
  <c r="H1502" i="12"/>
  <c r="O1501" i="12"/>
  <c r="N1501" i="12"/>
  <c r="H1501" i="12"/>
  <c r="O1500" i="12"/>
  <c r="N1500" i="12"/>
  <c r="H1500" i="12"/>
  <c r="O1499" i="12"/>
  <c r="N1499" i="12"/>
  <c r="H1499" i="12"/>
  <c r="O1497" i="12"/>
  <c r="N1497" i="12"/>
  <c r="H1497" i="12"/>
  <c r="O1496" i="12"/>
  <c r="N1496" i="12"/>
  <c r="H1496" i="12"/>
  <c r="O1495" i="12"/>
  <c r="N1495" i="12"/>
  <c r="H1495" i="12"/>
  <c r="O1494" i="12"/>
  <c r="N1494" i="12"/>
  <c r="H1494" i="12"/>
  <c r="O1493" i="12"/>
  <c r="N1493" i="12"/>
  <c r="H1493" i="12"/>
  <c r="O1492" i="12"/>
  <c r="N1492" i="12"/>
  <c r="H1492" i="12"/>
  <c r="O1491" i="12"/>
  <c r="N1491" i="12"/>
  <c r="H1491" i="12"/>
  <c r="O1489" i="12"/>
  <c r="N1489" i="12"/>
  <c r="H1489" i="12"/>
  <c r="O1488" i="12"/>
  <c r="N1488" i="12"/>
  <c r="H1488" i="12"/>
  <c r="O1487" i="12"/>
  <c r="N1487" i="12"/>
  <c r="H1487" i="12"/>
  <c r="O1486" i="12"/>
  <c r="N1486" i="12"/>
  <c r="H1486" i="12"/>
  <c r="O1485" i="12"/>
  <c r="N1485" i="12"/>
  <c r="H1485" i="12"/>
  <c r="O1484" i="12"/>
  <c r="N1484" i="12"/>
  <c r="H1484" i="12"/>
  <c r="O1483" i="12"/>
  <c r="N1483" i="12"/>
  <c r="H1483" i="12"/>
  <c r="O1482" i="12"/>
  <c r="N1482" i="12"/>
  <c r="H1482" i="12"/>
  <c r="O1481" i="12"/>
  <c r="N1481" i="12"/>
  <c r="H1481" i="12"/>
  <c r="O1480" i="12"/>
  <c r="N1480" i="12"/>
  <c r="H1480" i="12"/>
  <c r="O1479" i="12"/>
  <c r="N1479" i="12"/>
  <c r="H1479" i="12"/>
  <c r="O1478" i="12"/>
  <c r="N1478" i="12"/>
  <c r="H1478" i="12"/>
  <c r="O1477" i="12"/>
  <c r="N1477" i="12"/>
  <c r="H1477" i="12"/>
  <c r="O1476" i="12"/>
  <c r="N1476" i="12"/>
  <c r="H1476" i="12"/>
  <c r="O1475" i="12"/>
  <c r="N1475" i="12"/>
  <c r="H1475" i="12"/>
  <c r="O1474" i="12"/>
  <c r="N1474" i="12"/>
  <c r="H1474" i="12"/>
  <c r="O1473" i="12"/>
  <c r="N1473" i="12"/>
  <c r="H1473" i="12"/>
  <c r="O1471" i="12"/>
  <c r="N1471" i="12"/>
  <c r="H1471" i="12"/>
  <c r="O1470" i="12"/>
  <c r="N1470" i="12"/>
  <c r="H1470" i="12"/>
  <c r="O1469" i="12"/>
  <c r="N1469" i="12"/>
  <c r="H1469" i="12"/>
  <c r="O1467" i="12"/>
  <c r="N1467" i="12"/>
  <c r="H1467" i="12"/>
  <c r="O1466" i="12"/>
  <c r="N1466" i="12"/>
  <c r="H1466" i="12"/>
  <c r="O1465" i="12"/>
  <c r="N1465" i="12"/>
  <c r="H1465" i="12"/>
  <c r="O1464" i="12"/>
  <c r="N1464" i="12"/>
  <c r="H1464" i="12"/>
  <c r="O1463" i="12"/>
  <c r="N1463" i="12"/>
  <c r="H1463" i="12"/>
  <c r="O1462" i="12"/>
  <c r="N1462" i="12"/>
  <c r="H1462" i="12"/>
  <c r="O1461" i="12"/>
  <c r="N1461" i="12"/>
  <c r="H1461" i="12"/>
  <c r="O1460" i="12"/>
  <c r="N1460" i="12"/>
  <c r="H1460" i="12"/>
  <c r="O1459" i="12"/>
  <c r="N1459" i="12"/>
  <c r="H1459" i="12"/>
  <c r="O1458" i="12"/>
  <c r="N1458" i="12"/>
  <c r="H1458" i="12"/>
  <c r="O1457" i="12"/>
  <c r="N1457" i="12"/>
  <c r="H1457" i="12"/>
  <c r="O1455" i="12"/>
  <c r="N1455" i="12"/>
  <c r="H1455" i="12"/>
  <c r="O1454" i="12"/>
  <c r="N1454" i="12"/>
  <c r="H1454" i="12"/>
  <c r="O1453" i="12"/>
  <c r="N1453" i="12"/>
  <c r="H1453" i="12"/>
  <c r="O1452" i="12"/>
  <c r="N1452" i="12"/>
  <c r="H1452" i="12"/>
  <c r="O1451" i="12"/>
  <c r="N1451" i="12"/>
  <c r="H1451" i="12"/>
  <c r="O1450" i="12"/>
  <c r="N1450" i="12"/>
  <c r="H1450" i="12"/>
  <c r="O1449" i="12"/>
  <c r="N1449" i="12"/>
  <c r="H1449" i="12"/>
  <c r="O1448" i="12"/>
  <c r="N1448" i="12"/>
  <c r="H1448" i="12"/>
  <c r="O1447" i="12"/>
  <c r="N1447" i="12"/>
  <c r="H1447" i="12"/>
  <c r="O1446" i="12"/>
  <c r="N1446" i="12"/>
  <c r="H1446" i="12"/>
  <c r="O1445" i="12"/>
  <c r="N1445" i="12"/>
  <c r="H1445" i="12"/>
  <c r="O1444" i="12"/>
  <c r="N1444" i="12"/>
  <c r="H1444" i="12"/>
  <c r="O1443" i="12"/>
  <c r="N1443" i="12"/>
  <c r="H1443" i="12"/>
  <c r="O1442" i="12"/>
  <c r="N1442" i="12"/>
  <c r="H1442" i="12"/>
  <c r="O1441" i="12"/>
  <c r="N1441" i="12"/>
  <c r="H1441" i="12"/>
  <c r="O1440" i="12"/>
  <c r="N1440" i="12"/>
  <c r="H1440" i="12"/>
  <c r="O1439" i="12"/>
  <c r="N1439" i="12"/>
  <c r="H1439" i="12"/>
  <c r="O1438" i="12"/>
  <c r="N1438" i="12"/>
  <c r="H1438" i="12"/>
  <c r="O1437" i="12"/>
  <c r="N1437" i="12"/>
  <c r="H1437" i="12"/>
  <c r="O1436" i="12"/>
  <c r="N1436" i="12"/>
  <c r="H1436" i="12"/>
  <c r="O1434" i="12"/>
  <c r="N1434" i="12"/>
  <c r="O1433" i="12"/>
  <c r="N1433" i="12"/>
  <c r="O1432" i="12"/>
  <c r="N1432" i="12"/>
  <c r="O1430" i="12"/>
  <c r="N1430" i="12"/>
  <c r="O1429" i="12"/>
  <c r="N1429" i="12"/>
  <c r="O1428" i="12"/>
  <c r="N1428" i="12"/>
  <c r="O1427" i="12"/>
  <c r="N1427" i="12"/>
  <c r="O1426" i="12"/>
  <c r="N1426" i="12"/>
  <c r="O1425" i="12"/>
  <c r="N1425" i="12"/>
  <c r="O1424" i="12"/>
  <c r="N1424" i="12"/>
  <c r="O1423" i="12"/>
  <c r="N1423" i="12"/>
  <c r="O1422" i="12"/>
  <c r="N1422" i="12"/>
  <c r="O1420" i="12"/>
  <c r="N1420" i="12"/>
  <c r="O1419" i="12"/>
  <c r="N1419" i="12"/>
  <c r="O1418" i="12"/>
  <c r="N1418" i="12"/>
  <c r="O1417" i="12"/>
  <c r="N1417" i="12"/>
  <c r="O1416" i="12"/>
  <c r="N1416" i="12"/>
  <c r="O1415" i="12"/>
  <c r="N1415" i="12"/>
  <c r="O1414" i="12"/>
  <c r="N1414" i="12"/>
  <c r="O1413" i="12"/>
  <c r="N1413" i="12"/>
  <c r="O1412" i="12"/>
  <c r="N1412" i="12"/>
  <c r="O1411" i="12"/>
  <c r="N1411" i="12"/>
  <c r="O1410" i="12"/>
  <c r="N1410" i="12"/>
  <c r="O1409" i="12"/>
  <c r="N1409" i="12"/>
  <c r="O1408" i="12"/>
  <c r="N1408" i="12"/>
  <c r="O1407" i="12"/>
  <c r="N1407" i="12"/>
  <c r="O1406" i="12"/>
  <c r="N1406" i="12"/>
  <c r="O1405" i="12"/>
  <c r="N1405" i="12"/>
  <c r="O1404" i="12"/>
  <c r="N1404" i="12"/>
  <c r="O1403" i="12"/>
  <c r="N1403" i="12"/>
  <c r="O1402" i="12"/>
  <c r="N1402" i="12"/>
  <c r="O1401" i="12"/>
  <c r="N1401" i="12"/>
  <c r="O1399" i="12"/>
  <c r="N1399" i="12"/>
  <c r="O1398" i="12"/>
  <c r="N1398" i="12"/>
  <c r="O1397" i="12"/>
  <c r="N1397" i="12"/>
  <c r="O1396" i="12"/>
  <c r="N1396" i="12"/>
  <c r="O1395" i="12"/>
  <c r="N1395" i="12"/>
  <c r="O1394" i="12"/>
  <c r="N1394" i="12"/>
  <c r="O1393" i="12"/>
  <c r="N1393" i="12"/>
  <c r="O1392" i="12"/>
  <c r="N1392" i="12"/>
  <c r="O1391" i="12"/>
  <c r="N1391" i="12"/>
  <c r="O1390" i="12"/>
  <c r="N1390" i="12"/>
  <c r="O1389" i="12"/>
  <c r="N1389" i="12"/>
  <c r="O1388" i="12"/>
  <c r="N1388" i="12"/>
  <c r="O1387" i="12"/>
  <c r="N1387" i="12"/>
  <c r="O1386" i="12"/>
  <c r="N1386" i="12"/>
  <c r="O1374" i="12"/>
  <c r="N1374" i="12"/>
  <c r="H1374" i="12"/>
  <c r="O1373" i="12"/>
  <c r="N1373" i="12"/>
  <c r="H1373" i="12"/>
  <c r="O1372" i="12"/>
  <c r="N1372" i="12"/>
  <c r="H1372" i="12"/>
  <c r="O1371" i="12"/>
  <c r="N1371" i="12"/>
  <c r="H1371" i="12"/>
  <c r="O1370" i="12"/>
  <c r="N1370" i="12"/>
  <c r="H1370" i="12"/>
  <c r="O1369" i="12"/>
  <c r="N1369" i="12"/>
  <c r="H1369" i="12"/>
  <c r="O1368" i="12"/>
  <c r="N1368" i="12"/>
  <c r="H1368" i="12"/>
  <c r="O1367" i="12"/>
  <c r="N1367" i="12"/>
  <c r="H1367" i="12"/>
  <c r="O1366" i="12"/>
  <c r="N1366" i="12"/>
  <c r="H1366" i="12"/>
  <c r="O1365" i="12"/>
  <c r="N1365" i="12"/>
  <c r="H1365" i="12"/>
  <c r="O1364" i="12"/>
  <c r="N1364" i="12"/>
  <c r="H1364" i="12"/>
  <c r="O1363" i="12"/>
  <c r="N1363" i="12"/>
  <c r="H1363" i="12"/>
  <c r="O1362" i="12"/>
  <c r="N1362" i="12"/>
  <c r="H1362" i="12"/>
  <c r="O1361" i="12"/>
  <c r="N1361" i="12"/>
  <c r="H1361" i="12"/>
  <c r="O1360" i="12"/>
  <c r="N1360" i="12"/>
  <c r="H1360" i="12"/>
  <c r="O1359" i="12"/>
  <c r="N1359" i="12"/>
  <c r="H1359" i="12"/>
  <c r="O1358" i="12"/>
  <c r="N1358" i="12"/>
  <c r="H1358" i="12"/>
  <c r="O1357" i="12"/>
  <c r="N1357" i="12"/>
  <c r="H1357" i="12"/>
  <c r="O1356" i="12"/>
  <c r="N1356" i="12"/>
  <c r="H1356" i="12"/>
  <c r="O1355" i="12"/>
  <c r="N1355" i="12"/>
  <c r="H1355" i="12"/>
  <c r="O1354" i="12"/>
  <c r="N1354" i="12"/>
  <c r="H1354" i="12"/>
  <c r="O1353" i="12"/>
  <c r="N1353" i="12"/>
  <c r="H1353" i="12"/>
  <c r="O1352" i="12"/>
  <c r="N1352" i="12"/>
  <c r="H1352" i="12"/>
  <c r="O1351" i="12"/>
  <c r="N1351" i="12"/>
  <c r="H1351" i="12"/>
  <c r="O1350" i="12"/>
  <c r="N1350" i="12"/>
  <c r="H1350" i="12"/>
  <c r="O1349" i="12"/>
  <c r="N1349" i="12"/>
  <c r="H1349" i="12"/>
  <c r="O1348" i="12"/>
  <c r="N1348" i="12"/>
  <c r="H1348" i="12"/>
  <c r="O1347" i="12"/>
  <c r="N1347" i="12"/>
  <c r="H1347" i="12"/>
  <c r="O1346" i="12"/>
  <c r="N1346" i="12"/>
  <c r="H1346" i="12"/>
  <c r="O1345" i="12"/>
  <c r="N1345" i="12"/>
  <c r="H1345" i="12"/>
  <c r="O1344" i="12"/>
  <c r="N1344" i="12"/>
  <c r="H1344" i="12"/>
  <c r="O1343" i="12"/>
  <c r="N1343" i="12"/>
  <c r="H1343" i="12"/>
  <c r="O1342" i="12"/>
  <c r="N1342" i="12"/>
  <c r="H1342" i="12"/>
  <c r="O1341" i="12"/>
  <c r="N1341" i="12"/>
  <c r="H1341" i="12"/>
  <c r="O1340" i="12"/>
  <c r="N1340" i="12"/>
  <c r="H1340" i="12"/>
  <c r="O1339" i="12"/>
  <c r="N1339" i="12"/>
  <c r="H1339" i="12"/>
  <c r="O1338" i="12"/>
  <c r="N1338" i="12"/>
  <c r="H1338" i="12"/>
  <c r="O1337" i="12"/>
  <c r="N1337" i="12"/>
  <c r="H1337" i="12"/>
  <c r="O1336" i="12"/>
  <c r="N1336" i="12"/>
  <c r="H1336" i="12"/>
  <c r="O1335" i="12"/>
  <c r="N1335" i="12"/>
  <c r="H1335" i="12"/>
  <c r="O1334" i="12"/>
  <c r="N1334" i="12"/>
  <c r="H1334" i="12"/>
  <c r="O1333" i="12"/>
  <c r="N1333" i="12"/>
  <c r="H1333" i="12"/>
  <c r="O1332" i="12"/>
  <c r="N1332" i="12"/>
  <c r="H1332" i="12"/>
  <c r="O1331" i="12"/>
  <c r="N1331" i="12"/>
  <c r="H1331" i="12"/>
  <c r="O1330" i="12"/>
  <c r="N1330" i="12"/>
  <c r="H1330" i="12"/>
  <c r="O1329" i="12"/>
  <c r="N1329" i="12"/>
  <c r="H1329" i="12"/>
  <c r="O1328" i="12"/>
  <c r="N1328" i="12"/>
  <c r="H1328" i="12"/>
  <c r="O1327" i="12"/>
  <c r="N1327" i="12"/>
  <c r="H1327" i="12"/>
  <c r="O1326" i="12"/>
  <c r="N1326" i="12"/>
  <c r="H1326" i="12"/>
  <c r="O1325" i="12"/>
  <c r="N1325" i="12"/>
  <c r="H1325" i="12"/>
  <c r="O1324" i="12"/>
  <c r="N1324" i="12"/>
  <c r="H1324" i="12"/>
  <c r="O1323" i="12"/>
  <c r="N1323" i="12"/>
  <c r="H1323" i="12"/>
  <c r="O1322" i="12"/>
  <c r="N1322" i="12"/>
  <c r="H1322" i="12"/>
  <c r="O1321" i="12"/>
  <c r="N1321" i="12"/>
  <c r="H1321" i="12"/>
  <c r="O1320" i="12"/>
  <c r="N1320" i="12"/>
  <c r="H1320" i="12"/>
  <c r="O1319" i="12"/>
  <c r="N1319" i="12"/>
  <c r="H1319" i="12"/>
  <c r="O1317" i="12"/>
  <c r="N1317" i="12"/>
  <c r="H1317" i="12"/>
  <c r="O1316" i="12"/>
  <c r="N1316" i="12"/>
  <c r="H1316" i="12"/>
  <c r="O1315" i="12"/>
  <c r="N1315" i="12"/>
  <c r="H1315" i="12"/>
  <c r="O1314" i="12"/>
  <c r="N1314" i="12"/>
  <c r="H1314" i="12"/>
  <c r="O1313" i="12"/>
  <c r="N1313" i="12"/>
  <c r="H1313" i="12"/>
  <c r="O1312" i="12"/>
  <c r="N1312" i="12"/>
  <c r="H1312" i="12"/>
  <c r="O1310" i="12"/>
  <c r="N1310" i="12"/>
  <c r="H1310" i="12"/>
  <c r="O1309" i="12"/>
  <c r="N1309" i="12"/>
  <c r="H1309" i="12"/>
  <c r="O1308" i="12"/>
  <c r="N1308" i="12"/>
  <c r="H1308" i="12"/>
  <c r="O1307" i="12"/>
  <c r="N1307" i="12"/>
  <c r="H1307" i="12"/>
  <c r="O1306" i="12"/>
  <c r="N1306" i="12"/>
  <c r="H1306" i="12"/>
  <c r="O1305" i="12"/>
  <c r="N1305" i="12"/>
  <c r="H1305" i="12"/>
  <c r="O1304" i="12"/>
  <c r="N1304" i="12"/>
  <c r="H1304" i="12"/>
  <c r="O1303" i="12"/>
  <c r="N1303" i="12"/>
  <c r="H1303" i="12"/>
  <c r="O1302" i="12"/>
  <c r="N1302" i="12"/>
  <c r="H1302" i="12"/>
  <c r="O1301" i="12"/>
  <c r="N1301" i="12"/>
  <c r="H1301" i="12"/>
  <c r="O1300" i="12"/>
  <c r="N1300" i="12"/>
  <c r="H1300" i="12"/>
  <c r="O1299" i="12"/>
  <c r="N1299" i="12"/>
  <c r="H1299" i="12"/>
  <c r="O1298" i="12"/>
  <c r="N1298" i="12"/>
  <c r="H1298" i="12"/>
  <c r="O1297" i="12"/>
  <c r="N1297" i="12"/>
  <c r="H1297" i="12"/>
  <c r="O1296" i="12"/>
  <c r="N1296" i="12"/>
  <c r="H1296" i="12"/>
  <c r="O1295" i="12"/>
  <c r="N1295" i="12"/>
  <c r="H1295" i="12"/>
  <c r="O1294" i="12"/>
  <c r="N1294" i="12"/>
  <c r="H1294" i="12"/>
  <c r="O1293" i="12"/>
  <c r="N1293" i="12"/>
  <c r="H1293" i="12"/>
  <c r="O1292" i="12"/>
  <c r="N1292" i="12"/>
  <c r="H1292" i="12"/>
  <c r="O1291" i="12"/>
  <c r="N1291" i="12"/>
  <c r="H1291" i="12"/>
  <c r="O1290" i="12"/>
  <c r="N1290" i="12"/>
  <c r="H1290" i="12"/>
  <c r="O1289" i="12"/>
  <c r="N1289" i="12"/>
  <c r="H1289" i="12"/>
  <c r="O1288" i="12"/>
  <c r="N1288" i="12"/>
  <c r="H1288" i="12"/>
  <c r="O1287" i="12"/>
  <c r="N1287" i="12"/>
  <c r="H1287" i="12"/>
  <c r="O1286" i="12"/>
  <c r="N1286" i="12"/>
  <c r="H1286" i="12"/>
  <c r="O1285" i="12"/>
  <c r="N1285" i="12"/>
  <c r="H1285" i="12"/>
  <c r="O1284" i="12"/>
  <c r="N1284" i="12"/>
  <c r="H1284" i="12"/>
  <c r="O1283" i="12"/>
  <c r="N1283" i="12"/>
  <c r="H1283" i="12"/>
  <c r="O1282" i="12"/>
  <c r="N1282" i="12"/>
  <c r="H1282" i="12"/>
  <c r="O1281" i="12"/>
  <c r="N1281" i="12"/>
  <c r="H1281" i="12"/>
  <c r="O1280" i="12"/>
  <c r="N1280" i="12"/>
  <c r="H1280" i="12"/>
  <c r="O1279" i="12"/>
  <c r="N1279" i="12"/>
  <c r="H1279" i="12"/>
  <c r="O1278" i="12"/>
  <c r="N1278" i="12"/>
  <c r="H1278" i="12"/>
  <c r="O1277" i="12"/>
  <c r="N1277" i="12"/>
  <c r="H1277" i="12"/>
  <c r="O1276" i="12"/>
  <c r="N1276" i="12"/>
  <c r="H1276" i="12"/>
  <c r="O1275" i="12"/>
  <c r="N1275" i="12"/>
  <c r="H1275" i="12"/>
  <c r="O1274" i="12"/>
  <c r="N1274" i="12"/>
  <c r="H1274" i="12"/>
  <c r="O1273" i="12"/>
  <c r="N1273" i="12"/>
  <c r="H1273" i="12"/>
  <c r="O1272" i="12"/>
  <c r="N1272" i="12"/>
  <c r="H1272" i="12"/>
  <c r="O1271" i="12"/>
  <c r="N1271" i="12"/>
  <c r="H1271" i="12"/>
  <c r="O1270" i="12"/>
  <c r="N1270" i="12"/>
  <c r="H1270" i="12"/>
  <c r="O1269" i="12"/>
  <c r="N1269" i="12"/>
  <c r="H1269" i="12"/>
  <c r="O1268" i="12"/>
  <c r="N1268" i="12"/>
  <c r="H1268" i="12"/>
  <c r="O1267" i="12"/>
  <c r="N1267" i="12"/>
  <c r="H1267" i="12"/>
  <c r="O1266" i="12"/>
  <c r="N1266" i="12"/>
  <c r="H1266" i="12"/>
  <c r="O1265" i="12"/>
  <c r="N1265" i="12"/>
  <c r="H1265" i="12"/>
  <c r="O1264" i="12"/>
  <c r="N1264" i="12"/>
  <c r="H1264" i="12"/>
  <c r="O1263" i="12"/>
  <c r="N1263" i="12"/>
  <c r="H1263" i="12"/>
  <c r="O1262" i="12"/>
  <c r="N1262" i="12"/>
  <c r="H1262" i="12"/>
  <c r="O1261" i="12"/>
  <c r="N1261" i="12"/>
  <c r="H1261" i="12"/>
  <c r="O1260" i="12"/>
  <c r="N1260" i="12"/>
  <c r="H1260" i="12"/>
  <c r="O1259" i="12"/>
  <c r="N1259" i="12"/>
  <c r="H1259" i="12"/>
  <c r="O1258" i="12"/>
  <c r="N1258" i="12"/>
  <c r="H1258" i="12"/>
  <c r="O1257" i="12"/>
  <c r="N1257" i="12"/>
  <c r="H1257" i="12"/>
  <c r="O1256" i="12"/>
  <c r="N1256" i="12"/>
  <c r="H1256" i="12"/>
  <c r="O1255" i="12"/>
  <c r="N1255" i="12"/>
  <c r="H1255" i="12"/>
  <c r="O1254" i="12"/>
  <c r="N1254" i="12"/>
  <c r="H1254" i="12"/>
  <c r="O1253" i="12"/>
  <c r="N1253" i="12"/>
  <c r="H1253" i="12"/>
  <c r="O1252" i="12"/>
  <c r="N1252" i="12"/>
  <c r="H1252" i="12"/>
  <c r="O1251" i="12"/>
  <c r="N1251" i="12"/>
  <c r="H1251" i="12"/>
  <c r="O1250" i="12"/>
  <c r="N1250" i="12"/>
  <c r="H1250" i="12"/>
  <c r="O1249" i="12"/>
  <c r="N1249" i="12"/>
  <c r="H1249" i="12"/>
  <c r="O1248" i="12"/>
  <c r="N1248" i="12"/>
  <c r="H1248" i="12"/>
  <c r="O1247" i="12"/>
  <c r="N1247" i="12"/>
  <c r="H1247" i="12"/>
  <c r="O1246" i="12"/>
  <c r="N1246" i="12"/>
  <c r="H1246" i="12"/>
  <c r="O1245" i="12"/>
  <c r="N1245" i="12"/>
  <c r="H1245" i="12"/>
  <c r="O1244" i="12"/>
  <c r="N1244" i="12"/>
  <c r="H1244" i="12"/>
  <c r="O1242" i="12"/>
  <c r="N1242" i="12"/>
  <c r="H1242" i="12"/>
  <c r="O1241" i="12"/>
  <c r="N1241" i="12"/>
  <c r="H1241" i="12"/>
  <c r="O1240" i="12"/>
  <c r="N1240" i="12"/>
  <c r="H1240" i="12"/>
  <c r="O1239" i="12"/>
  <c r="N1239" i="12"/>
  <c r="H1239" i="12"/>
  <c r="O1238" i="12"/>
  <c r="N1238" i="12"/>
  <c r="H1238" i="12"/>
  <c r="O1237" i="12"/>
  <c r="N1237" i="12"/>
  <c r="H1237" i="12"/>
  <c r="O1236" i="12"/>
  <c r="N1236" i="12"/>
  <c r="H1236" i="12"/>
  <c r="O1235" i="12"/>
  <c r="N1235" i="12"/>
  <c r="H1235" i="12"/>
  <c r="O1234" i="12"/>
  <c r="N1234" i="12"/>
  <c r="H1234" i="12"/>
  <c r="O1233" i="12"/>
  <c r="N1233" i="12"/>
  <c r="H1233" i="12"/>
  <c r="O1232" i="12"/>
  <c r="N1232" i="12"/>
  <c r="H1232" i="12"/>
  <c r="O1231" i="12"/>
  <c r="N1231" i="12"/>
  <c r="H1231" i="12"/>
  <c r="O1230" i="12"/>
  <c r="N1230" i="12"/>
  <c r="H1230" i="12"/>
  <c r="O1229" i="12"/>
  <c r="N1229" i="12"/>
  <c r="H1229" i="12"/>
  <c r="O1228" i="12"/>
  <c r="N1228" i="12"/>
  <c r="H1228" i="12"/>
  <c r="O1227" i="12"/>
  <c r="N1227" i="12"/>
  <c r="H1227" i="12"/>
  <c r="O1226" i="12"/>
  <c r="N1226" i="12"/>
  <c r="H1226" i="12"/>
  <c r="O1225" i="12"/>
  <c r="N1225" i="12"/>
  <c r="H1225" i="12"/>
  <c r="O1224" i="12"/>
  <c r="N1224" i="12"/>
  <c r="H1224" i="12"/>
  <c r="O1223" i="12"/>
  <c r="N1223" i="12"/>
  <c r="H1223" i="12"/>
  <c r="O1222" i="12"/>
  <c r="N1222" i="12"/>
  <c r="H1222" i="12"/>
  <c r="O1221" i="12"/>
  <c r="N1221" i="12"/>
  <c r="H1221" i="12"/>
  <c r="O1220" i="12"/>
  <c r="N1220" i="12"/>
  <c r="H1220" i="12"/>
  <c r="O1219" i="12"/>
  <c r="N1219" i="12"/>
  <c r="H1219" i="12"/>
  <c r="O1218" i="12"/>
  <c r="N1218" i="12"/>
  <c r="H1218" i="12"/>
  <c r="O1217" i="12"/>
  <c r="N1217" i="12"/>
  <c r="H1217" i="12"/>
  <c r="O1216" i="12"/>
  <c r="N1216" i="12"/>
  <c r="H1216" i="12"/>
  <c r="O1215" i="12"/>
  <c r="N1215" i="12"/>
  <c r="H1215" i="12"/>
  <c r="O1214" i="12"/>
  <c r="N1214" i="12"/>
  <c r="H1214" i="12"/>
  <c r="O1213" i="12"/>
  <c r="N1213" i="12"/>
  <c r="H1213" i="12"/>
  <c r="O1212" i="12"/>
  <c r="N1212" i="12"/>
  <c r="H1212" i="12"/>
  <c r="O1210" i="12"/>
  <c r="N1210" i="12"/>
  <c r="H1210" i="12"/>
  <c r="O1209" i="12"/>
  <c r="N1209" i="12"/>
  <c r="H1209" i="12"/>
  <c r="O1208" i="12"/>
  <c r="N1208" i="12"/>
  <c r="H1208" i="12"/>
  <c r="O1207" i="12"/>
  <c r="N1207" i="12"/>
  <c r="H1207" i="12"/>
  <c r="O1206" i="12"/>
  <c r="N1206" i="12"/>
  <c r="H1206" i="12"/>
  <c r="O1205" i="12"/>
  <c r="N1205" i="12"/>
  <c r="H1205" i="12"/>
  <c r="O1204" i="12"/>
  <c r="N1204" i="12"/>
  <c r="H1204" i="12"/>
  <c r="O1203" i="12"/>
  <c r="N1203" i="12"/>
  <c r="H1203" i="12"/>
  <c r="O1202" i="12"/>
  <c r="N1202" i="12"/>
  <c r="H1202" i="12"/>
  <c r="O1201" i="12"/>
  <c r="N1201" i="12"/>
  <c r="H1201" i="12"/>
  <c r="O1200" i="12"/>
  <c r="N1200" i="12"/>
  <c r="H1200" i="12"/>
  <c r="O1199" i="12"/>
  <c r="N1199" i="12"/>
  <c r="H1199" i="12"/>
  <c r="O1198" i="12"/>
  <c r="N1198" i="12"/>
  <c r="H1198" i="12"/>
  <c r="O1197" i="12"/>
  <c r="N1197" i="12"/>
  <c r="H1197" i="12"/>
  <c r="O1196" i="12"/>
  <c r="N1196" i="12"/>
  <c r="H1196" i="12"/>
  <c r="O1195" i="12"/>
  <c r="N1195" i="12"/>
  <c r="H1195" i="12"/>
  <c r="O1194" i="12"/>
  <c r="N1194" i="12"/>
  <c r="H1194" i="12"/>
  <c r="O1193" i="12"/>
  <c r="N1193" i="12"/>
  <c r="H1193" i="12"/>
  <c r="O1192" i="12"/>
  <c r="N1192" i="12"/>
  <c r="H1192" i="12"/>
  <c r="O1191" i="12"/>
  <c r="N1191" i="12"/>
  <c r="H1191" i="12"/>
  <c r="O1190" i="12"/>
  <c r="N1190" i="12"/>
  <c r="H1190" i="12"/>
  <c r="O1189" i="12"/>
  <c r="N1189" i="12"/>
  <c r="H1189" i="12"/>
  <c r="O1188" i="12"/>
  <c r="N1188" i="12"/>
  <c r="H1188" i="12"/>
  <c r="O1187" i="12"/>
  <c r="N1187" i="12"/>
  <c r="H1187" i="12"/>
  <c r="O1186" i="12"/>
  <c r="N1186" i="12"/>
  <c r="H1186" i="12"/>
  <c r="O1185" i="12"/>
  <c r="N1185" i="12"/>
  <c r="H1185" i="12"/>
  <c r="O1184" i="12"/>
  <c r="N1184" i="12"/>
  <c r="H1184" i="12"/>
  <c r="O1183" i="12"/>
  <c r="N1183" i="12"/>
  <c r="H1183" i="12"/>
  <c r="O1182" i="12"/>
  <c r="N1182" i="12"/>
  <c r="H1182" i="12"/>
  <c r="O1181" i="12"/>
  <c r="N1181" i="12"/>
  <c r="H1181" i="12"/>
  <c r="O1180" i="12"/>
  <c r="N1180" i="12"/>
  <c r="H1180" i="12"/>
  <c r="O1179" i="12"/>
  <c r="N1179" i="12"/>
  <c r="H1179" i="12"/>
  <c r="O1178" i="12"/>
  <c r="N1178" i="12"/>
  <c r="H1178" i="12"/>
  <c r="O1177" i="12"/>
  <c r="N1177" i="12"/>
  <c r="H1177" i="12"/>
  <c r="O1176" i="12"/>
  <c r="N1176" i="12"/>
  <c r="H1176" i="12"/>
  <c r="O1175" i="12"/>
  <c r="N1175" i="12"/>
  <c r="H1175" i="12"/>
  <c r="O1174" i="12"/>
  <c r="N1174" i="12"/>
  <c r="H1174" i="12"/>
  <c r="O1173" i="12"/>
  <c r="N1173" i="12"/>
  <c r="H1173" i="12"/>
  <c r="O1172" i="12"/>
  <c r="N1172" i="12"/>
  <c r="H1172" i="12"/>
  <c r="O1170" i="12"/>
  <c r="N1170" i="12"/>
  <c r="H1170" i="12"/>
  <c r="O1169" i="12"/>
  <c r="N1169" i="12"/>
  <c r="H1169" i="12"/>
  <c r="O1168" i="12"/>
  <c r="N1168" i="12"/>
  <c r="H1168" i="12"/>
  <c r="O1167" i="12"/>
  <c r="N1167" i="12"/>
  <c r="H1167" i="12"/>
  <c r="O1166" i="12"/>
  <c r="N1166" i="12"/>
  <c r="H1166" i="12"/>
  <c r="O1165" i="12"/>
  <c r="N1165" i="12"/>
  <c r="H1165" i="12"/>
  <c r="O1164" i="12"/>
  <c r="N1164" i="12"/>
  <c r="H1164" i="12"/>
  <c r="O1163" i="12"/>
  <c r="N1163" i="12"/>
  <c r="H1163" i="12"/>
  <c r="O1162" i="12"/>
  <c r="N1162" i="12"/>
  <c r="H1162" i="12"/>
  <c r="O1161" i="12"/>
  <c r="N1161" i="12"/>
  <c r="H1161" i="12"/>
  <c r="O1160" i="12"/>
  <c r="N1160" i="12"/>
  <c r="H1160" i="12"/>
  <c r="O1159" i="12"/>
  <c r="N1159" i="12"/>
  <c r="H1159" i="12"/>
  <c r="O1158" i="12"/>
  <c r="N1158" i="12"/>
  <c r="H1158" i="12"/>
  <c r="O1157" i="12"/>
  <c r="N1157" i="12"/>
  <c r="H1157" i="12"/>
  <c r="O1156" i="12"/>
  <c r="N1156" i="12"/>
  <c r="H1156" i="12"/>
  <c r="O1155" i="12"/>
  <c r="N1155" i="12"/>
  <c r="H1155" i="12"/>
  <c r="O1154" i="12"/>
  <c r="N1154" i="12"/>
  <c r="H1154" i="12"/>
  <c r="O1153" i="12"/>
  <c r="N1153" i="12"/>
  <c r="H1153" i="12"/>
  <c r="O1152" i="12"/>
  <c r="N1152" i="12"/>
  <c r="H1152" i="12"/>
  <c r="O1151" i="12"/>
  <c r="N1151" i="12"/>
  <c r="H1151" i="12"/>
  <c r="O1150" i="12"/>
  <c r="N1150" i="12"/>
  <c r="H1150" i="12"/>
  <c r="O1149" i="12"/>
  <c r="N1149" i="12"/>
  <c r="H1149" i="12"/>
  <c r="O1148" i="12"/>
  <c r="N1148" i="12"/>
  <c r="H1148" i="12"/>
  <c r="O1147" i="12"/>
  <c r="N1147" i="12"/>
  <c r="H1147" i="12"/>
  <c r="O1146" i="12"/>
  <c r="N1146" i="12"/>
  <c r="H1146" i="12"/>
  <c r="O1145" i="12"/>
  <c r="N1145" i="12"/>
  <c r="H1145" i="12"/>
  <c r="O1144" i="12"/>
  <c r="N1144" i="12"/>
  <c r="H1144" i="12"/>
  <c r="O1143" i="12"/>
  <c r="N1143" i="12"/>
  <c r="H1143" i="12"/>
  <c r="O1142" i="12"/>
  <c r="N1142" i="12"/>
  <c r="H1142" i="12"/>
  <c r="O1141" i="12"/>
  <c r="N1141" i="12"/>
  <c r="H1141" i="12"/>
  <c r="O1140" i="12"/>
  <c r="N1140" i="12"/>
  <c r="H1140" i="12"/>
  <c r="O1139" i="12"/>
  <c r="N1139" i="12"/>
  <c r="H1139" i="12"/>
  <c r="O1138" i="12"/>
  <c r="N1138" i="12"/>
  <c r="H1138" i="12"/>
  <c r="O1137" i="12"/>
  <c r="N1137" i="12"/>
  <c r="H1137" i="12"/>
  <c r="O1052" i="12"/>
  <c r="N1052" i="12"/>
  <c r="H1052" i="12"/>
  <c r="O1051" i="12"/>
  <c r="N1051" i="12"/>
  <c r="H1051" i="12"/>
  <c r="O1050" i="12"/>
  <c r="N1050" i="12"/>
  <c r="H1050" i="12"/>
  <c r="O1049" i="12"/>
  <c r="N1049" i="12"/>
  <c r="H1049" i="12"/>
  <c r="O1048" i="12"/>
  <c r="N1048" i="12"/>
  <c r="H1048" i="12"/>
  <c r="O1047" i="12"/>
  <c r="N1047" i="12"/>
  <c r="H1047" i="12"/>
  <c r="O1046" i="12"/>
  <c r="N1046" i="12"/>
  <c r="H1046" i="12"/>
  <c r="O1045" i="12"/>
  <c r="N1045" i="12"/>
  <c r="H1045" i="12"/>
  <c r="O1044" i="12"/>
  <c r="N1044" i="12"/>
  <c r="H1044" i="12"/>
  <c r="O1043" i="12"/>
  <c r="N1043" i="12"/>
  <c r="H1043" i="12"/>
  <c r="O1042" i="12"/>
  <c r="N1042" i="12"/>
  <c r="H1042" i="12"/>
  <c r="O1041" i="12"/>
  <c r="N1041" i="12"/>
  <c r="H1041" i="12"/>
  <c r="O1040" i="12"/>
  <c r="N1040" i="12"/>
  <c r="H1040" i="12"/>
  <c r="O1039" i="12"/>
  <c r="N1039" i="12"/>
  <c r="H1039" i="12"/>
  <c r="O1038" i="12"/>
  <c r="N1038" i="12"/>
  <c r="H1038" i="12"/>
  <c r="O1037" i="12"/>
  <c r="N1037" i="12"/>
  <c r="H1037" i="12"/>
  <c r="O1036" i="12"/>
  <c r="N1036" i="12"/>
  <c r="H1036" i="12"/>
  <c r="O1035" i="12"/>
  <c r="N1035" i="12"/>
  <c r="H1035" i="12"/>
  <c r="O1034" i="12"/>
  <c r="N1034" i="12"/>
  <c r="H1034" i="12"/>
  <c r="O1033" i="12"/>
  <c r="N1033" i="12"/>
  <c r="H1033" i="12"/>
  <c r="O1032" i="12"/>
  <c r="N1032" i="12"/>
  <c r="H1032" i="12"/>
  <c r="O1031" i="12"/>
  <c r="N1031" i="12"/>
  <c r="H1031" i="12"/>
  <c r="O1030" i="12"/>
  <c r="N1030" i="12"/>
  <c r="H1030" i="12"/>
  <c r="O1029" i="12"/>
  <c r="N1029" i="12"/>
  <c r="H1029" i="12"/>
  <c r="O1028" i="12"/>
  <c r="N1028" i="12"/>
  <c r="H1028" i="12"/>
  <c r="O1027" i="12"/>
  <c r="N1027" i="12"/>
  <c r="H1027" i="12"/>
  <c r="O1026" i="12"/>
  <c r="N1026" i="12"/>
  <c r="H1026" i="12"/>
  <c r="O1025" i="12"/>
  <c r="N1025" i="12"/>
  <c r="H1025" i="12"/>
  <c r="O1024" i="12"/>
  <c r="N1024" i="12"/>
  <c r="H1024" i="12"/>
  <c r="O1023" i="12"/>
  <c r="N1023" i="12"/>
  <c r="H1023" i="12"/>
  <c r="O1022" i="12"/>
  <c r="N1022" i="12"/>
  <c r="H1022" i="12"/>
  <c r="O1021" i="12"/>
  <c r="N1021" i="12"/>
  <c r="H1021" i="12"/>
  <c r="O1020" i="12"/>
  <c r="N1020" i="12"/>
  <c r="H1020" i="12"/>
  <c r="O1019" i="12"/>
  <c r="N1019" i="12"/>
  <c r="H1019" i="12"/>
  <c r="O1018" i="12"/>
  <c r="N1018" i="12"/>
  <c r="H1018" i="12"/>
  <c r="O1017" i="12"/>
  <c r="N1017" i="12"/>
  <c r="H1017" i="12"/>
  <c r="O1016" i="12"/>
  <c r="N1016" i="12"/>
  <c r="H1016" i="12"/>
  <c r="O1015" i="12"/>
  <c r="N1015" i="12"/>
  <c r="H1015" i="12"/>
  <c r="O1014" i="12"/>
  <c r="N1014" i="12"/>
  <c r="H1014" i="12"/>
  <c r="O1013" i="12"/>
  <c r="N1013" i="12"/>
  <c r="H1013" i="12"/>
  <c r="O1012" i="12"/>
  <c r="N1012" i="12"/>
  <c r="H1012" i="12"/>
  <c r="O1011" i="12"/>
  <c r="N1011" i="12"/>
  <c r="H1011" i="12"/>
  <c r="O1010" i="12"/>
  <c r="N1010" i="12"/>
  <c r="H1010" i="12"/>
  <c r="O1009" i="12"/>
  <c r="N1009" i="12"/>
  <c r="H1009" i="12"/>
  <c r="O1008" i="12"/>
  <c r="N1008" i="12"/>
  <c r="H1008" i="12"/>
  <c r="O1007" i="12"/>
  <c r="N1007" i="12"/>
  <c r="H1007" i="12"/>
  <c r="O1006" i="12"/>
  <c r="N1006" i="12"/>
  <c r="H1006" i="12"/>
  <c r="O1005" i="12"/>
  <c r="N1005" i="12"/>
  <c r="H1005" i="12"/>
  <c r="O1004" i="12"/>
  <c r="N1004" i="12"/>
  <c r="H1004" i="12"/>
  <c r="O1003" i="12"/>
  <c r="N1003" i="12"/>
  <c r="H1003" i="12"/>
  <c r="O1002" i="12"/>
  <c r="N1002" i="12"/>
  <c r="H1002" i="12"/>
  <c r="O1001" i="12"/>
  <c r="N1001" i="12"/>
  <c r="H1001" i="12"/>
  <c r="O1000" i="12"/>
  <c r="N1000" i="12"/>
  <c r="H1000" i="12"/>
  <c r="O999" i="12"/>
  <c r="N999" i="12"/>
  <c r="H999" i="12"/>
  <c r="O998" i="12"/>
  <c r="N998" i="12"/>
  <c r="H998" i="12"/>
  <c r="O997" i="12"/>
  <c r="N997" i="12"/>
  <c r="H997" i="12"/>
  <c r="O996" i="12"/>
  <c r="N996" i="12"/>
  <c r="H996" i="12"/>
  <c r="O995" i="12"/>
  <c r="N995" i="12"/>
  <c r="H995" i="12"/>
  <c r="O994" i="12"/>
  <c r="N994" i="12"/>
  <c r="H994" i="12"/>
  <c r="O993" i="12"/>
  <c r="N993" i="12"/>
  <c r="H993" i="12"/>
  <c r="O992" i="12"/>
  <c r="N992" i="12"/>
  <c r="H992" i="12"/>
  <c r="O991" i="12"/>
  <c r="N991" i="12"/>
  <c r="H991" i="12"/>
  <c r="O990" i="12"/>
  <c r="N990" i="12"/>
  <c r="H990" i="12"/>
  <c r="O989" i="12"/>
  <c r="N989" i="12"/>
  <c r="H989" i="12"/>
  <c r="O988" i="12"/>
  <c r="N988" i="12"/>
  <c r="H988" i="12"/>
  <c r="O987" i="12"/>
  <c r="N987" i="12"/>
  <c r="H987" i="12"/>
  <c r="O986" i="12"/>
  <c r="N986" i="12"/>
  <c r="H986" i="12"/>
  <c r="O985" i="12"/>
  <c r="N985" i="12"/>
  <c r="H985" i="12"/>
  <c r="O984" i="12"/>
  <c r="N984" i="12"/>
  <c r="H984" i="12"/>
  <c r="O982" i="12"/>
  <c r="N982" i="12"/>
  <c r="H982" i="12"/>
  <c r="O981" i="12"/>
  <c r="N981" i="12"/>
  <c r="H981" i="12"/>
  <c r="O980" i="12"/>
  <c r="N980" i="12"/>
  <c r="H980" i="12"/>
  <c r="O979" i="12"/>
  <c r="N979" i="12"/>
  <c r="H979" i="12"/>
  <c r="O978" i="12"/>
  <c r="N978" i="12"/>
  <c r="H978" i="12"/>
  <c r="O977" i="12"/>
  <c r="N977" i="12"/>
  <c r="H977" i="12"/>
  <c r="O976" i="12"/>
  <c r="N976" i="12"/>
  <c r="H976" i="12"/>
  <c r="O975" i="12"/>
  <c r="N975" i="12"/>
  <c r="H975" i="12"/>
  <c r="O974" i="12"/>
  <c r="N974" i="12"/>
  <c r="H974" i="12"/>
  <c r="O973" i="12"/>
  <c r="N973" i="12"/>
  <c r="H973" i="12"/>
  <c r="O972" i="12"/>
  <c r="N972" i="12"/>
  <c r="H972" i="12"/>
  <c r="O971" i="12"/>
  <c r="N971" i="12"/>
  <c r="H971" i="12"/>
  <c r="O970" i="12"/>
  <c r="N970" i="12"/>
  <c r="H970" i="12"/>
  <c r="O969" i="12"/>
  <c r="N969" i="12"/>
  <c r="H969" i="12"/>
  <c r="O968" i="12"/>
  <c r="N968" i="12"/>
  <c r="H968" i="12"/>
  <c r="O967" i="12"/>
  <c r="N967" i="12"/>
  <c r="H967" i="12"/>
  <c r="O966" i="12"/>
  <c r="N966" i="12"/>
  <c r="H966" i="12"/>
  <c r="O965" i="12"/>
  <c r="N965" i="12"/>
  <c r="H965" i="12"/>
  <c r="O964" i="12"/>
  <c r="N964" i="12"/>
  <c r="H964" i="12"/>
  <c r="O963" i="12"/>
  <c r="N963" i="12"/>
  <c r="H963" i="12"/>
  <c r="O962" i="12"/>
  <c r="N962" i="12"/>
  <c r="H962" i="12"/>
  <c r="O961" i="12"/>
  <c r="N961" i="12"/>
  <c r="H961" i="12"/>
  <c r="O960" i="12"/>
  <c r="N960" i="12"/>
  <c r="H960" i="12"/>
  <c r="O959" i="12"/>
  <c r="N959" i="12"/>
  <c r="H959" i="12"/>
  <c r="O958" i="12"/>
  <c r="N958" i="12"/>
  <c r="H958" i="12"/>
  <c r="O957" i="12"/>
  <c r="N957" i="12"/>
  <c r="H957" i="12"/>
  <c r="O956" i="12"/>
  <c r="N956" i="12"/>
  <c r="H956" i="12"/>
  <c r="O955" i="12"/>
  <c r="N955" i="12"/>
  <c r="H955" i="12"/>
  <c r="O954" i="12"/>
  <c r="N954" i="12"/>
  <c r="H954" i="12"/>
  <c r="O953" i="12"/>
  <c r="N953" i="12"/>
  <c r="H953" i="12"/>
  <c r="O952" i="12"/>
  <c r="N952" i="12"/>
  <c r="H952" i="12"/>
  <c r="O951" i="12"/>
  <c r="N951" i="12"/>
  <c r="H951" i="12"/>
  <c r="O950" i="12"/>
  <c r="N950" i="12"/>
  <c r="H950" i="12"/>
  <c r="O949" i="12"/>
  <c r="N949" i="12"/>
  <c r="H949" i="12"/>
  <c r="O948" i="12"/>
  <c r="N948" i="12"/>
  <c r="H948" i="12"/>
  <c r="O947" i="12"/>
  <c r="N947" i="12"/>
  <c r="H947" i="12"/>
  <c r="O946" i="12"/>
  <c r="N946" i="12"/>
  <c r="H946" i="12"/>
  <c r="O945" i="12"/>
  <c r="N945" i="12"/>
  <c r="H945" i="12"/>
  <c r="O944" i="12"/>
  <c r="N944" i="12"/>
  <c r="H944" i="12"/>
  <c r="O943" i="12"/>
  <c r="N943" i="12"/>
  <c r="H943" i="12"/>
  <c r="O942" i="12"/>
  <c r="N942" i="12"/>
  <c r="H942" i="12"/>
  <c r="O941" i="12"/>
  <c r="N941" i="12"/>
  <c r="H941" i="12"/>
  <c r="O940" i="12"/>
  <c r="N940" i="12"/>
  <c r="H940" i="12"/>
  <c r="O939" i="12"/>
  <c r="N939" i="12"/>
  <c r="H939" i="12"/>
  <c r="O938" i="12"/>
  <c r="N938" i="12"/>
  <c r="H938" i="12"/>
  <c r="O937" i="12"/>
  <c r="N937" i="12"/>
  <c r="H937" i="12"/>
  <c r="O936" i="12"/>
  <c r="N936" i="12"/>
  <c r="H936" i="12"/>
  <c r="O935" i="12"/>
  <c r="N935" i="12"/>
  <c r="H935" i="12"/>
  <c r="O934" i="12"/>
  <c r="N934" i="12"/>
  <c r="H934" i="12"/>
  <c r="O933" i="12"/>
  <c r="N933" i="12"/>
  <c r="H933" i="12"/>
  <c r="O932" i="12"/>
  <c r="N932" i="12"/>
  <c r="H932" i="12"/>
  <c r="O931" i="12"/>
  <c r="N931" i="12"/>
  <c r="H931" i="12"/>
  <c r="O930" i="12"/>
  <c r="N930" i="12"/>
  <c r="H930" i="12"/>
  <c r="O929" i="12"/>
  <c r="N929" i="12"/>
  <c r="H929" i="12"/>
  <c r="O928" i="12"/>
  <c r="N928" i="12"/>
  <c r="H928" i="12"/>
  <c r="O927" i="12"/>
  <c r="N927" i="12"/>
  <c r="H927" i="12"/>
  <c r="O926" i="12"/>
  <c r="N926" i="12"/>
  <c r="H926" i="12"/>
  <c r="O925" i="12"/>
  <c r="N925" i="12"/>
  <c r="H925" i="12"/>
  <c r="O924" i="12"/>
  <c r="N924" i="12"/>
  <c r="H924" i="12"/>
  <c r="O923" i="12"/>
  <c r="N923" i="12"/>
  <c r="H923" i="12"/>
  <c r="O922" i="12"/>
  <c r="N922" i="12"/>
  <c r="H922" i="12"/>
  <c r="O921" i="12"/>
  <c r="N921" i="12"/>
  <c r="H921" i="12"/>
  <c r="O920" i="12"/>
  <c r="N920" i="12"/>
  <c r="H920" i="12"/>
  <c r="O919" i="12"/>
  <c r="N919" i="12"/>
  <c r="H919" i="12"/>
  <c r="O918" i="12"/>
  <c r="N918" i="12"/>
  <c r="H918" i="12"/>
  <c r="O917" i="12"/>
  <c r="N917" i="12"/>
  <c r="H917" i="12"/>
  <c r="O916" i="12"/>
  <c r="N916" i="12"/>
  <c r="H916" i="12"/>
  <c r="O915" i="12"/>
  <c r="N915" i="12"/>
  <c r="H915" i="12"/>
  <c r="O914" i="12"/>
  <c r="N914" i="12"/>
  <c r="H914" i="12"/>
  <c r="O913" i="12"/>
  <c r="N913" i="12"/>
  <c r="H913" i="12"/>
  <c r="O912" i="12"/>
  <c r="N912" i="12"/>
  <c r="H912" i="12"/>
  <c r="O911" i="12"/>
  <c r="N911" i="12"/>
  <c r="H911" i="12"/>
  <c r="O909" i="12"/>
  <c r="N909" i="12"/>
  <c r="H909" i="12"/>
  <c r="O908" i="12"/>
  <c r="N908" i="12"/>
  <c r="H908" i="12"/>
  <c r="O907" i="12"/>
  <c r="N907" i="12"/>
  <c r="H907" i="12"/>
  <c r="O906" i="12"/>
  <c r="N906" i="12"/>
  <c r="H906" i="12"/>
  <c r="O905" i="12"/>
  <c r="N905" i="12"/>
  <c r="H905" i="12"/>
  <c r="O904" i="12"/>
  <c r="N904" i="12"/>
  <c r="H904" i="12"/>
  <c r="O903" i="12"/>
  <c r="N903" i="12"/>
  <c r="H903" i="12"/>
  <c r="O902" i="12"/>
  <c r="N902" i="12"/>
  <c r="H902" i="12"/>
  <c r="O901" i="12"/>
  <c r="N901" i="12"/>
  <c r="H901" i="12"/>
  <c r="O900" i="12"/>
  <c r="N900" i="12"/>
  <c r="H900" i="12"/>
  <c r="O899" i="12"/>
  <c r="N899" i="12"/>
  <c r="H899" i="12"/>
  <c r="O898" i="12"/>
  <c r="N898" i="12"/>
  <c r="H898" i="12"/>
  <c r="O897" i="12"/>
  <c r="N897" i="12"/>
  <c r="H897" i="12"/>
  <c r="O896" i="12"/>
  <c r="N896" i="12"/>
  <c r="H896" i="12"/>
  <c r="O895" i="12"/>
  <c r="N895" i="12"/>
  <c r="H895" i="12"/>
  <c r="O894" i="12"/>
  <c r="N894" i="12"/>
  <c r="H894" i="12"/>
  <c r="O893" i="12"/>
  <c r="N893" i="12"/>
  <c r="H893" i="12"/>
  <c r="O892" i="12"/>
  <c r="N892" i="12"/>
  <c r="H892" i="12"/>
  <c r="O891" i="12"/>
  <c r="N891" i="12"/>
  <c r="H891" i="12"/>
  <c r="O890" i="12"/>
  <c r="N890" i="12"/>
  <c r="H890" i="12"/>
  <c r="O889" i="12"/>
  <c r="N889" i="12"/>
  <c r="H889" i="12"/>
  <c r="O887" i="12"/>
  <c r="N887" i="12"/>
  <c r="H887" i="12"/>
  <c r="O886" i="12"/>
  <c r="N886" i="12"/>
  <c r="H886" i="12"/>
  <c r="O885" i="12"/>
  <c r="N885" i="12"/>
  <c r="H885" i="12"/>
  <c r="O884" i="12"/>
  <c r="N884" i="12"/>
  <c r="H884" i="12"/>
  <c r="O883" i="12"/>
  <c r="N883" i="12"/>
  <c r="H883" i="12"/>
  <c r="O882" i="12"/>
  <c r="N882" i="12"/>
  <c r="H882" i="12"/>
  <c r="O881" i="12"/>
  <c r="N881" i="12"/>
  <c r="H881" i="12"/>
  <c r="O880" i="12"/>
  <c r="N880" i="12"/>
  <c r="H880" i="12"/>
  <c r="O879" i="12"/>
  <c r="N879" i="12"/>
  <c r="H879" i="12"/>
  <c r="O878" i="12"/>
  <c r="N878" i="12"/>
  <c r="H878" i="12"/>
  <c r="O877" i="12"/>
  <c r="N877" i="12"/>
  <c r="H877" i="12"/>
  <c r="O876" i="12"/>
  <c r="N876" i="12"/>
  <c r="H876" i="12"/>
  <c r="O875" i="12"/>
  <c r="N875" i="12"/>
  <c r="H875" i="12"/>
  <c r="O874" i="12"/>
  <c r="N874" i="12"/>
  <c r="H874" i="12"/>
  <c r="O873" i="12"/>
  <c r="N873" i="12"/>
  <c r="H873" i="12"/>
  <c r="O872" i="12"/>
  <c r="N872" i="12"/>
  <c r="H872" i="12"/>
  <c r="O871" i="12"/>
  <c r="N871" i="12"/>
  <c r="H871" i="12"/>
  <c r="O870" i="12"/>
  <c r="N870" i="12"/>
  <c r="H870" i="12"/>
  <c r="O869" i="12"/>
  <c r="N869" i="12"/>
  <c r="H869" i="12"/>
  <c r="O766" i="12"/>
  <c r="N766" i="12"/>
  <c r="H766" i="12"/>
  <c r="O765" i="12"/>
  <c r="N765" i="12"/>
  <c r="H765" i="12"/>
  <c r="O764" i="12"/>
  <c r="N764" i="12"/>
  <c r="H764" i="12"/>
  <c r="O763" i="12"/>
  <c r="N763" i="12"/>
  <c r="H763" i="12"/>
  <c r="O762" i="12"/>
  <c r="N762" i="12"/>
  <c r="H762" i="12"/>
  <c r="O761" i="12"/>
  <c r="N761" i="12"/>
  <c r="H761" i="12"/>
  <c r="O760" i="12"/>
  <c r="N760" i="12"/>
  <c r="H760" i="12"/>
  <c r="O759" i="12"/>
  <c r="N759" i="12"/>
  <c r="H759" i="12"/>
  <c r="O758" i="12"/>
  <c r="N758" i="12"/>
  <c r="H758" i="12"/>
  <c r="O757" i="12"/>
  <c r="N757" i="12"/>
  <c r="H757" i="12"/>
  <c r="O756" i="12"/>
  <c r="N756" i="12"/>
  <c r="H756" i="12"/>
  <c r="O755" i="12"/>
  <c r="N755" i="12"/>
  <c r="H755" i="12"/>
  <c r="O754" i="12"/>
  <c r="N754" i="12"/>
  <c r="H754" i="12"/>
  <c r="O753" i="12"/>
  <c r="N753" i="12"/>
  <c r="H753" i="12"/>
  <c r="O752" i="12"/>
  <c r="N752" i="12"/>
  <c r="H752" i="12"/>
  <c r="O751" i="12"/>
  <c r="N751" i="12"/>
  <c r="H751" i="12"/>
  <c r="O750" i="12"/>
  <c r="N750" i="12"/>
  <c r="H750" i="12"/>
  <c r="O749" i="12"/>
  <c r="N749" i="12"/>
  <c r="H749" i="12"/>
  <c r="O748" i="12"/>
  <c r="N748" i="12"/>
  <c r="H748" i="12"/>
  <c r="O747" i="12"/>
  <c r="N747" i="12"/>
  <c r="H747" i="12"/>
  <c r="O746" i="12"/>
  <c r="N746" i="12"/>
  <c r="H746" i="12"/>
  <c r="O745" i="12"/>
  <c r="N745" i="12"/>
  <c r="H745" i="12"/>
  <c r="O744" i="12"/>
  <c r="N744" i="12"/>
  <c r="H744" i="12"/>
  <c r="O743" i="12"/>
  <c r="N743" i="12"/>
  <c r="H743" i="12"/>
  <c r="O742" i="12"/>
  <c r="N742" i="12"/>
  <c r="H742" i="12"/>
  <c r="O741" i="12"/>
  <c r="N741" i="12"/>
  <c r="H741" i="12"/>
  <c r="O740" i="12"/>
  <c r="N740" i="12"/>
  <c r="H740" i="12"/>
  <c r="O739" i="12"/>
  <c r="N739" i="12"/>
  <c r="H739" i="12"/>
  <c r="O738" i="12"/>
  <c r="N738" i="12"/>
  <c r="H738" i="12"/>
  <c r="O737" i="12"/>
  <c r="N737" i="12"/>
  <c r="H737" i="12"/>
  <c r="O736" i="12"/>
  <c r="N736" i="12"/>
  <c r="H736" i="12"/>
  <c r="O735" i="12"/>
  <c r="N735" i="12"/>
  <c r="H735" i="12"/>
  <c r="O734" i="12"/>
  <c r="N734" i="12"/>
  <c r="H734" i="12"/>
  <c r="O733" i="12"/>
  <c r="N733" i="12"/>
  <c r="H733" i="12"/>
  <c r="O732" i="12"/>
  <c r="N732" i="12"/>
  <c r="H732" i="12"/>
  <c r="O731" i="12"/>
  <c r="N731" i="12"/>
  <c r="H731" i="12"/>
  <c r="O730" i="12"/>
  <c r="N730" i="12"/>
  <c r="H730" i="12"/>
  <c r="O729" i="12"/>
  <c r="N729" i="12"/>
  <c r="H729" i="12"/>
  <c r="O728" i="12"/>
  <c r="N728" i="12"/>
  <c r="H728" i="12"/>
  <c r="O727" i="12"/>
  <c r="N727" i="12"/>
  <c r="H727" i="12"/>
  <c r="O726" i="12"/>
  <c r="N726" i="12"/>
  <c r="H726" i="12"/>
  <c r="O725" i="12"/>
  <c r="N725" i="12"/>
  <c r="H725" i="12"/>
  <c r="O724" i="12"/>
  <c r="N724" i="12"/>
  <c r="H724" i="12"/>
  <c r="O723" i="12"/>
  <c r="N723" i="12"/>
  <c r="H723" i="12"/>
  <c r="O722" i="12"/>
  <c r="N722" i="12"/>
  <c r="H722" i="12"/>
  <c r="O721" i="12"/>
  <c r="N721" i="12"/>
  <c r="H721" i="12"/>
  <c r="O720" i="12"/>
  <c r="N720" i="12"/>
  <c r="H720" i="12"/>
  <c r="O719" i="12"/>
  <c r="N719" i="12"/>
  <c r="H719" i="12"/>
  <c r="O718" i="12"/>
  <c r="N718" i="12"/>
  <c r="H718" i="12"/>
  <c r="O717" i="12"/>
  <c r="N717" i="12"/>
  <c r="H717" i="12"/>
  <c r="O716" i="12"/>
  <c r="N716" i="12"/>
  <c r="H716" i="12"/>
  <c r="O715" i="12"/>
  <c r="N715" i="12"/>
  <c r="H715" i="12"/>
  <c r="O714" i="12"/>
  <c r="N714" i="12"/>
  <c r="H714" i="12"/>
  <c r="O713" i="12"/>
  <c r="N713" i="12"/>
  <c r="H713" i="12"/>
  <c r="O712" i="12"/>
  <c r="N712" i="12"/>
  <c r="H712" i="12"/>
  <c r="O711" i="12"/>
  <c r="N711" i="12"/>
  <c r="H711" i="12"/>
  <c r="O710" i="12"/>
  <c r="N710" i="12"/>
  <c r="H710" i="12"/>
  <c r="O709" i="12"/>
  <c r="N709" i="12"/>
  <c r="H709" i="12"/>
  <c r="O708" i="12"/>
  <c r="N708" i="12"/>
  <c r="H708" i="12"/>
  <c r="O707" i="12"/>
  <c r="N707" i="12"/>
  <c r="H707" i="12"/>
  <c r="O706" i="12"/>
  <c r="N706" i="12"/>
  <c r="H706" i="12"/>
  <c r="O705" i="12"/>
  <c r="N705" i="12"/>
  <c r="H705" i="12"/>
  <c r="O704" i="12"/>
  <c r="N704" i="12"/>
  <c r="H704" i="12"/>
  <c r="O703" i="12"/>
  <c r="N703" i="12"/>
  <c r="H703" i="12"/>
  <c r="O702" i="12"/>
  <c r="N702" i="12"/>
  <c r="H702" i="12"/>
  <c r="O701" i="12"/>
  <c r="N701" i="12"/>
  <c r="H701" i="12"/>
  <c r="O700" i="12"/>
  <c r="N700" i="12"/>
  <c r="H700" i="12"/>
  <c r="O699" i="12"/>
  <c r="N699" i="12"/>
  <c r="H699" i="12"/>
  <c r="O697" i="12"/>
  <c r="N697" i="12"/>
  <c r="H697" i="12"/>
  <c r="O696" i="12"/>
  <c r="N696" i="12"/>
  <c r="H696" i="12"/>
  <c r="O695" i="12"/>
  <c r="N695" i="12"/>
  <c r="H695" i="12"/>
  <c r="O694" i="12"/>
  <c r="N694" i="12"/>
  <c r="H694" i="12"/>
  <c r="O693" i="12"/>
  <c r="N693" i="12"/>
  <c r="H693" i="12"/>
  <c r="O692" i="12"/>
  <c r="N692" i="12"/>
  <c r="H692" i="12"/>
  <c r="O691" i="12"/>
  <c r="N691" i="12"/>
  <c r="H691" i="12"/>
  <c r="O690" i="12"/>
  <c r="N690" i="12"/>
  <c r="H690" i="12"/>
  <c r="O689" i="12"/>
  <c r="N689" i="12"/>
  <c r="H689" i="12"/>
  <c r="O688" i="12"/>
  <c r="N688" i="12"/>
  <c r="H688" i="12"/>
  <c r="O687" i="12"/>
  <c r="N687" i="12"/>
  <c r="H687" i="12"/>
  <c r="O686" i="12"/>
  <c r="N686" i="12"/>
  <c r="H686" i="12"/>
  <c r="O685" i="12"/>
  <c r="N685" i="12"/>
  <c r="H685" i="12"/>
  <c r="O684" i="12"/>
  <c r="N684" i="12"/>
  <c r="H684" i="12"/>
  <c r="O683" i="12"/>
  <c r="N683" i="12"/>
  <c r="H683" i="12"/>
  <c r="O604" i="12"/>
  <c r="N604" i="12"/>
  <c r="H604" i="12"/>
  <c r="O603" i="12"/>
  <c r="N603" i="12"/>
  <c r="H603" i="12"/>
  <c r="O602" i="12"/>
  <c r="N602" i="12"/>
  <c r="H602" i="12"/>
  <c r="O601" i="12"/>
  <c r="N601" i="12"/>
  <c r="H601" i="12"/>
  <c r="O600" i="12"/>
  <c r="N600" i="12"/>
  <c r="H600" i="12"/>
  <c r="O599" i="12"/>
  <c r="N599" i="12"/>
  <c r="H599" i="12"/>
  <c r="O598" i="12"/>
  <c r="N598" i="12"/>
  <c r="H598" i="12"/>
  <c r="O597" i="12"/>
  <c r="N597" i="12"/>
  <c r="H597" i="12"/>
  <c r="O596" i="12"/>
  <c r="N596" i="12"/>
  <c r="H596" i="12"/>
  <c r="O595" i="12"/>
  <c r="N595" i="12"/>
  <c r="H595" i="12"/>
  <c r="O594" i="12"/>
  <c r="N594" i="12"/>
  <c r="H594" i="12"/>
  <c r="O593" i="12"/>
  <c r="N593" i="12"/>
  <c r="H593" i="12"/>
  <c r="O592" i="12"/>
  <c r="N592" i="12"/>
  <c r="H592" i="12"/>
  <c r="O591" i="12"/>
  <c r="N591" i="12"/>
  <c r="H591" i="12"/>
  <c r="O590" i="12"/>
  <c r="N590" i="12"/>
  <c r="H590" i="12"/>
  <c r="O589" i="12"/>
  <c r="N589" i="12"/>
  <c r="H589" i="12"/>
  <c r="O588" i="12"/>
  <c r="N588" i="12"/>
  <c r="H588" i="12"/>
  <c r="O587" i="12"/>
  <c r="N587" i="12"/>
  <c r="H587" i="12"/>
  <c r="O586" i="12"/>
  <c r="N586" i="12"/>
  <c r="H586" i="12"/>
  <c r="O585" i="12"/>
  <c r="N585" i="12"/>
  <c r="H585" i="12"/>
  <c r="O584" i="12"/>
  <c r="N584" i="12"/>
  <c r="H584" i="12"/>
  <c r="O583" i="12"/>
  <c r="N583" i="12"/>
  <c r="H583" i="12"/>
  <c r="O582" i="12"/>
  <c r="N582" i="12"/>
  <c r="H582" i="12"/>
  <c r="O581" i="12"/>
  <c r="N581" i="12"/>
  <c r="H581" i="12"/>
  <c r="O580" i="12"/>
  <c r="N580" i="12"/>
  <c r="H580" i="12"/>
  <c r="O579" i="12"/>
  <c r="N579" i="12"/>
  <c r="H579" i="12"/>
  <c r="O578" i="12"/>
  <c r="N578" i="12"/>
  <c r="H578" i="12"/>
  <c r="O577" i="12"/>
  <c r="N577" i="12"/>
  <c r="H577" i="12"/>
  <c r="O576" i="12"/>
  <c r="N576" i="12"/>
  <c r="H576" i="12"/>
  <c r="O575" i="12"/>
  <c r="N575" i="12"/>
  <c r="H575" i="12"/>
  <c r="O574" i="12"/>
  <c r="N574" i="12"/>
  <c r="H574" i="12"/>
  <c r="O573" i="12"/>
  <c r="N573" i="12"/>
  <c r="H573" i="12"/>
  <c r="O572" i="12"/>
  <c r="N572" i="12"/>
  <c r="H572" i="12"/>
  <c r="O571" i="12"/>
  <c r="N571" i="12"/>
  <c r="H571" i="12"/>
  <c r="O570" i="12"/>
  <c r="N570" i="12"/>
  <c r="H570" i="12"/>
  <c r="O569" i="12"/>
  <c r="N569" i="12"/>
  <c r="H569" i="12"/>
  <c r="O568" i="12"/>
  <c r="N568" i="12"/>
  <c r="H568" i="12"/>
  <c r="O567" i="12"/>
  <c r="N567" i="12"/>
  <c r="H567" i="12"/>
  <c r="O566" i="12"/>
  <c r="N566" i="12"/>
  <c r="H566" i="12"/>
  <c r="O565" i="12"/>
  <c r="N565" i="12"/>
  <c r="H565" i="12"/>
  <c r="O564" i="12"/>
  <c r="N564" i="12"/>
  <c r="H564" i="12"/>
  <c r="O563" i="12"/>
  <c r="N563" i="12"/>
  <c r="H563" i="12"/>
  <c r="O562" i="12"/>
  <c r="N562" i="12"/>
  <c r="H562" i="12"/>
  <c r="O561" i="12"/>
  <c r="N561" i="12"/>
  <c r="H561" i="12"/>
  <c r="O560" i="12"/>
  <c r="N560" i="12"/>
  <c r="H560" i="12"/>
  <c r="O559" i="12"/>
  <c r="N559" i="12"/>
  <c r="H559" i="12"/>
  <c r="O558" i="12"/>
  <c r="N558" i="12"/>
  <c r="H558" i="12"/>
  <c r="O557" i="12"/>
  <c r="N557" i="12"/>
  <c r="H557" i="12"/>
  <c r="O556" i="12"/>
  <c r="N556" i="12"/>
  <c r="H556" i="12"/>
  <c r="O555" i="12"/>
  <c r="N555" i="12"/>
  <c r="H555" i="12"/>
  <c r="O554" i="12"/>
  <c r="N554" i="12"/>
  <c r="H554" i="12"/>
  <c r="O553" i="12"/>
  <c r="N553" i="12"/>
  <c r="H553" i="12"/>
  <c r="O552" i="12"/>
  <c r="N552" i="12"/>
  <c r="H552" i="12"/>
  <c r="O550" i="12"/>
  <c r="N550" i="12"/>
  <c r="H550" i="12"/>
  <c r="O549" i="12"/>
  <c r="N549" i="12"/>
  <c r="H549" i="12"/>
  <c r="O548" i="12"/>
  <c r="N548" i="12"/>
  <c r="H548" i="12"/>
  <c r="O547" i="12"/>
  <c r="N547" i="12"/>
  <c r="H547" i="12"/>
  <c r="O546" i="12"/>
  <c r="N546" i="12"/>
  <c r="H546" i="12"/>
  <c r="O545" i="12"/>
  <c r="N545" i="12"/>
  <c r="H545" i="12"/>
  <c r="O544" i="12"/>
  <c r="N544" i="12"/>
  <c r="H544" i="12"/>
  <c r="O543" i="12"/>
  <c r="N543" i="12"/>
  <c r="H543" i="12"/>
  <c r="O542" i="12"/>
  <c r="N542" i="12"/>
  <c r="H542" i="12"/>
  <c r="O541" i="12"/>
  <c r="N541" i="12"/>
  <c r="H541" i="12"/>
  <c r="O540" i="12"/>
  <c r="N540" i="12"/>
  <c r="H540" i="12"/>
  <c r="O539" i="12"/>
  <c r="N539" i="12"/>
  <c r="H539" i="12"/>
  <c r="O538" i="12"/>
  <c r="N538" i="12"/>
  <c r="H538" i="12"/>
  <c r="O537" i="12"/>
  <c r="N537" i="12"/>
  <c r="H537" i="12"/>
  <c r="O536" i="12"/>
  <c r="N536" i="12"/>
  <c r="H536" i="12"/>
  <c r="O535" i="12"/>
  <c r="N535" i="12"/>
  <c r="H535" i="12"/>
  <c r="O534" i="12"/>
  <c r="N534" i="12"/>
  <c r="H534" i="12"/>
  <c r="O533" i="12"/>
  <c r="N533" i="12"/>
  <c r="H533" i="12"/>
  <c r="O532" i="12"/>
  <c r="N532" i="12"/>
  <c r="H532" i="12"/>
  <c r="O531" i="12"/>
  <c r="N531" i="12"/>
  <c r="H531" i="12"/>
  <c r="O530" i="12"/>
  <c r="N530" i="12"/>
  <c r="H530" i="12"/>
  <c r="O529" i="12"/>
  <c r="N529" i="12"/>
  <c r="H529" i="12"/>
  <c r="O528" i="12"/>
  <c r="N528" i="12"/>
  <c r="H528" i="12"/>
  <c r="O527" i="12"/>
  <c r="N527" i="12"/>
  <c r="H527" i="12"/>
  <c r="O526" i="12"/>
  <c r="N526" i="12"/>
  <c r="H526" i="12"/>
  <c r="O525" i="12"/>
  <c r="N525" i="12"/>
  <c r="H525" i="12"/>
  <c r="O524" i="12"/>
  <c r="N524" i="12"/>
  <c r="H524" i="12"/>
  <c r="O523" i="12"/>
  <c r="N523" i="12"/>
  <c r="H523" i="12"/>
  <c r="O449" i="12"/>
  <c r="N449" i="12"/>
  <c r="H449" i="12"/>
  <c r="O448" i="12"/>
  <c r="N448" i="12"/>
  <c r="H448" i="12"/>
  <c r="O447" i="12"/>
  <c r="N447" i="12"/>
  <c r="H447" i="12"/>
  <c r="O446" i="12"/>
  <c r="N446" i="12"/>
  <c r="H446" i="12"/>
  <c r="O445" i="12"/>
  <c r="N445" i="12"/>
  <c r="H445" i="12"/>
  <c r="O444" i="12"/>
  <c r="N444" i="12"/>
  <c r="H444" i="12"/>
  <c r="O443" i="12"/>
  <c r="N443" i="12"/>
  <c r="H443" i="12"/>
  <c r="O442" i="12"/>
  <c r="N442" i="12"/>
  <c r="H442" i="12"/>
  <c r="O441" i="12"/>
  <c r="N441" i="12"/>
  <c r="H441" i="12"/>
  <c r="O440" i="12"/>
  <c r="N440" i="12"/>
  <c r="H440" i="12"/>
  <c r="O439" i="12"/>
  <c r="N439" i="12"/>
  <c r="H439" i="12"/>
  <c r="O438" i="12"/>
  <c r="N438" i="12"/>
  <c r="H438" i="12"/>
  <c r="O437" i="12"/>
  <c r="N437" i="12"/>
  <c r="H437" i="12"/>
  <c r="O436" i="12"/>
  <c r="N436" i="12"/>
  <c r="H436" i="12"/>
  <c r="O435" i="12"/>
  <c r="N435" i="12"/>
  <c r="H435" i="12"/>
  <c r="O434" i="12"/>
  <c r="N434" i="12"/>
  <c r="H434" i="12"/>
  <c r="O433" i="12"/>
  <c r="N433" i="12"/>
  <c r="H433" i="12"/>
  <c r="O432" i="12"/>
  <c r="N432" i="12"/>
  <c r="H432" i="12"/>
  <c r="O431" i="12"/>
  <c r="N431" i="12"/>
  <c r="H431" i="12"/>
  <c r="O430" i="12"/>
  <c r="N430" i="12"/>
  <c r="H430" i="12"/>
  <c r="O429" i="12"/>
  <c r="N429" i="12"/>
  <c r="H429" i="12"/>
  <c r="O428" i="12"/>
  <c r="N428" i="12"/>
  <c r="H428" i="12"/>
  <c r="O427" i="12"/>
  <c r="N427" i="12"/>
  <c r="H427" i="12"/>
  <c r="O426" i="12"/>
  <c r="N426" i="12"/>
  <c r="H426" i="12"/>
  <c r="O425" i="12"/>
  <c r="N425" i="12"/>
  <c r="H425" i="12"/>
  <c r="O424" i="12"/>
  <c r="N424" i="12"/>
  <c r="H424" i="12"/>
  <c r="O423" i="12"/>
  <c r="N423" i="12"/>
  <c r="H423" i="12"/>
  <c r="O422" i="12"/>
  <c r="N422" i="12"/>
  <c r="H422" i="12"/>
  <c r="O421" i="12"/>
  <c r="N421" i="12"/>
  <c r="H421" i="12"/>
  <c r="O420" i="12"/>
  <c r="N420" i="12"/>
  <c r="H420" i="12"/>
  <c r="O419" i="12"/>
  <c r="N419" i="12"/>
  <c r="H419" i="12"/>
  <c r="O418" i="12"/>
  <c r="N418" i="12"/>
  <c r="H418" i="12"/>
  <c r="O417" i="12"/>
  <c r="N417" i="12"/>
  <c r="H417" i="12"/>
  <c r="O416" i="12"/>
  <c r="N416" i="12"/>
  <c r="H416" i="12"/>
  <c r="O415" i="12"/>
  <c r="N415" i="12"/>
  <c r="H415" i="12"/>
  <c r="O414" i="12"/>
  <c r="N414" i="12"/>
  <c r="H414" i="12"/>
  <c r="O413" i="12"/>
  <c r="N413" i="12"/>
  <c r="H413" i="12"/>
  <c r="O412" i="12"/>
  <c r="N412" i="12"/>
  <c r="H412" i="12"/>
  <c r="O411" i="12"/>
  <c r="N411" i="12"/>
  <c r="H411" i="12"/>
  <c r="O410" i="12"/>
  <c r="N410" i="12"/>
  <c r="H410" i="12"/>
  <c r="O409" i="12"/>
  <c r="N409" i="12"/>
  <c r="H409" i="12"/>
  <c r="O408" i="12"/>
  <c r="N408" i="12"/>
  <c r="H408" i="12"/>
  <c r="O407" i="12"/>
  <c r="N407" i="12"/>
  <c r="H407" i="12"/>
  <c r="O406" i="12"/>
  <c r="N406" i="12"/>
  <c r="H406" i="12"/>
  <c r="O405" i="12"/>
  <c r="N405" i="12"/>
  <c r="H405" i="12"/>
  <c r="O404" i="12"/>
  <c r="N404" i="12"/>
  <c r="H404" i="12"/>
  <c r="O402" i="12"/>
  <c r="N402" i="12"/>
  <c r="H402" i="12"/>
  <c r="O401" i="12"/>
  <c r="N401" i="12"/>
  <c r="H401" i="12"/>
  <c r="O400" i="12"/>
  <c r="N400" i="12"/>
  <c r="H400" i="12"/>
  <c r="O399" i="12"/>
  <c r="N399" i="12"/>
  <c r="H399" i="12"/>
  <c r="O398" i="12"/>
  <c r="N398" i="12"/>
  <c r="H398" i="12"/>
  <c r="O397" i="12"/>
  <c r="N397" i="12"/>
  <c r="H397" i="12"/>
  <c r="O396" i="12"/>
  <c r="N396" i="12"/>
  <c r="H396" i="12"/>
  <c r="O394" i="12"/>
  <c r="N394" i="12"/>
  <c r="H394" i="12"/>
  <c r="O393" i="12"/>
  <c r="N393" i="12"/>
  <c r="H393" i="12"/>
  <c r="O392" i="12"/>
  <c r="N392" i="12"/>
  <c r="H392" i="12"/>
  <c r="O391" i="12"/>
  <c r="N391" i="12"/>
  <c r="H391" i="12"/>
  <c r="O390" i="12"/>
  <c r="N390" i="12"/>
  <c r="H390" i="12"/>
  <c r="O389" i="12"/>
  <c r="N389" i="12"/>
  <c r="H389" i="12"/>
  <c r="O388" i="12"/>
  <c r="N388" i="12"/>
  <c r="H388" i="12"/>
  <c r="O387" i="12"/>
  <c r="N387" i="12"/>
  <c r="H387" i="12"/>
  <c r="O386" i="12"/>
  <c r="N386" i="12"/>
  <c r="H386" i="12"/>
  <c r="O385" i="12"/>
  <c r="N385" i="12"/>
  <c r="H385" i="12"/>
  <c r="O384" i="12"/>
  <c r="N384" i="12"/>
  <c r="H384" i="12"/>
  <c r="O383" i="12"/>
  <c r="N383" i="12"/>
  <c r="H383" i="12"/>
  <c r="O382" i="12"/>
  <c r="N382" i="12"/>
  <c r="H382" i="12"/>
  <c r="O381" i="12"/>
  <c r="N381" i="12"/>
  <c r="H381" i="12"/>
  <c r="O380" i="12"/>
  <c r="N380" i="12"/>
  <c r="H380" i="12"/>
  <c r="O379" i="12"/>
  <c r="N379" i="12"/>
  <c r="H379" i="12"/>
  <c r="O378" i="12"/>
  <c r="N378" i="12"/>
  <c r="H378" i="12"/>
  <c r="O377" i="12"/>
  <c r="N377" i="12"/>
  <c r="H377" i="12"/>
  <c r="O376" i="12"/>
  <c r="N376" i="12"/>
  <c r="H376" i="12"/>
  <c r="O375" i="12"/>
  <c r="N375" i="12"/>
  <c r="H375" i="12"/>
  <c r="O374" i="12"/>
  <c r="N374" i="12"/>
  <c r="H374" i="12"/>
  <c r="O373" i="12"/>
  <c r="N373" i="12"/>
  <c r="H373" i="12"/>
  <c r="O372" i="12"/>
  <c r="N372" i="12"/>
  <c r="H372" i="12"/>
  <c r="O371" i="12"/>
  <c r="N371" i="12"/>
  <c r="H371" i="12"/>
  <c r="O370" i="12"/>
  <c r="N370" i="12"/>
  <c r="H370" i="12"/>
  <c r="O369" i="12"/>
  <c r="N369" i="12"/>
  <c r="H369" i="12"/>
  <c r="O368" i="12"/>
  <c r="N368" i="12"/>
  <c r="H368" i="12"/>
  <c r="O367" i="12"/>
  <c r="N367" i="12"/>
  <c r="H367" i="12"/>
  <c r="O366" i="12"/>
  <c r="N366" i="12"/>
  <c r="H366" i="12"/>
  <c r="O365" i="12"/>
  <c r="N365" i="12"/>
  <c r="H365" i="12"/>
  <c r="O364" i="12"/>
  <c r="N364" i="12"/>
  <c r="H364" i="12"/>
  <c r="O363" i="12"/>
  <c r="N363" i="12"/>
  <c r="H363" i="12"/>
  <c r="O362" i="12"/>
  <c r="N362" i="12"/>
  <c r="H362" i="12"/>
  <c r="O361" i="12"/>
  <c r="N361" i="12"/>
  <c r="H361" i="12"/>
  <c r="O360" i="12"/>
  <c r="N360" i="12"/>
  <c r="H360" i="12"/>
  <c r="O359" i="12"/>
  <c r="N359" i="12"/>
  <c r="H359" i="12"/>
  <c r="O358" i="12"/>
  <c r="N358" i="12"/>
  <c r="H358" i="12"/>
  <c r="O357" i="12"/>
  <c r="N357" i="12"/>
  <c r="H357" i="12"/>
  <c r="O356" i="12"/>
  <c r="N356" i="12"/>
  <c r="H356" i="12"/>
  <c r="O355" i="12"/>
  <c r="N355" i="12"/>
  <c r="H355" i="12"/>
  <c r="O354" i="12"/>
  <c r="N354" i="12"/>
  <c r="H354" i="12"/>
  <c r="O353" i="12"/>
  <c r="N353" i="12"/>
  <c r="H353" i="12"/>
  <c r="O352" i="12"/>
  <c r="N352" i="12"/>
  <c r="H352" i="12"/>
  <c r="O351" i="12"/>
  <c r="N351" i="12"/>
  <c r="H351" i="12"/>
  <c r="O350" i="12"/>
  <c r="N350" i="12"/>
  <c r="H350" i="12"/>
  <c r="O349" i="12"/>
  <c r="N349" i="12"/>
  <c r="H349" i="12"/>
  <c r="O348" i="12"/>
  <c r="N348" i="12"/>
  <c r="H348" i="12"/>
  <c r="O347" i="12"/>
  <c r="N347" i="12"/>
  <c r="H347" i="12"/>
  <c r="O346" i="12"/>
  <c r="N346" i="12"/>
  <c r="H346" i="12"/>
  <c r="O345" i="12"/>
  <c r="N345" i="12"/>
  <c r="H345" i="12"/>
  <c r="O344" i="12"/>
  <c r="N344" i="12"/>
  <c r="H344" i="12"/>
  <c r="O343" i="12"/>
  <c r="N343" i="12"/>
  <c r="H343" i="12"/>
  <c r="O342" i="12"/>
  <c r="N342" i="12"/>
  <c r="H342" i="12"/>
  <c r="O341" i="12"/>
  <c r="N341" i="12"/>
  <c r="H341" i="12"/>
  <c r="O340" i="12"/>
  <c r="N340" i="12"/>
  <c r="H340" i="12"/>
  <c r="O339" i="12"/>
  <c r="N339" i="12"/>
  <c r="H339" i="12"/>
  <c r="O338" i="12"/>
  <c r="N338" i="12"/>
  <c r="H338" i="12"/>
  <c r="O337" i="12"/>
  <c r="N337" i="12"/>
  <c r="H337" i="12"/>
  <c r="O336" i="12"/>
  <c r="N336" i="12"/>
  <c r="H336" i="12"/>
  <c r="O335" i="12"/>
  <c r="N335" i="12"/>
  <c r="H335" i="12"/>
  <c r="O334" i="12"/>
  <c r="N334" i="12"/>
  <c r="H334" i="12"/>
  <c r="O333" i="12"/>
  <c r="N333" i="12"/>
  <c r="H333" i="12"/>
  <c r="O332" i="12"/>
  <c r="N332" i="12"/>
  <c r="H332" i="12"/>
  <c r="O331" i="12"/>
  <c r="N331" i="12"/>
  <c r="H331" i="12"/>
  <c r="O329" i="12"/>
  <c r="N329" i="12"/>
  <c r="H329" i="12"/>
  <c r="O328" i="12"/>
  <c r="N328" i="12"/>
  <c r="H328" i="12"/>
  <c r="O327" i="12"/>
  <c r="N327" i="12"/>
  <c r="H327" i="12"/>
  <c r="O326" i="12"/>
  <c r="N326" i="12"/>
  <c r="H326" i="12"/>
  <c r="O297" i="12"/>
  <c r="N297" i="12"/>
  <c r="H297" i="12"/>
  <c r="O296" i="12"/>
  <c r="N296" i="12"/>
  <c r="H296" i="12"/>
  <c r="O295" i="12"/>
  <c r="N295" i="12"/>
  <c r="H295" i="12"/>
  <c r="O294" i="12"/>
  <c r="N294" i="12"/>
  <c r="H294" i="12"/>
  <c r="O293" i="12"/>
  <c r="N293" i="12"/>
  <c r="H293" i="12"/>
  <c r="O292" i="12"/>
  <c r="N292" i="12"/>
  <c r="H292" i="12"/>
  <c r="O291" i="12"/>
  <c r="N291" i="12"/>
  <c r="H291" i="12"/>
  <c r="O290" i="12"/>
  <c r="N290" i="12"/>
  <c r="H290" i="12"/>
  <c r="O289" i="12"/>
  <c r="N289" i="12"/>
  <c r="H289" i="12"/>
  <c r="O288" i="12"/>
  <c r="N288" i="12"/>
  <c r="H288" i="12"/>
  <c r="O287" i="12"/>
  <c r="N287" i="12"/>
  <c r="H287" i="12"/>
  <c r="O286" i="12"/>
  <c r="N286" i="12"/>
  <c r="H286" i="12"/>
  <c r="O285" i="12"/>
  <c r="N285" i="12"/>
  <c r="H285" i="12"/>
  <c r="O284" i="12"/>
  <c r="N284" i="12"/>
  <c r="H284" i="12"/>
  <c r="O283" i="12"/>
  <c r="N283" i="12"/>
  <c r="H283" i="12"/>
  <c r="O282" i="12"/>
  <c r="N282" i="12"/>
  <c r="H282" i="12"/>
  <c r="O281" i="12"/>
  <c r="N281" i="12"/>
  <c r="H281" i="12"/>
  <c r="O280" i="12"/>
  <c r="N280" i="12"/>
  <c r="H280" i="12"/>
  <c r="O279" i="12"/>
  <c r="N279" i="12"/>
  <c r="H279" i="12"/>
  <c r="O278" i="12"/>
  <c r="N278" i="12"/>
  <c r="H278" i="12"/>
  <c r="O277" i="12"/>
  <c r="N277" i="12"/>
  <c r="H277" i="12"/>
  <c r="O276" i="12"/>
  <c r="N276" i="12"/>
  <c r="H276" i="12"/>
  <c r="O275" i="12"/>
  <c r="N275" i="12"/>
  <c r="H275" i="12"/>
  <c r="O274" i="12"/>
  <c r="N274" i="12"/>
  <c r="H274" i="12"/>
  <c r="O272" i="12"/>
  <c r="N272" i="12"/>
  <c r="H272" i="12"/>
  <c r="O271" i="12"/>
  <c r="N271" i="12"/>
  <c r="H271" i="12"/>
  <c r="O270" i="12"/>
  <c r="N270" i="12"/>
  <c r="H270" i="12"/>
  <c r="O269" i="12"/>
  <c r="N269" i="12"/>
  <c r="H269" i="12"/>
  <c r="O268" i="12"/>
  <c r="N268" i="12"/>
  <c r="H268" i="12"/>
  <c r="O267" i="12"/>
  <c r="N267" i="12"/>
  <c r="H267" i="12"/>
  <c r="O266" i="12"/>
  <c r="N266" i="12"/>
  <c r="H266" i="12"/>
  <c r="O265" i="12"/>
  <c r="N265" i="12"/>
  <c r="H265" i="12"/>
  <c r="O264" i="12"/>
  <c r="N264" i="12"/>
  <c r="H264" i="12"/>
  <c r="O263" i="12"/>
  <c r="N263" i="12"/>
  <c r="H263" i="12"/>
  <c r="O262" i="12"/>
  <c r="N262" i="12"/>
  <c r="H262" i="12"/>
  <c r="O261" i="12"/>
  <c r="N261" i="12"/>
  <c r="H261" i="12"/>
  <c r="O260" i="12"/>
  <c r="N260" i="12"/>
  <c r="H260" i="12"/>
  <c r="O259" i="12"/>
  <c r="N259" i="12"/>
  <c r="H259" i="12"/>
  <c r="O258" i="12"/>
  <c r="N258" i="12"/>
  <c r="H258" i="12"/>
  <c r="O257" i="12"/>
  <c r="N257" i="12"/>
  <c r="H257" i="12"/>
  <c r="O256" i="12"/>
  <c r="N256" i="12"/>
  <c r="H256" i="12"/>
  <c r="O255" i="12"/>
  <c r="N255" i="12"/>
  <c r="H255" i="12"/>
  <c r="O254" i="12"/>
  <c r="N254" i="12"/>
  <c r="H254" i="12"/>
  <c r="O253" i="12"/>
  <c r="N253" i="12"/>
  <c r="H253" i="12"/>
  <c r="O252" i="12"/>
  <c r="N252" i="12"/>
  <c r="H252" i="12"/>
  <c r="O251" i="12"/>
  <c r="N251" i="12"/>
  <c r="H251" i="12"/>
  <c r="O250" i="12"/>
  <c r="N250" i="12"/>
  <c r="H250" i="12"/>
  <c r="O249" i="12"/>
  <c r="N249" i="12"/>
  <c r="H249" i="12"/>
  <c r="O248" i="12"/>
  <c r="N248" i="12"/>
  <c r="H248" i="12"/>
  <c r="O247" i="12"/>
  <c r="N247" i="12"/>
  <c r="H247" i="12"/>
  <c r="O246" i="12"/>
  <c r="N246" i="12"/>
  <c r="H246" i="12"/>
  <c r="O245" i="12"/>
  <c r="N245" i="12"/>
  <c r="H245" i="12"/>
  <c r="O244" i="12"/>
  <c r="N244" i="12"/>
  <c r="H244" i="12"/>
  <c r="O243" i="12"/>
  <c r="N243" i="12"/>
  <c r="H243" i="12"/>
  <c r="O242" i="12"/>
  <c r="N242" i="12"/>
  <c r="H242" i="12"/>
  <c r="O241" i="12"/>
  <c r="N241" i="12"/>
  <c r="H241" i="12"/>
  <c r="O240" i="12"/>
  <c r="N240" i="12"/>
  <c r="H240" i="12"/>
  <c r="O239" i="12"/>
  <c r="N239" i="12"/>
  <c r="H239" i="12"/>
  <c r="O238" i="12"/>
  <c r="N238" i="12"/>
  <c r="H238" i="12"/>
  <c r="O237" i="12"/>
  <c r="N237" i="12"/>
  <c r="H237" i="12"/>
  <c r="O236" i="12"/>
  <c r="N236" i="12"/>
  <c r="H236" i="12"/>
  <c r="O235" i="12"/>
  <c r="N235" i="12"/>
  <c r="H235" i="12"/>
  <c r="O224" i="12"/>
  <c r="N224" i="12"/>
  <c r="H224" i="12"/>
  <c r="O223" i="12"/>
  <c r="N223" i="12"/>
  <c r="H223" i="12"/>
  <c r="O222" i="12"/>
  <c r="N222" i="12"/>
  <c r="H222" i="12"/>
  <c r="O221" i="12"/>
  <c r="N221" i="12"/>
  <c r="H221" i="12"/>
  <c r="O220" i="12"/>
  <c r="N220" i="12"/>
  <c r="H220" i="12"/>
  <c r="O219" i="12"/>
  <c r="N219" i="12"/>
  <c r="H219" i="12"/>
  <c r="O218" i="12"/>
  <c r="N218" i="12"/>
  <c r="H218" i="12"/>
  <c r="O217" i="12"/>
  <c r="N217" i="12"/>
  <c r="H217" i="12"/>
  <c r="O216" i="12"/>
  <c r="N216" i="12"/>
  <c r="H216" i="12"/>
  <c r="O215" i="12"/>
  <c r="N215" i="12"/>
  <c r="H215" i="12"/>
  <c r="O214" i="12"/>
  <c r="N214" i="12"/>
  <c r="H214" i="12"/>
  <c r="O212" i="12"/>
  <c r="N212" i="12"/>
  <c r="H212" i="12"/>
  <c r="O211" i="12"/>
  <c r="N211" i="12"/>
  <c r="H211" i="12"/>
  <c r="O210" i="12"/>
  <c r="N210" i="12"/>
  <c r="H210" i="12"/>
  <c r="O209" i="12"/>
  <c r="N209" i="12"/>
  <c r="H209" i="12"/>
  <c r="O208" i="12"/>
  <c r="N208" i="12"/>
  <c r="H208" i="12"/>
  <c r="O207" i="12"/>
  <c r="N207" i="12"/>
  <c r="H207" i="12"/>
  <c r="O206" i="12"/>
  <c r="N206" i="12"/>
  <c r="H206" i="12"/>
  <c r="O205" i="12"/>
  <c r="N205" i="12"/>
  <c r="H205" i="12"/>
  <c r="O204" i="12"/>
  <c r="N204" i="12"/>
  <c r="H204" i="12"/>
  <c r="O203" i="12"/>
  <c r="N203" i="12"/>
  <c r="H203" i="12"/>
  <c r="O202" i="12"/>
  <c r="N202" i="12"/>
  <c r="H202" i="12"/>
  <c r="O201" i="12"/>
  <c r="N201" i="12"/>
  <c r="H201" i="12"/>
  <c r="O200" i="12"/>
  <c r="N200" i="12"/>
  <c r="H200" i="12"/>
  <c r="O199" i="12"/>
  <c r="N199" i="12"/>
  <c r="H199" i="12"/>
  <c r="O198" i="12"/>
  <c r="N198" i="12"/>
  <c r="H198" i="12"/>
  <c r="O197" i="12"/>
  <c r="N197" i="12"/>
  <c r="H197" i="12"/>
  <c r="O196" i="12"/>
  <c r="N196" i="12"/>
  <c r="H196" i="12"/>
  <c r="O195" i="12"/>
  <c r="N195" i="12"/>
  <c r="H195" i="12"/>
  <c r="O194" i="12"/>
  <c r="N194" i="12"/>
  <c r="H194" i="12"/>
  <c r="O193" i="12"/>
  <c r="N193" i="12"/>
  <c r="H193" i="12"/>
  <c r="O192" i="12"/>
  <c r="N192" i="12"/>
  <c r="H192" i="12"/>
  <c r="O191" i="12"/>
  <c r="N191" i="12"/>
  <c r="H191" i="12"/>
  <c r="O190" i="12"/>
  <c r="N190" i="12"/>
  <c r="H190" i="12"/>
  <c r="O189" i="12"/>
  <c r="N189" i="12"/>
  <c r="H189" i="12"/>
  <c r="O188" i="12"/>
  <c r="N188" i="12"/>
  <c r="H188" i="12"/>
  <c r="O187" i="12"/>
  <c r="N187" i="12"/>
  <c r="H187" i="12"/>
  <c r="O186" i="12"/>
  <c r="N186" i="12"/>
  <c r="H186" i="12"/>
  <c r="O185" i="12"/>
  <c r="N185" i="12"/>
  <c r="H185" i="12"/>
  <c r="O184" i="12"/>
  <c r="N184" i="12"/>
  <c r="H184" i="12"/>
  <c r="O183" i="12"/>
  <c r="N183" i="12"/>
  <c r="H183" i="12"/>
  <c r="O181" i="12"/>
  <c r="N181" i="12"/>
  <c r="H181" i="12"/>
  <c r="O180" i="12"/>
  <c r="N180" i="12"/>
  <c r="H180" i="12"/>
  <c r="O179" i="12"/>
  <c r="N179" i="12"/>
  <c r="H179" i="12"/>
  <c r="O178" i="12"/>
  <c r="N178" i="12"/>
  <c r="H178" i="12"/>
  <c r="O177" i="12"/>
  <c r="N177" i="12"/>
  <c r="H177" i="12"/>
  <c r="O176" i="12"/>
  <c r="N176" i="12"/>
  <c r="H176" i="12"/>
  <c r="O175" i="12"/>
  <c r="N175" i="12"/>
  <c r="H175" i="12"/>
  <c r="O174" i="12"/>
  <c r="N174" i="12"/>
  <c r="H174" i="12"/>
  <c r="O173" i="12"/>
  <c r="N173" i="12"/>
  <c r="H173" i="12"/>
  <c r="O172" i="12"/>
  <c r="N172" i="12"/>
  <c r="H172" i="12"/>
  <c r="O171" i="12"/>
  <c r="N171" i="12"/>
  <c r="H171" i="12"/>
  <c r="O170" i="12"/>
  <c r="N170" i="12"/>
  <c r="H170" i="12"/>
  <c r="O169" i="12"/>
  <c r="N169" i="12"/>
  <c r="H169" i="12"/>
  <c r="O168" i="12"/>
  <c r="N168" i="12"/>
  <c r="H168" i="12"/>
  <c r="O167" i="12"/>
  <c r="N167" i="12"/>
  <c r="H167" i="12"/>
  <c r="O166" i="12"/>
  <c r="N166" i="12"/>
  <c r="H166" i="12"/>
  <c r="O165" i="12"/>
  <c r="N165" i="12"/>
  <c r="H165" i="12"/>
  <c r="O164" i="12"/>
  <c r="N164" i="12"/>
  <c r="H164" i="12"/>
  <c r="O163" i="12"/>
  <c r="N163" i="12"/>
  <c r="H163" i="12"/>
  <c r="O162" i="12"/>
  <c r="N162" i="12"/>
  <c r="H162" i="12"/>
  <c r="O161" i="12"/>
  <c r="N161" i="12"/>
  <c r="H161" i="12"/>
  <c r="O160" i="12"/>
  <c r="N160" i="12"/>
  <c r="H160" i="12"/>
  <c r="O159" i="12"/>
  <c r="N159" i="12"/>
  <c r="H159" i="12"/>
  <c r="O158" i="12"/>
  <c r="N158" i="12"/>
  <c r="H158" i="12"/>
  <c r="O157" i="12"/>
  <c r="N157" i="12"/>
  <c r="H157" i="12"/>
  <c r="O156" i="12"/>
  <c r="N156" i="12"/>
  <c r="H156" i="12"/>
  <c r="O155" i="12"/>
  <c r="N155" i="12"/>
  <c r="H155" i="12"/>
  <c r="O153" i="12"/>
  <c r="N153" i="12"/>
  <c r="H153" i="12"/>
  <c r="O152" i="12"/>
  <c r="N152" i="12"/>
  <c r="H152" i="12"/>
  <c r="O151" i="12"/>
  <c r="N151" i="12"/>
  <c r="H151" i="12"/>
  <c r="O150" i="12"/>
  <c r="N150" i="12"/>
  <c r="H150" i="12"/>
  <c r="O149" i="12"/>
  <c r="N149" i="12"/>
  <c r="H149" i="12"/>
  <c r="O148" i="12"/>
  <c r="N148" i="12"/>
  <c r="H148" i="12"/>
  <c r="O147" i="12"/>
  <c r="N147" i="12"/>
  <c r="H147" i="12"/>
  <c r="O146" i="12"/>
  <c r="N146" i="12"/>
  <c r="H146" i="12"/>
  <c r="O145" i="12"/>
  <c r="N145" i="12"/>
  <c r="H145" i="12"/>
  <c r="O143" i="12"/>
  <c r="N143" i="12"/>
  <c r="H143" i="12"/>
  <c r="O142" i="12"/>
  <c r="N142" i="12"/>
  <c r="H142" i="12"/>
  <c r="O141" i="12"/>
  <c r="N141" i="12"/>
  <c r="H141" i="12"/>
  <c r="O140" i="12"/>
  <c r="N140" i="12"/>
  <c r="H140" i="12"/>
  <c r="O139" i="12"/>
  <c r="N139" i="12"/>
  <c r="H139" i="12"/>
  <c r="O138" i="12"/>
  <c r="N138" i="12"/>
  <c r="H138" i="12"/>
  <c r="O137" i="12"/>
  <c r="N137" i="12"/>
  <c r="H137" i="12"/>
  <c r="O136" i="12"/>
  <c r="N136" i="12"/>
  <c r="H136" i="12"/>
  <c r="O135" i="12"/>
  <c r="N135" i="12"/>
  <c r="H135" i="12"/>
  <c r="O134" i="12"/>
  <c r="N134" i="12"/>
  <c r="H134" i="12"/>
  <c r="O133" i="12"/>
  <c r="N133" i="12"/>
  <c r="H133" i="12"/>
  <c r="O132" i="12"/>
  <c r="N132" i="12"/>
  <c r="H132" i="12"/>
  <c r="O131" i="12"/>
  <c r="N131" i="12"/>
  <c r="H131" i="12"/>
  <c r="O130" i="12"/>
  <c r="N130" i="12"/>
  <c r="H130" i="12"/>
  <c r="O129" i="12"/>
  <c r="N129" i="12"/>
  <c r="H129" i="12"/>
  <c r="O128" i="12"/>
  <c r="N128" i="12"/>
  <c r="H128" i="12"/>
  <c r="O127" i="12"/>
  <c r="N127" i="12"/>
  <c r="H127" i="12"/>
  <c r="O126" i="12"/>
  <c r="N126" i="12"/>
  <c r="H126" i="12"/>
  <c r="O124" i="12"/>
  <c r="N124" i="12"/>
  <c r="H124" i="12"/>
  <c r="O123" i="12"/>
  <c r="N123" i="12"/>
  <c r="H123" i="12"/>
  <c r="O122" i="12"/>
  <c r="N122" i="12"/>
  <c r="H122" i="12"/>
  <c r="O121" i="12"/>
  <c r="N121" i="12"/>
  <c r="H121" i="12"/>
  <c r="O120" i="12"/>
  <c r="N120" i="12"/>
  <c r="H120" i="12"/>
  <c r="O118" i="12"/>
  <c r="N118" i="12"/>
  <c r="H118" i="12"/>
  <c r="O117" i="12"/>
  <c r="N117" i="12"/>
  <c r="H117" i="12"/>
  <c r="O116" i="12"/>
  <c r="N116" i="12"/>
  <c r="H116" i="12"/>
  <c r="O115" i="12"/>
  <c r="N115" i="12"/>
  <c r="H115" i="12"/>
  <c r="O114" i="12"/>
  <c r="N114" i="12"/>
  <c r="H114" i="12"/>
  <c r="O112" i="12"/>
  <c r="O113" i="12" s="1"/>
  <c r="N112" i="12"/>
  <c r="N113" i="12" s="1"/>
  <c r="H112" i="12"/>
  <c r="H113" i="12" s="1"/>
  <c r="O110" i="12"/>
  <c r="N110" i="12"/>
  <c r="H110" i="12"/>
  <c r="O109" i="12"/>
  <c r="N109" i="12"/>
  <c r="H109" i="12"/>
  <c r="O108" i="12"/>
  <c r="N108" i="12"/>
  <c r="H108" i="12"/>
  <c r="O107" i="12"/>
  <c r="N107" i="12"/>
  <c r="H107" i="12"/>
  <c r="O106" i="12"/>
  <c r="N106" i="12"/>
  <c r="H106" i="12"/>
  <c r="O105" i="12"/>
  <c r="N105" i="12"/>
  <c r="H105" i="12"/>
  <c r="O104" i="12"/>
  <c r="N104" i="12"/>
  <c r="H104" i="12"/>
  <c r="O103" i="12"/>
  <c r="N103" i="12"/>
  <c r="H103" i="12"/>
  <c r="O102" i="12"/>
  <c r="N102" i="12"/>
  <c r="H102" i="12"/>
  <c r="O101" i="12"/>
  <c r="N101" i="12"/>
  <c r="H101" i="12"/>
  <c r="O100" i="12"/>
  <c r="N100" i="12"/>
  <c r="H100" i="12"/>
  <c r="O99" i="12"/>
  <c r="N99" i="12"/>
  <c r="H99" i="12"/>
  <c r="O98" i="12"/>
  <c r="N98" i="12"/>
  <c r="H98" i="12"/>
  <c r="O97" i="12"/>
  <c r="N97" i="12"/>
  <c r="H97" i="12"/>
  <c r="O96" i="12"/>
  <c r="N96" i="12"/>
  <c r="H96" i="12"/>
  <c r="O95" i="12"/>
  <c r="N95" i="12"/>
  <c r="H95" i="12"/>
  <c r="O94" i="12"/>
  <c r="N94" i="12"/>
  <c r="H94" i="12"/>
  <c r="O93" i="12"/>
  <c r="N93" i="12"/>
  <c r="H93" i="12"/>
  <c r="O92" i="12"/>
  <c r="N92" i="12"/>
  <c r="H92" i="12"/>
  <c r="O91" i="12"/>
  <c r="N91" i="12"/>
  <c r="H91" i="12"/>
  <c r="O90" i="12"/>
  <c r="N90" i="12"/>
  <c r="H90" i="12"/>
  <c r="O89" i="12"/>
  <c r="N89" i="12"/>
  <c r="H89" i="12"/>
  <c r="O88" i="12"/>
  <c r="N88" i="12"/>
  <c r="H88" i="12"/>
  <c r="O87" i="12"/>
  <c r="N87" i="12"/>
  <c r="H87" i="12"/>
  <c r="O86" i="12"/>
  <c r="N86" i="12"/>
  <c r="H86" i="12"/>
  <c r="O85" i="12"/>
  <c r="N85" i="12"/>
  <c r="H85" i="12"/>
  <c r="O83" i="12"/>
  <c r="N83" i="12"/>
  <c r="H83" i="12"/>
  <c r="O82" i="12"/>
  <c r="N82" i="12"/>
  <c r="H82" i="12"/>
  <c r="O81" i="12"/>
  <c r="N81" i="12"/>
  <c r="H81" i="12"/>
  <c r="O80" i="12"/>
  <c r="N80" i="12"/>
  <c r="H80" i="12"/>
  <c r="O79" i="12"/>
  <c r="N79" i="12"/>
  <c r="H79" i="12"/>
  <c r="O78" i="12"/>
  <c r="N78" i="12"/>
  <c r="H78" i="12"/>
  <c r="O77" i="12"/>
  <c r="N77" i="12"/>
  <c r="H77" i="12"/>
  <c r="O76" i="12"/>
  <c r="N76" i="12"/>
  <c r="H76" i="12"/>
  <c r="O75" i="12"/>
  <c r="N75" i="12"/>
  <c r="H75" i="12"/>
  <c r="O74" i="12"/>
  <c r="N74" i="12"/>
  <c r="H74" i="12"/>
  <c r="O73" i="12"/>
  <c r="N73" i="12"/>
  <c r="H73" i="12"/>
  <c r="O72" i="12"/>
  <c r="N72" i="12"/>
  <c r="H72" i="12"/>
  <c r="O71" i="12"/>
  <c r="N71" i="12"/>
  <c r="H71" i="12"/>
  <c r="O69" i="12"/>
  <c r="N69" i="12"/>
  <c r="H69" i="12"/>
  <c r="O68" i="12"/>
  <c r="N68" i="12"/>
  <c r="H68" i="12"/>
  <c r="O67" i="12"/>
  <c r="N67" i="12"/>
  <c r="H67" i="12"/>
  <c r="O66" i="12"/>
  <c r="N66" i="12"/>
  <c r="H66" i="12"/>
  <c r="O65" i="12"/>
  <c r="N65" i="12"/>
  <c r="H65" i="12"/>
  <c r="O64" i="12"/>
  <c r="N64" i="12"/>
  <c r="H64" i="12"/>
  <c r="O63" i="12"/>
  <c r="N63" i="12"/>
  <c r="H63" i="12"/>
  <c r="O62" i="12"/>
  <c r="N62" i="12"/>
  <c r="H62" i="12"/>
  <c r="O61" i="12"/>
  <c r="N61" i="12"/>
  <c r="H61" i="12"/>
  <c r="O60" i="12"/>
  <c r="N60" i="12"/>
  <c r="H60" i="12"/>
  <c r="O59" i="12"/>
  <c r="N59" i="12"/>
  <c r="H59" i="12"/>
  <c r="O58" i="12"/>
  <c r="N58" i="12"/>
  <c r="H58" i="12"/>
  <c r="O57" i="12"/>
  <c r="N57" i="12"/>
  <c r="H57" i="12"/>
  <c r="O56" i="12"/>
  <c r="N56" i="12"/>
  <c r="H56" i="12"/>
  <c r="O55" i="12"/>
  <c r="N55" i="12"/>
  <c r="H55" i="12"/>
  <c r="O54" i="12"/>
  <c r="N54" i="12"/>
  <c r="H54" i="12"/>
  <c r="O53" i="12"/>
  <c r="N53" i="12"/>
  <c r="H53" i="12"/>
  <c r="O52" i="12"/>
  <c r="N52" i="12"/>
  <c r="H52" i="12"/>
  <c r="O51" i="12"/>
  <c r="N51" i="12"/>
  <c r="H51" i="12"/>
  <c r="O49" i="12"/>
  <c r="N49" i="12"/>
  <c r="H49" i="12"/>
  <c r="O48" i="12"/>
  <c r="N48" i="12"/>
  <c r="H48" i="12"/>
  <c r="O47" i="12"/>
  <c r="N47" i="12"/>
  <c r="H47" i="12"/>
  <c r="O46" i="12"/>
  <c r="N46" i="12"/>
  <c r="H46" i="12"/>
  <c r="O45" i="12"/>
  <c r="N45" i="12"/>
  <c r="H45" i="12"/>
  <c r="O44" i="12"/>
  <c r="N44" i="12"/>
  <c r="H44" i="12"/>
  <c r="O43" i="12"/>
  <c r="N43" i="12"/>
  <c r="H43" i="12"/>
  <c r="O42" i="12"/>
  <c r="N42" i="12"/>
  <c r="H42" i="12"/>
  <c r="O41" i="12"/>
  <c r="N41" i="12"/>
  <c r="H41" i="12"/>
  <c r="O40" i="12"/>
  <c r="N40" i="12"/>
  <c r="H40" i="12"/>
  <c r="O39" i="12"/>
  <c r="N39" i="12"/>
  <c r="H39" i="12"/>
  <c r="O38" i="12"/>
  <c r="N38" i="12"/>
  <c r="H38" i="12"/>
  <c r="O37" i="12"/>
  <c r="N37" i="12"/>
  <c r="H37" i="12"/>
  <c r="O36" i="12"/>
  <c r="N36" i="12"/>
  <c r="H36" i="12"/>
  <c r="O35" i="12"/>
  <c r="N35" i="12"/>
  <c r="H35" i="12"/>
  <c r="O33" i="12"/>
  <c r="N33" i="12"/>
  <c r="H33" i="12"/>
  <c r="O32" i="12"/>
  <c r="N32" i="12"/>
  <c r="H32" i="12"/>
  <c r="O31" i="12"/>
  <c r="N31" i="12"/>
  <c r="H31" i="12"/>
  <c r="O30" i="12"/>
  <c r="N30" i="12"/>
  <c r="H30" i="12"/>
  <c r="O29" i="12"/>
  <c r="N29" i="12"/>
  <c r="H29" i="12"/>
  <c r="O28" i="12"/>
  <c r="N28" i="12"/>
  <c r="H28" i="12"/>
  <c r="O27" i="12"/>
  <c r="N27" i="12"/>
  <c r="H27" i="12"/>
  <c r="O26" i="12"/>
  <c r="N26" i="12"/>
  <c r="H26" i="12"/>
  <c r="O25" i="12"/>
  <c r="N25" i="12"/>
  <c r="H25" i="12"/>
  <c r="O23" i="12"/>
  <c r="N23" i="12"/>
  <c r="H23" i="12"/>
  <c r="O22" i="12"/>
  <c r="N22" i="12"/>
  <c r="H22" i="12"/>
  <c r="O21" i="12"/>
  <c r="N21" i="12"/>
  <c r="H21" i="12"/>
  <c r="O20" i="12"/>
  <c r="N20" i="12"/>
  <c r="H20" i="12"/>
  <c r="O19" i="12"/>
  <c r="N19" i="12"/>
  <c r="H19" i="12"/>
  <c r="O18" i="12"/>
  <c r="N18" i="12"/>
  <c r="H18" i="12"/>
  <c r="O17" i="12"/>
  <c r="N17" i="12"/>
  <c r="H17" i="12"/>
  <c r="O16" i="12"/>
  <c r="N16" i="12"/>
  <c r="H16" i="12"/>
  <c r="O15" i="12"/>
  <c r="N15" i="12"/>
  <c r="H15" i="12"/>
  <c r="O14" i="12"/>
  <c r="N14" i="12"/>
  <c r="H14" i="12"/>
  <c r="O13" i="12"/>
  <c r="N13" i="12"/>
  <c r="H13" i="12"/>
  <c r="O12" i="12"/>
  <c r="N12" i="12"/>
  <c r="H12" i="12"/>
  <c r="O11" i="12"/>
  <c r="N11" i="12"/>
  <c r="H11" i="12"/>
  <c r="O9" i="12"/>
  <c r="N9" i="12"/>
  <c r="H9" i="12"/>
  <c r="O8" i="12"/>
  <c r="N8" i="12"/>
  <c r="H8" i="12"/>
  <c r="O7" i="12"/>
  <c r="N7" i="12"/>
  <c r="H7" i="12"/>
  <c r="O5" i="12"/>
  <c r="N5" i="12"/>
  <c r="H5" i="12"/>
  <c r="O4" i="12"/>
  <c r="N4" i="12"/>
  <c r="H4" i="12"/>
  <c r="N1537" i="12" l="1"/>
  <c r="O1534" i="12"/>
  <c r="N910" i="12"/>
  <c r="O910" i="12"/>
  <c r="N1472" i="12"/>
  <c r="N1498" i="12"/>
  <c r="N1375" i="12"/>
  <c r="O1472" i="12"/>
  <c r="O1498" i="12"/>
  <c r="O1243" i="12"/>
  <c r="N1243" i="12"/>
  <c r="N50" i="12"/>
  <c r="O50" i="12"/>
  <c r="O225" i="12"/>
  <c r="H1435" i="12"/>
  <c r="H1528" i="12"/>
  <c r="H1456" i="12"/>
  <c r="H1468" i="12"/>
  <c r="H1523" i="12"/>
  <c r="H1537" i="12"/>
  <c r="N144" i="12"/>
  <c r="O1528" i="12"/>
  <c r="N1534" i="12"/>
  <c r="N225" i="12"/>
  <c r="H605" i="12"/>
  <c r="H888" i="12"/>
  <c r="H983" i="12"/>
  <c r="H1053" i="12"/>
  <c r="N1421" i="12"/>
  <c r="N1431" i="12"/>
  <c r="N1456" i="12"/>
  <c r="N1468" i="12"/>
  <c r="N1523" i="12"/>
  <c r="O1421" i="12"/>
  <c r="O1431" i="12"/>
  <c r="O1456" i="12"/>
  <c r="O1468" i="12"/>
  <c r="O1523" i="12"/>
  <c r="O1537" i="12"/>
  <c r="H1318" i="12"/>
  <c r="H1506" i="12"/>
  <c r="N1435" i="12"/>
  <c r="N1506" i="12"/>
  <c r="N1528" i="12"/>
  <c r="O1435" i="12"/>
  <c r="O1506" i="12"/>
  <c r="H1490" i="12"/>
  <c r="N1400" i="12"/>
  <c r="N1490" i="12"/>
  <c r="O1400" i="12"/>
  <c r="O1490" i="12"/>
  <c r="H1472" i="12"/>
  <c r="H1498" i="12"/>
  <c r="H1534" i="12"/>
  <c r="O1375" i="12"/>
  <c r="N18" i="4"/>
  <c r="H551" i="12"/>
  <c r="H1211" i="12"/>
  <c r="N551" i="12"/>
  <c r="N605" i="12"/>
  <c r="N888" i="12"/>
  <c r="N983" i="12"/>
  <c r="N1053" i="12"/>
  <c r="N1211" i="12"/>
  <c r="N767" i="12"/>
  <c r="N1318" i="12"/>
  <c r="O983" i="12"/>
  <c r="O1053" i="12"/>
  <c r="H767" i="12"/>
  <c r="O767" i="12"/>
  <c r="O1318" i="12"/>
  <c r="O888" i="12"/>
  <c r="O1211" i="12"/>
  <c r="H698" i="12"/>
  <c r="H1171" i="12"/>
  <c r="H1311" i="12"/>
  <c r="O605" i="12"/>
  <c r="N698" i="12"/>
  <c r="N1171" i="12"/>
  <c r="N1311" i="12"/>
  <c r="O698" i="12"/>
  <c r="O1171" i="12"/>
  <c r="O1311" i="12"/>
  <c r="O551" i="12"/>
  <c r="H910" i="12"/>
  <c r="H1243" i="12"/>
  <c r="H1375" i="12"/>
  <c r="H325" i="12"/>
  <c r="N450" i="12"/>
  <c r="H24" i="12"/>
  <c r="H119" i="12"/>
  <c r="H154" i="12"/>
  <c r="H213" i="12"/>
  <c r="H330" i="12"/>
  <c r="H395" i="12"/>
  <c r="H403" i="12"/>
  <c r="N298" i="12"/>
  <c r="O298" i="12"/>
  <c r="O450" i="12"/>
  <c r="H84" i="12"/>
  <c r="N330" i="12"/>
  <c r="N395" i="12"/>
  <c r="N403" i="12"/>
  <c r="H298" i="12"/>
  <c r="H303" i="12"/>
  <c r="H450" i="12"/>
  <c r="O395" i="12"/>
  <c r="H475" i="12"/>
  <c r="N273" i="12"/>
  <c r="O144" i="12"/>
  <c r="O330" i="12"/>
  <c r="O403" i="12"/>
  <c r="H273" i="12"/>
  <c r="H514" i="12"/>
  <c r="O273" i="12"/>
  <c r="H6" i="12"/>
  <c r="N6" i="12"/>
  <c r="N24" i="12"/>
  <c r="N84" i="12"/>
  <c r="N119" i="12"/>
  <c r="N154" i="12"/>
  <c r="N213" i="12"/>
  <c r="O24" i="12"/>
  <c r="O84" i="12"/>
  <c r="O119" i="12"/>
  <c r="O154" i="12"/>
  <c r="O213" i="12"/>
  <c r="O6" i="12"/>
  <c r="H182" i="12"/>
  <c r="H10" i="12"/>
  <c r="H70" i="12"/>
  <c r="H111" i="12"/>
  <c r="H125" i="12"/>
  <c r="N10" i="12"/>
  <c r="N34" i="12"/>
  <c r="N70" i="12"/>
  <c r="N111" i="12"/>
  <c r="N125" i="12"/>
  <c r="N182" i="12"/>
  <c r="H34" i="12"/>
  <c r="O10" i="12"/>
  <c r="O34" i="12"/>
  <c r="O70" i="12"/>
  <c r="O111" i="12"/>
  <c r="O125" i="12"/>
  <c r="O182" i="12"/>
  <c r="H50" i="12"/>
  <c r="H144" i="12"/>
  <c r="H225" i="12"/>
  <c r="N24" i="4" l="1"/>
  <c r="N58" i="4"/>
  <c r="N21" i="4"/>
  <c r="N54" i="4"/>
  <c r="N42" i="4"/>
  <c r="N57" i="4"/>
  <c r="N47" i="4"/>
  <c r="N14" i="4"/>
  <c r="N1538" i="12"/>
  <c r="N50" i="4"/>
  <c r="N56" i="4"/>
  <c r="N55" i="4"/>
  <c r="O1376" i="12"/>
  <c r="H1538" i="12"/>
  <c r="N32" i="4"/>
  <c r="N37" i="4"/>
  <c r="O1538" i="12"/>
  <c r="N30" i="4"/>
  <c r="N48" i="4"/>
  <c r="N49" i="4"/>
  <c r="N45" i="4"/>
  <c r="N39" i="4"/>
  <c r="N40" i="4"/>
  <c r="N44" i="4"/>
  <c r="H1376" i="12"/>
  <c r="N43" i="4"/>
  <c r="N41" i="4"/>
  <c r="N1376" i="12"/>
  <c r="N38" i="4"/>
  <c r="N515" i="12"/>
  <c r="N46" i="4"/>
  <c r="N13" i="4"/>
  <c r="H515" i="12"/>
  <c r="O515" i="12"/>
  <c r="N31" i="4"/>
  <c r="N29" i="4"/>
  <c r="N28" i="4"/>
  <c r="N33" i="4"/>
  <c r="N20" i="4"/>
  <c r="N17" i="4"/>
  <c r="N23" i="4"/>
  <c r="N15" i="4"/>
  <c r="N11" i="4"/>
  <c r="N19" i="4"/>
  <c r="N22" i="4"/>
  <c r="N12" i="4"/>
  <c r="O226" i="12"/>
  <c r="N226" i="12"/>
  <c r="N16" i="4"/>
  <c r="H226" i="12"/>
  <c r="N10" i="4"/>
  <c r="R35" i="2"/>
  <c r="E62" i="11"/>
  <c r="R81" i="3"/>
  <c r="F70" i="4" l="1"/>
  <c r="K1548" i="12"/>
  <c r="H32" i="4"/>
  <c r="J32" i="4" s="1"/>
  <c r="G402" i="12"/>
  <c r="G400" i="12"/>
  <c r="G399" i="12"/>
  <c r="G397" i="12"/>
  <c r="G398" i="12"/>
  <c r="G401" i="12"/>
  <c r="G396" i="12"/>
  <c r="D86" i="2"/>
  <c r="R81" i="2"/>
  <c r="K81" i="2"/>
  <c r="R80" i="2"/>
  <c r="K80" i="2"/>
  <c r="R79" i="2"/>
  <c r="K79" i="2"/>
  <c r="R78" i="2"/>
  <c r="K78" i="2"/>
  <c r="R76" i="2"/>
  <c r="K76" i="2"/>
  <c r="R75" i="2"/>
  <c r="K75" i="2"/>
  <c r="R74" i="2"/>
  <c r="K74" i="2"/>
  <c r="R73" i="2"/>
  <c r="K73" i="2"/>
  <c r="R72" i="2"/>
  <c r="K72" i="2"/>
  <c r="R71" i="2"/>
  <c r="K71" i="2"/>
  <c r="R70" i="2"/>
  <c r="K70" i="2"/>
  <c r="R69" i="2"/>
  <c r="K69" i="2"/>
  <c r="R68" i="2"/>
  <c r="K68" i="2"/>
  <c r="R67" i="2"/>
  <c r="K67" i="2"/>
  <c r="R66" i="2"/>
  <c r="K66" i="2"/>
  <c r="R65" i="2"/>
  <c r="K65" i="2"/>
  <c r="R64" i="2"/>
  <c r="K64" i="2"/>
  <c r="R63" i="2"/>
  <c r="K63" i="2"/>
  <c r="R59" i="2"/>
  <c r="K59" i="2"/>
  <c r="R58" i="2"/>
  <c r="K58" i="2"/>
  <c r="R57" i="2"/>
  <c r="K57" i="2"/>
  <c r="R56" i="2"/>
  <c r="K56" i="2"/>
  <c r="R55" i="2"/>
  <c r="K55" i="2"/>
  <c r="R54" i="2"/>
  <c r="K54" i="2"/>
  <c r="R53" i="2"/>
  <c r="K53" i="2"/>
  <c r="R52" i="2"/>
  <c r="K52" i="2"/>
  <c r="R51" i="2"/>
  <c r="H43" i="4" s="1"/>
  <c r="K51" i="2"/>
  <c r="R50" i="2"/>
  <c r="K50" i="2"/>
  <c r="R49" i="2"/>
  <c r="K49" i="2"/>
  <c r="R48" i="2"/>
  <c r="K48" i="2"/>
  <c r="R47" i="2"/>
  <c r="K47" i="2"/>
  <c r="R46" i="2"/>
  <c r="K46" i="2"/>
  <c r="R45" i="2"/>
  <c r="K45" i="2"/>
  <c r="R44" i="2"/>
  <c r="K44" i="2"/>
  <c r="R43" i="2"/>
  <c r="K43" i="2"/>
  <c r="R42" i="2"/>
  <c r="K42" i="2"/>
  <c r="R41" i="2"/>
  <c r="K41" i="2"/>
  <c r="K35" i="2"/>
  <c r="R37" i="2"/>
  <c r="K37" i="2"/>
  <c r="R36" i="2"/>
  <c r="K36" i="2"/>
  <c r="R34" i="2"/>
  <c r="K34" i="2"/>
  <c r="R33" i="2"/>
  <c r="K33" i="2"/>
  <c r="R32" i="2"/>
  <c r="K32" i="2"/>
  <c r="R31" i="2"/>
  <c r="K31" i="2"/>
  <c r="R30" i="2"/>
  <c r="H28" i="4" s="1"/>
  <c r="K30" i="2"/>
  <c r="G1463" i="12" l="1"/>
  <c r="G1462" i="12"/>
  <c r="G1467" i="12"/>
  <c r="G1466" i="12"/>
  <c r="G1461" i="12"/>
  <c r="G1465" i="12"/>
  <c r="G1460" i="12"/>
  <c r="G1459" i="12"/>
  <c r="G1458" i="12"/>
  <c r="G1457" i="12"/>
  <c r="G1464" i="12"/>
  <c r="H41" i="4"/>
  <c r="J41" i="4" s="1"/>
  <c r="G1411" i="12"/>
  <c r="I1411" i="12" s="1"/>
  <c r="G1408" i="12"/>
  <c r="I1408" i="12" s="1"/>
  <c r="G1415" i="12"/>
  <c r="I1415" i="12" s="1"/>
  <c r="G1414" i="12"/>
  <c r="I1414" i="12" s="1"/>
  <c r="G1410" i="12"/>
  <c r="I1410" i="12" s="1"/>
  <c r="G1409" i="12"/>
  <c r="I1409" i="12" s="1"/>
  <c r="G1420" i="12"/>
  <c r="I1420" i="12" s="1"/>
  <c r="G1404" i="12"/>
  <c r="I1404" i="12" s="1"/>
  <c r="G1403" i="12"/>
  <c r="I1403" i="12" s="1"/>
  <c r="G1402" i="12"/>
  <c r="I1402" i="12" s="1"/>
  <c r="G1419" i="12"/>
  <c r="I1419" i="12" s="1"/>
  <c r="G1407" i="12"/>
  <c r="I1407" i="12" s="1"/>
  <c r="G1418" i="12"/>
  <c r="I1418" i="12" s="1"/>
  <c r="G1406" i="12"/>
  <c r="I1406" i="12" s="1"/>
  <c r="G1417" i="12"/>
  <c r="I1417" i="12" s="1"/>
  <c r="G1405" i="12"/>
  <c r="I1405" i="12" s="1"/>
  <c r="G1416" i="12"/>
  <c r="I1416" i="12" s="1"/>
  <c r="G1413" i="12"/>
  <c r="I1413" i="12" s="1"/>
  <c r="G1412" i="12"/>
  <c r="I1412" i="12" s="1"/>
  <c r="G1401" i="12"/>
  <c r="I1401" i="12" s="1"/>
  <c r="G1521" i="12"/>
  <c r="G1509" i="12"/>
  <c r="G1520" i="12"/>
  <c r="G1508" i="12"/>
  <c r="G1519" i="12"/>
  <c r="G1514" i="12"/>
  <c r="G1507" i="12"/>
  <c r="G1518" i="12"/>
  <c r="G1513" i="12"/>
  <c r="G1512" i="12"/>
  <c r="G1517" i="12"/>
  <c r="G1516" i="12"/>
  <c r="G1515" i="12"/>
  <c r="G1511" i="12"/>
  <c r="G1522" i="12"/>
  <c r="G1510" i="12"/>
  <c r="H42" i="4"/>
  <c r="J42" i="4" s="1"/>
  <c r="G1424" i="12"/>
  <c r="I1424" i="12" s="1"/>
  <c r="G1423" i="12"/>
  <c r="I1423" i="12" s="1"/>
  <c r="G1422" i="12"/>
  <c r="I1422" i="12" s="1"/>
  <c r="G1427" i="12"/>
  <c r="I1427" i="12" s="1"/>
  <c r="G1429" i="12"/>
  <c r="I1429" i="12" s="1"/>
  <c r="G1430" i="12"/>
  <c r="I1430" i="12" s="1"/>
  <c r="G1428" i="12"/>
  <c r="I1428" i="12" s="1"/>
  <c r="G1426" i="12"/>
  <c r="I1426" i="12" s="1"/>
  <c r="G1425" i="12"/>
  <c r="I1425" i="12" s="1"/>
  <c r="G1489" i="12"/>
  <c r="G1477" i="12"/>
  <c r="G1476" i="12"/>
  <c r="G1475" i="12"/>
  <c r="G1474" i="12"/>
  <c r="G1488" i="12"/>
  <c r="G1487" i="12"/>
  <c r="G1486" i="12"/>
  <c r="G1482" i="12"/>
  <c r="G1480" i="12"/>
  <c r="G1485" i="12"/>
  <c r="G1473" i="12"/>
  <c r="G1484" i="12"/>
  <c r="G1483" i="12"/>
  <c r="G1481" i="12"/>
  <c r="G1479" i="12"/>
  <c r="G1478" i="12"/>
  <c r="G1526" i="12"/>
  <c r="G1527" i="12"/>
  <c r="G1434" i="12"/>
  <c r="I1434" i="12" s="1"/>
  <c r="G1433" i="12"/>
  <c r="I1433" i="12" s="1"/>
  <c r="G1432" i="12"/>
  <c r="I1432" i="12" s="1"/>
  <c r="H55" i="4"/>
  <c r="J55" i="4" s="1"/>
  <c r="G1494" i="12"/>
  <c r="G1493" i="12"/>
  <c r="G1492" i="12"/>
  <c r="G1497" i="12"/>
  <c r="G1496" i="12"/>
  <c r="G1495" i="12"/>
  <c r="G1491" i="12"/>
  <c r="G1533" i="12"/>
  <c r="G1529" i="12"/>
  <c r="G1532" i="12"/>
  <c r="G1531" i="12"/>
  <c r="G1530" i="12"/>
  <c r="G1450" i="12"/>
  <c r="G1438" i="12"/>
  <c r="G1449" i="12"/>
  <c r="G1437" i="12"/>
  <c r="G1448" i="12"/>
  <c r="G1436" i="12"/>
  <c r="G1447" i="12"/>
  <c r="G1443" i="12"/>
  <c r="G1454" i="12"/>
  <c r="G1442" i="12"/>
  <c r="G1453" i="12"/>
  <c r="G1446" i="12"/>
  <c r="G1445" i="12"/>
  <c r="G1444" i="12"/>
  <c r="G1455" i="12"/>
  <c r="G1441" i="12"/>
  <c r="G1451" i="12"/>
  <c r="G1452" i="12"/>
  <c r="G1440" i="12"/>
  <c r="G1439" i="12"/>
  <c r="G1536" i="12"/>
  <c r="G1535" i="12"/>
  <c r="G1366" i="12"/>
  <c r="G1354" i="12"/>
  <c r="G1342" i="12"/>
  <c r="G1330" i="12"/>
  <c r="G1365" i="12"/>
  <c r="G1353" i="12"/>
  <c r="G1341" i="12"/>
  <c r="G1329" i="12"/>
  <c r="G1364" i="12"/>
  <c r="G1340" i="12"/>
  <c r="G1339" i="12"/>
  <c r="G1372" i="12"/>
  <c r="G1336" i="12"/>
  <c r="G1371" i="12"/>
  <c r="G1370" i="12"/>
  <c r="G1322" i="12"/>
  <c r="G1333" i="12"/>
  <c r="G1352" i="12"/>
  <c r="G1328" i="12"/>
  <c r="G1351" i="12"/>
  <c r="G1327" i="12"/>
  <c r="G1360" i="12"/>
  <c r="G1324" i="12"/>
  <c r="G1347" i="12"/>
  <c r="G1358" i="12"/>
  <c r="G1357" i="12"/>
  <c r="G1363" i="12"/>
  <c r="G1335" i="12"/>
  <c r="G1346" i="12"/>
  <c r="G1345" i="12"/>
  <c r="G1374" i="12"/>
  <c r="G1362" i="12"/>
  <c r="G1350" i="12"/>
  <c r="G1338" i="12"/>
  <c r="G1326" i="12"/>
  <c r="G1373" i="12"/>
  <c r="G1361" i="12"/>
  <c r="G1349" i="12"/>
  <c r="G1337" i="12"/>
  <c r="G1325" i="12"/>
  <c r="G1348" i="12"/>
  <c r="G1359" i="12"/>
  <c r="G1323" i="12"/>
  <c r="G1334" i="12"/>
  <c r="G1369" i="12"/>
  <c r="G1321" i="12"/>
  <c r="G1320" i="12"/>
  <c r="G1319" i="12"/>
  <c r="G1368" i="12"/>
  <c r="G1367" i="12"/>
  <c r="G1356" i="12"/>
  <c r="G1355" i="12"/>
  <c r="G1344" i="12"/>
  <c r="G1343" i="12"/>
  <c r="G1332" i="12"/>
  <c r="G1331" i="12"/>
  <c r="G1398" i="12"/>
  <c r="I1398" i="12" s="1"/>
  <c r="G1386" i="12"/>
  <c r="I1386" i="12" s="1"/>
  <c r="G1397" i="12"/>
  <c r="I1397" i="12" s="1"/>
  <c r="G1396" i="12"/>
  <c r="I1396" i="12" s="1"/>
  <c r="G1395" i="12"/>
  <c r="I1395" i="12" s="1"/>
  <c r="G1394" i="12"/>
  <c r="I1394" i="12" s="1"/>
  <c r="G1393" i="12"/>
  <c r="I1393" i="12" s="1"/>
  <c r="G1392" i="12"/>
  <c r="I1392" i="12" s="1"/>
  <c r="G1391" i="12"/>
  <c r="I1391" i="12" s="1"/>
  <c r="G1390" i="12"/>
  <c r="I1390" i="12" s="1"/>
  <c r="G1389" i="12"/>
  <c r="I1389" i="12" s="1"/>
  <c r="G1399" i="12"/>
  <c r="I1399" i="12" s="1"/>
  <c r="G1388" i="12"/>
  <c r="I1388" i="12" s="1"/>
  <c r="G1387" i="12"/>
  <c r="I1387" i="12" s="1"/>
  <c r="G1469" i="12"/>
  <c r="G1471" i="12"/>
  <c r="G1470" i="12"/>
  <c r="G1500" i="12"/>
  <c r="G1505" i="12"/>
  <c r="G1501" i="12"/>
  <c r="G1504" i="12"/>
  <c r="G1503" i="12"/>
  <c r="G1502" i="12"/>
  <c r="G1499" i="12"/>
  <c r="G1315" i="12"/>
  <c r="G1314" i="12"/>
  <c r="G1313" i="12"/>
  <c r="G1312" i="12"/>
  <c r="G1317" i="12"/>
  <c r="G1316" i="12"/>
  <c r="G1244" i="12"/>
  <c r="I1244" i="12" s="1"/>
  <c r="G1302" i="12"/>
  <c r="G1290" i="12"/>
  <c r="G1278" i="12"/>
  <c r="G1266" i="12"/>
  <c r="G1254" i="12"/>
  <c r="G1301" i="12"/>
  <c r="G1289" i="12"/>
  <c r="G1277" i="12"/>
  <c r="G1265" i="12"/>
  <c r="G1253" i="12"/>
  <c r="G1300" i="12"/>
  <c r="G1288" i="12"/>
  <c r="G1276" i="12"/>
  <c r="G1264" i="12"/>
  <c r="G1252" i="12"/>
  <c r="G1295" i="12"/>
  <c r="G1271" i="12"/>
  <c r="G1294" i="12"/>
  <c r="G1258" i="12"/>
  <c r="G1281" i="12"/>
  <c r="G1245" i="12"/>
  <c r="G1304" i="12"/>
  <c r="G1256" i="12"/>
  <c r="G1279" i="12"/>
  <c r="G1299" i="12"/>
  <c r="G1287" i="12"/>
  <c r="G1275" i="12"/>
  <c r="G1263" i="12"/>
  <c r="G1251" i="12"/>
  <c r="G1309" i="12"/>
  <c r="G1273" i="12"/>
  <c r="G1249" i="12"/>
  <c r="G1308" i="12"/>
  <c r="G1284" i="12"/>
  <c r="G1260" i="12"/>
  <c r="G1283" i="12"/>
  <c r="G1247" i="12"/>
  <c r="G1282" i="12"/>
  <c r="G1246" i="12"/>
  <c r="G1305" i="12"/>
  <c r="G1269" i="12"/>
  <c r="G1280" i="12"/>
  <c r="G1291" i="12"/>
  <c r="G1267" i="12"/>
  <c r="G1310" i="12"/>
  <c r="G1298" i="12"/>
  <c r="G1286" i="12"/>
  <c r="G1274" i="12"/>
  <c r="G1262" i="12"/>
  <c r="G1250" i="12"/>
  <c r="G1297" i="12"/>
  <c r="G1285" i="12"/>
  <c r="G1261" i="12"/>
  <c r="G1296" i="12"/>
  <c r="G1272" i="12"/>
  <c r="G1248" i="12"/>
  <c r="G1307" i="12"/>
  <c r="G1259" i="12"/>
  <c r="G1306" i="12"/>
  <c r="G1270" i="12"/>
  <c r="G1293" i="12"/>
  <c r="G1257" i="12"/>
  <c r="G1292" i="12"/>
  <c r="G1268" i="12"/>
  <c r="G1303" i="12"/>
  <c r="G1255" i="12"/>
  <c r="G867" i="12"/>
  <c r="G855" i="12"/>
  <c r="G843" i="12"/>
  <c r="G865" i="12"/>
  <c r="G853" i="12"/>
  <c r="G841" i="12"/>
  <c r="G864" i="12"/>
  <c r="G852" i="12"/>
  <c r="G840" i="12"/>
  <c r="G851" i="12"/>
  <c r="G836" i="12"/>
  <c r="G850" i="12"/>
  <c r="G848" i="12"/>
  <c r="G856" i="12"/>
  <c r="G847" i="12"/>
  <c r="G863" i="12"/>
  <c r="G845" i="12"/>
  <c r="G858" i="12"/>
  <c r="G849" i="12"/>
  <c r="G844" i="12"/>
  <c r="G842" i="12"/>
  <c r="G854" i="12"/>
  <c r="G846" i="12"/>
  <c r="G839" i="12"/>
  <c r="G838" i="12"/>
  <c r="G837" i="12"/>
  <c r="G866" i="12"/>
  <c r="G862" i="12"/>
  <c r="G861" i="12"/>
  <c r="G860" i="12"/>
  <c r="G859" i="12"/>
  <c r="G857" i="12"/>
  <c r="G670" i="12"/>
  <c r="G658" i="12"/>
  <c r="G668" i="12"/>
  <c r="G656" i="12"/>
  <c r="G667" i="12"/>
  <c r="G671" i="12"/>
  <c r="G665" i="12"/>
  <c r="G674" i="12"/>
  <c r="G669" i="12"/>
  <c r="G664" i="12"/>
  <c r="G672" i="12"/>
  <c r="G662" i="12"/>
  <c r="G660" i="12"/>
  <c r="G659" i="12"/>
  <c r="G677" i="12"/>
  <c r="G676" i="12"/>
  <c r="G675" i="12"/>
  <c r="G666" i="12"/>
  <c r="G673" i="12"/>
  <c r="G663" i="12"/>
  <c r="G661" i="12"/>
  <c r="G657" i="12"/>
  <c r="G464" i="12"/>
  <c r="G452" i="12"/>
  <c r="G439" i="12"/>
  <c r="G427" i="12"/>
  <c r="G415" i="12"/>
  <c r="G474" i="12"/>
  <c r="G462" i="12"/>
  <c r="G449" i="12"/>
  <c r="G437" i="12"/>
  <c r="G425" i="12"/>
  <c r="G413" i="12"/>
  <c r="G473" i="12"/>
  <c r="G461" i="12"/>
  <c r="G448" i="12"/>
  <c r="G436" i="12"/>
  <c r="G424" i="12"/>
  <c r="G412" i="12"/>
  <c r="G465" i="12"/>
  <c r="G446" i="12"/>
  <c r="G431" i="12"/>
  <c r="G416" i="12"/>
  <c r="G459" i="12"/>
  <c r="G442" i="12"/>
  <c r="G423" i="12"/>
  <c r="G407" i="12"/>
  <c r="G469" i="12"/>
  <c r="G451" i="12"/>
  <c r="G430" i="12"/>
  <c r="I430" i="12" s="1"/>
  <c r="G410" i="12"/>
  <c r="G466" i="12"/>
  <c r="G444" i="12"/>
  <c r="G426" i="12"/>
  <c r="G406" i="12"/>
  <c r="I406" i="12" s="1"/>
  <c r="G460" i="12"/>
  <c r="G441" i="12"/>
  <c r="G421" i="12"/>
  <c r="G404" i="12"/>
  <c r="G454" i="12"/>
  <c r="G428" i="12"/>
  <c r="G471" i="12"/>
  <c r="G445" i="12"/>
  <c r="G419" i="12"/>
  <c r="G468" i="12"/>
  <c r="G440" i="12"/>
  <c r="G417" i="12"/>
  <c r="G467" i="12"/>
  <c r="G438" i="12"/>
  <c r="G414" i="12"/>
  <c r="G447" i="12"/>
  <c r="G408" i="12"/>
  <c r="G443" i="12"/>
  <c r="G405" i="12"/>
  <c r="G435" i="12"/>
  <c r="G434" i="12"/>
  <c r="G472" i="12"/>
  <c r="G433" i="12"/>
  <c r="G463" i="12"/>
  <c r="G409" i="12"/>
  <c r="G457" i="12"/>
  <c r="G458" i="12"/>
  <c r="G456" i="12"/>
  <c r="G455" i="12"/>
  <c r="G420" i="12"/>
  <c r="G411" i="12"/>
  <c r="G453" i="12"/>
  <c r="G432" i="12"/>
  <c r="G429" i="12"/>
  <c r="G418" i="12"/>
  <c r="G422" i="12"/>
  <c r="G470" i="12"/>
  <c r="G324" i="12"/>
  <c r="G312" i="12"/>
  <c r="G319" i="12"/>
  <c r="G306" i="12"/>
  <c r="G320" i="12"/>
  <c r="G305" i="12"/>
  <c r="G316" i="12"/>
  <c r="G313" i="12"/>
  <c r="G310" i="12"/>
  <c r="G323" i="12"/>
  <c r="G318" i="12"/>
  <c r="G315" i="12"/>
  <c r="G314" i="12"/>
  <c r="G322" i="12"/>
  <c r="G321" i="12"/>
  <c r="G317" i="12"/>
  <c r="G311" i="12"/>
  <c r="G309" i="12"/>
  <c r="G308" i="12"/>
  <c r="G307" i="12"/>
  <c r="G304" i="12"/>
  <c r="G645" i="12"/>
  <c r="G633" i="12"/>
  <c r="G621" i="12"/>
  <c r="G643" i="12"/>
  <c r="G631" i="12"/>
  <c r="G654" i="12"/>
  <c r="G642" i="12"/>
  <c r="G630" i="12"/>
  <c r="G652" i="12"/>
  <c r="G637" i="12"/>
  <c r="G622" i="12"/>
  <c r="G648" i="12"/>
  <c r="G629" i="12"/>
  <c r="G653" i="12"/>
  <c r="G635" i="12"/>
  <c r="G649" i="12"/>
  <c r="G628" i="12"/>
  <c r="G646" i="12"/>
  <c r="G626" i="12"/>
  <c r="G641" i="12"/>
  <c r="G638" i="12"/>
  <c r="G634" i="12"/>
  <c r="G632" i="12"/>
  <c r="G650" i="12"/>
  <c r="G647" i="12"/>
  <c r="G644" i="12"/>
  <c r="G640" i="12"/>
  <c r="G639" i="12"/>
  <c r="G620" i="12"/>
  <c r="G625" i="12"/>
  <c r="G624" i="12"/>
  <c r="G651" i="12"/>
  <c r="G623" i="12"/>
  <c r="G636" i="12"/>
  <c r="G627" i="12"/>
  <c r="G904" i="12"/>
  <c r="G892" i="12"/>
  <c r="G902" i="12"/>
  <c r="G890" i="12"/>
  <c r="G901" i="12"/>
  <c r="G889" i="12"/>
  <c r="G900" i="12"/>
  <c r="G899" i="12"/>
  <c r="G908" i="12"/>
  <c r="G896" i="12"/>
  <c r="G893" i="12"/>
  <c r="G909" i="12"/>
  <c r="G906" i="12"/>
  <c r="G903" i="12"/>
  <c r="G898" i="12"/>
  <c r="G894" i="12"/>
  <c r="G891" i="12"/>
  <c r="G895" i="12"/>
  <c r="G907" i="12"/>
  <c r="G905" i="12"/>
  <c r="G897" i="12"/>
  <c r="G681" i="12"/>
  <c r="G680" i="12"/>
  <c r="G679" i="12"/>
  <c r="I396" i="12"/>
  <c r="I402" i="12"/>
  <c r="G879" i="12"/>
  <c r="G877" i="12"/>
  <c r="G876" i="12"/>
  <c r="G884" i="12"/>
  <c r="G869" i="12"/>
  <c r="G883" i="12"/>
  <c r="G887" i="12"/>
  <c r="G870" i="12"/>
  <c r="G874" i="12"/>
  <c r="G871" i="12"/>
  <c r="G886" i="12"/>
  <c r="G882" i="12"/>
  <c r="G878" i="12"/>
  <c r="G873" i="12"/>
  <c r="G872" i="12"/>
  <c r="G885" i="12"/>
  <c r="G881" i="12"/>
  <c r="G880" i="12"/>
  <c r="G875" i="12"/>
  <c r="G1233" i="12"/>
  <c r="G1221" i="12"/>
  <c r="G1231" i="12"/>
  <c r="G1219" i="12"/>
  <c r="I1219" i="12" s="1"/>
  <c r="G1242" i="12"/>
  <c r="G1230" i="12"/>
  <c r="G1218" i="12"/>
  <c r="G1228" i="12"/>
  <c r="G1241" i="12"/>
  <c r="G1226" i="12"/>
  <c r="G1240" i="12"/>
  <c r="G1225" i="12"/>
  <c r="G1229" i="12"/>
  <c r="G1223" i="12"/>
  <c r="G1239" i="12"/>
  <c r="G1220" i="12"/>
  <c r="G1224" i="12"/>
  <c r="G1216" i="12"/>
  <c r="G1238" i="12"/>
  <c r="G1214" i="12"/>
  <c r="G1217" i="12"/>
  <c r="G1212" i="12"/>
  <c r="G1237" i="12"/>
  <c r="G1236" i="12"/>
  <c r="G1235" i="12"/>
  <c r="G1234" i="12"/>
  <c r="G1232" i="12"/>
  <c r="G1227" i="12"/>
  <c r="I1227" i="12" s="1"/>
  <c r="G1222" i="12"/>
  <c r="G1215" i="12"/>
  <c r="G1213" i="12"/>
  <c r="G977" i="12"/>
  <c r="G965" i="12"/>
  <c r="G953" i="12"/>
  <c r="G941" i="12"/>
  <c r="G929" i="12"/>
  <c r="G917" i="12"/>
  <c r="G975" i="12"/>
  <c r="I975" i="12" s="1"/>
  <c r="G963" i="12"/>
  <c r="G951" i="12"/>
  <c r="G939" i="12"/>
  <c r="G927" i="12"/>
  <c r="G915" i="12"/>
  <c r="G974" i="12"/>
  <c r="G962" i="12"/>
  <c r="G950" i="12"/>
  <c r="G938" i="12"/>
  <c r="G926" i="12"/>
  <c r="G914" i="12"/>
  <c r="G982" i="12"/>
  <c r="G967" i="12"/>
  <c r="G949" i="12"/>
  <c r="G934" i="12"/>
  <c r="G919" i="12"/>
  <c r="G981" i="12"/>
  <c r="G966" i="12"/>
  <c r="G948" i="12"/>
  <c r="G933" i="12"/>
  <c r="G918" i="12"/>
  <c r="G973" i="12"/>
  <c r="G956" i="12"/>
  <c r="G970" i="12"/>
  <c r="G952" i="12"/>
  <c r="G968" i="12"/>
  <c r="G946" i="12"/>
  <c r="G928" i="12"/>
  <c r="G961" i="12"/>
  <c r="G940" i="12"/>
  <c r="I940" i="12" s="1"/>
  <c r="G920" i="12"/>
  <c r="G958" i="12"/>
  <c r="G935" i="12"/>
  <c r="G912" i="12"/>
  <c r="G979" i="12"/>
  <c r="G955" i="12"/>
  <c r="G931" i="12"/>
  <c r="G976" i="12"/>
  <c r="G943" i="12"/>
  <c r="G913" i="12"/>
  <c r="G969" i="12"/>
  <c r="G936" i="12"/>
  <c r="G960" i="12"/>
  <c r="G930" i="12"/>
  <c r="G959" i="12"/>
  <c r="G925" i="12"/>
  <c r="G937" i="12"/>
  <c r="G980" i="12"/>
  <c r="G932" i="12"/>
  <c r="G978" i="12"/>
  <c r="G924" i="12"/>
  <c r="G972" i="12"/>
  <c r="G923" i="12"/>
  <c r="G971" i="12"/>
  <c r="G922" i="12"/>
  <c r="I922" i="12" s="1"/>
  <c r="G957" i="12"/>
  <c r="G947" i="12"/>
  <c r="G954" i="12"/>
  <c r="G945" i="12"/>
  <c r="I945" i="12" s="1"/>
  <c r="G944" i="12"/>
  <c r="G942" i="12"/>
  <c r="G921" i="12"/>
  <c r="G916" i="12"/>
  <c r="G911" i="12"/>
  <c r="G964" i="12"/>
  <c r="G261" i="12"/>
  <c r="G249" i="12"/>
  <c r="G237" i="12"/>
  <c r="G264" i="12"/>
  <c r="G251" i="12"/>
  <c r="G238" i="12"/>
  <c r="I238" i="12" s="1"/>
  <c r="G259" i="12"/>
  <c r="G245" i="12"/>
  <c r="G267" i="12"/>
  <c r="G252" i="12"/>
  <c r="G235" i="12"/>
  <c r="G263" i="12"/>
  <c r="G247" i="12"/>
  <c r="G260" i="12"/>
  <c r="G244" i="12"/>
  <c r="G257" i="12"/>
  <c r="G239" i="12"/>
  <c r="G272" i="12"/>
  <c r="G254" i="12"/>
  <c r="G270" i="12"/>
  <c r="G250" i="12"/>
  <c r="G269" i="12"/>
  <c r="G248" i="12"/>
  <c r="G265" i="12"/>
  <c r="G262" i="12"/>
  <c r="G258" i="12"/>
  <c r="G256" i="12"/>
  <c r="G255" i="12"/>
  <c r="G271" i="12"/>
  <c r="G268" i="12"/>
  <c r="G266" i="12"/>
  <c r="G241" i="12"/>
  <c r="G240" i="12"/>
  <c r="G253" i="12"/>
  <c r="G246" i="12"/>
  <c r="I246" i="12" s="1"/>
  <c r="G243" i="12"/>
  <c r="G242" i="12"/>
  <c r="G236" i="12"/>
  <c r="G513" i="12"/>
  <c r="G501" i="12"/>
  <c r="G489" i="12"/>
  <c r="G477" i="12"/>
  <c r="G511" i="12"/>
  <c r="G499" i="12"/>
  <c r="G487" i="12"/>
  <c r="G510" i="12"/>
  <c r="G498" i="12"/>
  <c r="G486" i="12"/>
  <c r="G496" i="12"/>
  <c r="G481" i="12"/>
  <c r="G495" i="12"/>
  <c r="G479" i="12"/>
  <c r="G507" i="12"/>
  <c r="G490" i="12"/>
  <c r="G504" i="12"/>
  <c r="G484" i="12"/>
  <c r="G502" i="12"/>
  <c r="G482" i="12"/>
  <c r="G505" i="12"/>
  <c r="G478" i="12"/>
  <c r="G497" i="12"/>
  <c r="G493" i="12"/>
  <c r="G492" i="12"/>
  <c r="G485" i="12"/>
  <c r="G483" i="12"/>
  <c r="G480" i="12"/>
  <c r="G512" i="12"/>
  <c r="G476" i="12"/>
  <c r="G509" i="12"/>
  <c r="G508" i="12"/>
  <c r="G491" i="12"/>
  <c r="G488" i="12"/>
  <c r="G506" i="12"/>
  <c r="G503" i="12"/>
  <c r="G500" i="12"/>
  <c r="G494" i="12"/>
  <c r="I401" i="12"/>
  <c r="G1160" i="12"/>
  <c r="G1148" i="12"/>
  <c r="G1170" i="12"/>
  <c r="G1158" i="12"/>
  <c r="G1146" i="12"/>
  <c r="G1169" i="12"/>
  <c r="G1157" i="12"/>
  <c r="G1145" i="12"/>
  <c r="G1162" i="12"/>
  <c r="G1144" i="12"/>
  <c r="G1161" i="12"/>
  <c r="G1143" i="12"/>
  <c r="G1168" i="12"/>
  <c r="G1151" i="12"/>
  <c r="G1165" i="12"/>
  <c r="G1147" i="12"/>
  <c r="G1163" i="12"/>
  <c r="G1141" i="12"/>
  <c r="I1141" i="12" s="1"/>
  <c r="G1149" i="12"/>
  <c r="G1166" i="12"/>
  <c r="G1139" i="12"/>
  <c r="G1159" i="12"/>
  <c r="G1137" i="12"/>
  <c r="G1152" i="12"/>
  <c r="G1140" i="12"/>
  <c r="G1167" i="12"/>
  <c r="G1142" i="12"/>
  <c r="G1138" i="12"/>
  <c r="G1155" i="12"/>
  <c r="G1153" i="12"/>
  <c r="G1154" i="12"/>
  <c r="G1150" i="12"/>
  <c r="G1164" i="12"/>
  <c r="G1156" i="12"/>
  <c r="G1209" i="12"/>
  <c r="G1197" i="12"/>
  <c r="G1185" i="12"/>
  <c r="G1173" i="12"/>
  <c r="G1207" i="12"/>
  <c r="G1195" i="12"/>
  <c r="G1183" i="12"/>
  <c r="G1206" i="12"/>
  <c r="G1194" i="12"/>
  <c r="G1182" i="12"/>
  <c r="G1193" i="12"/>
  <c r="G1178" i="12"/>
  <c r="G1210" i="12"/>
  <c r="G1192" i="12"/>
  <c r="G1177" i="12"/>
  <c r="G1208" i="12"/>
  <c r="G1189" i="12"/>
  <c r="G1203" i="12"/>
  <c r="G1186" i="12"/>
  <c r="G1201" i="12"/>
  <c r="G1181" i="12"/>
  <c r="G1199" i="12"/>
  <c r="I1199" i="12" s="1"/>
  <c r="G1174" i="12"/>
  <c r="G1191" i="12"/>
  <c r="G1188" i="12"/>
  <c r="G1184" i="12"/>
  <c r="G1176" i="12"/>
  <c r="G1204" i="12"/>
  <c r="G1172" i="12"/>
  <c r="G1202" i="12"/>
  <c r="G1196" i="12"/>
  <c r="G1190" i="12"/>
  <c r="G1187" i="12"/>
  <c r="G1180" i="12"/>
  <c r="G1179" i="12"/>
  <c r="G1175" i="12"/>
  <c r="G1198" i="12"/>
  <c r="G1205" i="12"/>
  <c r="G1200" i="12"/>
  <c r="G389" i="12"/>
  <c r="G377" i="12"/>
  <c r="G365" i="12"/>
  <c r="G353" i="12"/>
  <c r="G341" i="12"/>
  <c r="G387" i="12"/>
  <c r="I387" i="12" s="1"/>
  <c r="G375" i="12"/>
  <c r="G363" i="12"/>
  <c r="G386" i="12"/>
  <c r="G374" i="12"/>
  <c r="G362" i="12"/>
  <c r="G381" i="12"/>
  <c r="G366" i="12"/>
  <c r="G350" i="12"/>
  <c r="G337" i="12"/>
  <c r="G388" i="12"/>
  <c r="G370" i="12"/>
  <c r="G354" i="12"/>
  <c r="G339" i="12"/>
  <c r="G391" i="12"/>
  <c r="G371" i="12"/>
  <c r="G352" i="12"/>
  <c r="G336" i="12"/>
  <c r="G384" i="12"/>
  <c r="G367" i="12"/>
  <c r="G348" i="12"/>
  <c r="G333" i="12"/>
  <c r="G382" i="12"/>
  <c r="G361" i="12"/>
  <c r="G346" i="12"/>
  <c r="G331" i="12"/>
  <c r="G373" i="12"/>
  <c r="G349" i="12"/>
  <c r="G393" i="12"/>
  <c r="G368" i="12"/>
  <c r="G344" i="12"/>
  <c r="G390" i="12"/>
  <c r="G360" i="12"/>
  <c r="G342" i="12"/>
  <c r="G385" i="12"/>
  <c r="G359" i="12"/>
  <c r="G340" i="12"/>
  <c r="G369" i="12"/>
  <c r="G334" i="12"/>
  <c r="G364" i="12"/>
  <c r="G332" i="12"/>
  <c r="I332" i="12" s="1"/>
  <c r="G358" i="12"/>
  <c r="G357" i="12"/>
  <c r="G394" i="12"/>
  <c r="G356" i="12"/>
  <c r="G343" i="12"/>
  <c r="G335" i="12"/>
  <c r="G392" i="12"/>
  <c r="G338" i="12"/>
  <c r="G383" i="12"/>
  <c r="G380" i="12"/>
  <c r="G379" i="12"/>
  <c r="G351" i="12"/>
  <c r="G347" i="12"/>
  <c r="G378" i="12"/>
  <c r="G376" i="12"/>
  <c r="G372" i="12"/>
  <c r="G355" i="12"/>
  <c r="I355" i="12" s="1"/>
  <c r="G345" i="12"/>
  <c r="G696" i="12"/>
  <c r="G684" i="12"/>
  <c r="G694" i="12"/>
  <c r="G693" i="12"/>
  <c r="G688" i="12"/>
  <c r="G686" i="12"/>
  <c r="G695" i="12"/>
  <c r="G690" i="12"/>
  <c r="G687" i="12"/>
  <c r="G691" i="12"/>
  <c r="G685" i="12"/>
  <c r="G683" i="12"/>
  <c r="G692" i="12"/>
  <c r="G689" i="12"/>
  <c r="G697" i="12"/>
  <c r="G1074" i="12"/>
  <c r="G1062" i="12"/>
  <c r="G1049" i="12"/>
  <c r="G1037" i="12"/>
  <c r="I1037" i="12" s="1"/>
  <c r="G1025" i="12"/>
  <c r="G1013" i="12"/>
  <c r="G1001" i="12"/>
  <c r="G989" i="12"/>
  <c r="G1084" i="12"/>
  <c r="G1072" i="12"/>
  <c r="G1060" i="12"/>
  <c r="G1047" i="12"/>
  <c r="G1035" i="12"/>
  <c r="I1035" i="12" s="1"/>
  <c r="G1023" i="12"/>
  <c r="G1011" i="12"/>
  <c r="G999" i="12"/>
  <c r="G987" i="12"/>
  <c r="G1083" i="12"/>
  <c r="G1071" i="12"/>
  <c r="G1059" i="12"/>
  <c r="G1046" i="12"/>
  <c r="G1034" i="12"/>
  <c r="G1022" i="12"/>
  <c r="G1010" i="12"/>
  <c r="I1010" i="12" s="1"/>
  <c r="G998" i="12"/>
  <c r="G986" i="12"/>
  <c r="G1079" i="12"/>
  <c r="G1064" i="12"/>
  <c r="G1045" i="12"/>
  <c r="G1030" i="12"/>
  <c r="G1015" i="12"/>
  <c r="G997" i="12"/>
  <c r="G1078" i="12"/>
  <c r="G1063" i="12"/>
  <c r="G1044" i="12"/>
  <c r="G1029" i="12"/>
  <c r="G1014" i="12"/>
  <c r="G996" i="12"/>
  <c r="G1070" i="12"/>
  <c r="G1052" i="12"/>
  <c r="G1032" i="12"/>
  <c r="G1012" i="12"/>
  <c r="G993" i="12"/>
  <c r="G1067" i="12"/>
  <c r="G1048" i="12"/>
  <c r="G1027" i="12"/>
  <c r="G1007" i="12"/>
  <c r="G990" i="12"/>
  <c r="G1082" i="12"/>
  <c r="G1065" i="12"/>
  <c r="G1042" i="12"/>
  <c r="G1024" i="12"/>
  <c r="I1024" i="12" s="1"/>
  <c r="G1005" i="12"/>
  <c r="G985" i="12"/>
  <c r="G1068" i="12"/>
  <c r="G1040" i="12"/>
  <c r="G1017" i="12"/>
  <c r="G991" i="12"/>
  <c r="G1058" i="12"/>
  <c r="G1036" i="12"/>
  <c r="G1008" i="12"/>
  <c r="G1081" i="12"/>
  <c r="G1056" i="12"/>
  <c r="G1031" i="12"/>
  <c r="G1004" i="12"/>
  <c r="G1077" i="12"/>
  <c r="G1043" i="12"/>
  <c r="G1009" i="12"/>
  <c r="G1073" i="12"/>
  <c r="G1038" i="12"/>
  <c r="G1002" i="12"/>
  <c r="G1066" i="12"/>
  <c r="G1028" i="12"/>
  <c r="G995" i="12"/>
  <c r="G1061" i="12"/>
  <c r="G1026" i="12"/>
  <c r="G994" i="12"/>
  <c r="G1039" i="12"/>
  <c r="G984" i="12"/>
  <c r="G1033" i="12"/>
  <c r="G1080" i="12"/>
  <c r="G1021" i="12"/>
  <c r="G1076" i="12"/>
  <c r="G1020" i="12"/>
  <c r="G1075" i="12"/>
  <c r="G1019" i="12"/>
  <c r="G1069" i="12"/>
  <c r="G1054" i="12"/>
  <c r="G1051" i="12"/>
  <c r="G1050" i="12"/>
  <c r="G1041" i="12"/>
  <c r="G1018" i="12"/>
  <c r="G992" i="12"/>
  <c r="G1057" i="12"/>
  <c r="G988" i="12"/>
  <c r="G1055" i="12"/>
  <c r="G1016" i="12"/>
  <c r="G1006" i="12"/>
  <c r="G1003" i="12"/>
  <c r="G1000" i="12"/>
  <c r="G299" i="12"/>
  <c r="G286" i="12"/>
  <c r="G274" i="12"/>
  <c r="G291" i="12"/>
  <c r="I291" i="12" s="1"/>
  <c r="G278" i="12"/>
  <c r="G289" i="12"/>
  <c r="G275" i="12"/>
  <c r="G300" i="12"/>
  <c r="G283" i="12"/>
  <c r="G295" i="12"/>
  <c r="G280" i="12"/>
  <c r="G293" i="12"/>
  <c r="G277" i="12"/>
  <c r="G302" i="12"/>
  <c r="G281" i="12"/>
  <c r="G296" i="12"/>
  <c r="G292" i="12"/>
  <c r="G290" i="12"/>
  <c r="G297" i="12"/>
  <c r="G294" i="12"/>
  <c r="G288" i="12"/>
  <c r="G287" i="12"/>
  <c r="G285" i="12"/>
  <c r="G279" i="12"/>
  <c r="G276" i="12"/>
  <c r="G301" i="12"/>
  <c r="G282" i="12"/>
  <c r="G284" i="12"/>
  <c r="I397" i="12"/>
  <c r="I400" i="12"/>
  <c r="G608" i="12"/>
  <c r="G595" i="12"/>
  <c r="G583" i="12"/>
  <c r="G571" i="12"/>
  <c r="G559" i="12"/>
  <c r="G618" i="12"/>
  <c r="G606" i="12"/>
  <c r="G593" i="12"/>
  <c r="G581" i="12"/>
  <c r="G569" i="12"/>
  <c r="I569" i="12" s="1"/>
  <c r="G557" i="12"/>
  <c r="G617" i="12"/>
  <c r="G604" i="12"/>
  <c r="G592" i="12"/>
  <c r="G580" i="12"/>
  <c r="G568" i="12"/>
  <c r="G556" i="12"/>
  <c r="G602" i="12"/>
  <c r="G587" i="12"/>
  <c r="G572" i="12"/>
  <c r="I572" i="12" s="1"/>
  <c r="G554" i="12"/>
  <c r="G612" i="12"/>
  <c r="G594" i="12"/>
  <c r="G576" i="12"/>
  <c r="G560" i="12"/>
  <c r="G614" i="12"/>
  <c r="G596" i="12"/>
  <c r="I596" i="12" s="1"/>
  <c r="G575" i="12"/>
  <c r="G555" i="12"/>
  <c r="I555" i="12" s="1"/>
  <c r="G610" i="12"/>
  <c r="G589" i="12"/>
  <c r="G570" i="12"/>
  <c r="G607" i="12"/>
  <c r="G586" i="12"/>
  <c r="G566" i="12"/>
  <c r="G616" i="12"/>
  <c r="G590" i="12"/>
  <c r="G564" i="12"/>
  <c r="G611" i="12"/>
  <c r="G584" i="12"/>
  <c r="G561" i="12"/>
  <c r="G603" i="12"/>
  <c r="G579" i="12"/>
  <c r="G553" i="12"/>
  <c r="G601" i="12"/>
  <c r="G578" i="12"/>
  <c r="G552" i="12"/>
  <c r="G613" i="12"/>
  <c r="G573" i="12"/>
  <c r="G609" i="12"/>
  <c r="G567" i="12"/>
  <c r="G600" i="12"/>
  <c r="G565" i="12"/>
  <c r="G599" i="12"/>
  <c r="G563" i="12"/>
  <c r="G598" i="12"/>
  <c r="G562" i="12"/>
  <c r="G615" i="12"/>
  <c r="G597" i="12"/>
  <c r="G591" i="12"/>
  <c r="G588" i="12"/>
  <c r="G558" i="12"/>
  <c r="G585" i="12"/>
  <c r="I585" i="12" s="1"/>
  <c r="G582" i="12"/>
  <c r="G577" i="12"/>
  <c r="G574" i="12"/>
  <c r="G329" i="12"/>
  <c r="G327" i="12"/>
  <c r="G326" i="12"/>
  <c r="G328" i="12"/>
  <c r="I398" i="12"/>
  <c r="G546" i="12"/>
  <c r="G534" i="12"/>
  <c r="G544" i="12"/>
  <c r="G532" i="12"/>
  <c r="G543" i="12"/>
  <c r="G531" i="12"/>
  <c r="G538" i="12"/>
  <c r="G523" i="12"/>
  <c r="G540" i="12"/>
  <c r="G524" i="12"/>
  <c r="G536" i="12"/>
  <c r="G550" i="12"/>
  <c r="G530" i="12"/>
  <c r="G548" i="12"/>
  <c r="G528" i="12"/>
  <c r="G539" i="12"/>
  <c r="G533" i="12"/>
  <c r="G527" i="12"/>
  <c r="G526" i="12"/>
  <c r="G535" i="12"/>
  <c r="G529" i="12"/>
  <c r="G525" i="12"/>
  <c r="G545" i="12"/>
  <c r="G541" i="12"/>
  <c r="G542" i="12"/>
  <c r="G537" i="12"/>
  <c r="G549" i="12"/>
  <c r="G547" i="12"/>
  <c r="G830" i="12"/>
  <c r="G818" i="12"/>
  <c r="G806" i="12"/>
  <c r="G794" i="12"/>
  <c r="G782" i="12"/>
  <c r="G770" i="12"/>
  <c r="G757" i="12"/>
  <c r="G745" i="12"/>
  <c r="G733" i="12"/>
  <c r="G721" i="12"/>
  <c r="G709" i="12"/>
  <c r="G828" i="12"/>
  <c r="G816" i="12"/>
  <c r="G804" i="12"/>
  <c r="G792" i="12"/>
  <c r="G780" i="12"/>
  <c r="G768" i="12"/>
  <c r="G755" i="12"/>
  <c r="G743" i="12"/>
  <c r="G731" i="12"/>
  <c r="G719" i="12"/>
  <c r="I719" i="12" s="1"/>
  <c r="G707" i="12"/>
  <c r="G827" i="12"/>
  <c r="G815" i="12"/>
  <c r="G803" i="12"/>
  <c r="G791" i="12"/>
  <c r="G779" i="12"/>
  <c r="G766" i="12"/>
  <c r="G754" i="12"/>
  <c r="G742" i="12"/>
  <c r="G730" i="12"/>
  <c r="G718" i="12"/>
  <c r="G706" i="12"/>
  <c r="G820" i="12"/>
  <c r="G834" i="12"/>
  <c r="G819" i="12"/>
  <c r="G801" i="12"/>
  <c r="G786" i="12"/>
  <c r="G771" i="12"/>
  <c r="G752" i="12"/>
  <c r="G737" i="12"/>
  <c r="G722" i="12"/>
  <c r="G704" i="12"/>
  <c r="G829" i="12"/>
  <c r="G810" i="12"/>
  <c r="G793" i="12"/>
  <c r="G775" i="12"/>
  <c r="G758" i="12"/>
  <c r="G739" i="12"/>
  <c r="G723" i="12"/>
  <c r="G703" i="12"/>
  <c r="G832" i="12"/>
  <c r="G811" i="12"/>
  <c r="G790" i="12"/>
  <c r="G773" i="12"/>
  <c r="G751" i="12"/>
  <c r="G734" i="12"/>
  <c r="G714" i="12"/>
  <c r="G825" i="12"/>
  <c r="G807" i="12"/>
  <c r="G787" i="12"/>
  <c r="G765" i="12"/>
  <c r="G748" i="12"/>
  <c r="G728" i="12"/>
  <c r="G711" i="12"/>
  <c r="G823" i="12"/>
  <c r="G802" i="12"/>
  <c r="G784" i="12"/>
  <c r="G763" i="12"/>
  <c r="G746" i="12"/>
  <c r="G726" i="12"/>
  <c r="G708" i="12"/>
  <c r="G826" i="12"/>
  <c r="G799" i="12"/>
  <c r="G776" i="12"/>
  <c r="G749" i="12"/>
  <c r="G724" i="12"/>
  <c r="G699" i="12"/>
  <c r="G821" i="12"/>
  <c r="G796" i="12"/>
  <c r="G769" i="12"/>
  <c r="G741" i="12"/>
  <c r="G716" i="12"/>
  <c r="I716" i="12" s="1"/>
  <c r="G814" i="12"/>
  <c r="G789" i="12"/>
  <c r="G762" i="12"/>
  <c r="I762" i="12" s="1"/>
  <c r="G738" i="12"/>
  <c r="G713" i="12"/>
  <c r="G813" i="12"/>
  <c r="G788" i="12"/>
  <c r="G761" i="12"/>
  <c r="G736" i="12"/>
  <c r="G712" i="12"/>
  <c r="I712" i="12" s="1"/>
  <c r="G808" i="12"/>
  <c r="G772" i="12"/>
  <c r="G729" i="12"/>
  <c r="G805" i="12"/>
  <c r="G764" i="12"/>
  <c r="I764" i="12" s="1"/>
  <c r="G727" i="12"/>
  <c r="G800" i="12"/>
  <c r="G760" i="12"/>
  <c r="G725" i="12"/>
  <c r="I725" i="12" s="1"/>
  <c r="G798" i="12"/>
  <c r="G759" i="12"/>
  <c r="G720" i="12"/>
  <c r="G797" i="12"/>
  <c r="G756" i="12"/>
  <c r="G717" i="12"/>
  <c r="G817" i="12"/>
  <c r="G747" i="12"/>
  <c r="G809" i="12"/>
  <c r="G740" i="12"/>
  <c r="G812" i="12"/>
  <c r="G744" i="12"/>
  <c r="G795" i="12"/>
  <c r="G735" i="12"/>
  <c r="G785" i="12"/>
  <c r="G732" i="12"/>
  <c r="G831" i="12"/>
  <c r="G774" i="12"/>
  <c r="G701" i="12"/>
  <c r="G824" i="12"/>
  <c r="G753" i="12"/>
  <c r="G700" i="12"/>
  <c r="I700" i="12" s="1"/>
  <c r="G750" i="12"/>
  <c r="G783" i="12"/>
  <c r="G715" i="12"/>
  <c r="G781" i="12"/>
  <c r="G710" i="12"/>
  <c r="G778" i="12"/>
  <c r="G705" i="12"/>
  <c r="G833" i="12"/>
  <c r="G777" i="12"/>
  <c r="G702" i="12"/>
  <c r="G822" i="12"/>
  <c r="G1135" i="12"/>
  <c r="G1123" i="12"/>
  <c r="G1111" i="12"/>
  <c r="G1099" i="12"/>
  <c r="G1087" i="12"/>
  <c r="G1133" i="12"/>
  <c r="G1121" i="12"/>
  <c r="G1109" i="12"/>
  <c r="G1097" i="12"/>
  <c r="G1132" i="12"/>
  <c r="G1120" i="12"/>
  <c r="G1108" i="12"/>
  <c r="G1096" i="12"/>
  <c r="G1128" i="12"/>
  <c r="G1113" i="12"/>
  <c r="G1095" i="12"/>
  <c r="G1127" i="12"/>
  <c r="G1112" i="12"/>
  <c r="G1094" i="12"/>
  <c r="G1130" i="12"/>
  <c r="G1110" i="12"/>
  <c r="G1091" i="12"/>
  <c r="G1125" i="12"/>
  <c r="G1105" i="12"/>
  <c r="G1088" i="12"/>
  <c r="G1122" i="12"/>
  <c r="G1103" i="12"/>
  <c r="G1118" i="12"/>
  <c r="G1093" i="12"/>
  <c r="G1115" i="12"/>
  <c r="G1089" i="12"/>
  <c r="G1107" i="12"/>
  <c r="G1116" i="12"/>
  <c r="G1104" i="12"/>
  <c r="G1134" i="12"/>
  <c r="G1101" i="12"/>
  <c r="G1131" i="12"/>
  <c r="G1100" i="12"/>
  <c r="G1090" i="12"/>
  <c r="G1086" i="12"/>
  <c r="G1129" i="12"/>
  <c r="G1126" i="12"/>
  <c r="G1124" i="12"/>
  <c r="G1119" i="12"/>
  <c r="G1117" i="12"/>
  <c r="G1092" i="12"/>
  <c r="G1114" i="12"/>
  <c r="G1106" i="12"/>
  <c r="G1102" i="12"/>
  <c r="G1098" i="12"/>
  <c r="I399" i="12"/>
  <c r="R26" i="2"/>
  <c r="H24" i="4" s="1"/>
  <c r="K26" i="2"/>
  <c r="R25" i="2"/>
  <c r="H23" i="4" s="1"/>
  <c r="K25" i="2"/>
  <c r="R24" i="2"/>
  <c r="H22" i="4" s="1"/>
  <c r="K24" i="2"/>
  <c r="R23" i="2"/>
  <c r="K23" i="2"/>
  <c r="R22" i="2"/>
  <c r="K22" i="2"/>
  <c r="R21" i="2"/>
  <c r="K21" i="2"/>
  <c r="R20" i="2"/>
  <c r="K20" i="2"/>
  <c r="R19" i="2"/>
  <c r="G112" i="12" s="1"/>
  <c r="K19" i="2"/>
  <c r="R18" i="2"/>
  <c r="K18" i="2"/>
  <c r="R17" i="2"/>
  <c r="K17" i="2"/>
  <c r="R16" i="2"/>
  <c r="K16" i="2"/>
  <c r="R15" i="2"/>
  <c r="K15" i="2"/>
  <c r="R14" i="2"/>
  <c r="K14" i="2"/>
  <c r="R13" i="2"/>
  <c r="K13" i="2"/>
  <c r="R12" i="2"/>
  <c r="K12" i="2"/>
  <c r="R11" i="2"/>
  <c r="K11" i="2"/>
  <c r="D3621" i="10"/>
  <c r="D3619" i="10"/>
  <c r="D3622" i="10"/>
  <c r="D3620" i="10"/>
  <c r="D3618" i="10"/>
  <c r="D3617" i="10"/>
  <c r="D3616" i="10"/>
  <c r="D3615" i="10"/>
  <c r="F3609" i="10"/>
  <c r="F3605" i="10"/>
  <c r="F3590" i="10"/>
  <c r="F3586" i="10"/>
  <c r="F3584" i="10"/>
  <c r="F3513" i="10"/>
  <c r="F3501" i="10"/>
  <c r="D73" i="5" s="1"/>
  <c r="F3496" i="10"/>
  <c r="D72" i="5" s="1"/>
  <c r="F3493" i="10"/>
  <c r="D71" i="5" s="1"/>
  <c r="F3491" i="10"/>
  <c r="F3343" i="10"/>
  <c r="F3337" i="10"/>
  <c r="F3268" i="10"/>
  <c r="F3247" i="10"/>
  <c r="F3243" i="10"/>
  <c r="F3230" i="10"/>
  <c r="F3200" i="10"/>
  <c r="F3153" i="10"/>
  <c r="F3622" i="10" s="1"/>
  <c r="F3137" i="10"/>
  <c r="F2890" i="10"/>
  <c r="F2882" i="10"/>
  <c r="F2791" i="10"/>
  <c r="F2751" i="10"/>
  <c r="F2549" i="10"/>
  <c r="F2435" i="10"/>
  <c r="F2168" i="10"/>
  <c r="F2075" i="10"/>
  <c r="F1645" i="10"/>
  <c r="F1507" i="10"/>
  <c r="F1260" i="10"/>
  <c r="F1182" i="10"/>
  <c r="F1178" i="10"/>
  <c r="F1149" i="10"/>
  <c r="F1100" i="10"/>
  <c r="F1086" i="10"/>
  <c r="F3621" i="10" s="1"/>
  <c r="F1078" i="10"/>
  <c r="F1044" i="10"/>
  <c r="F3620" i="10" s="1"/>
  <c r="F1026" i="10"/>
  <c r="F3619" i="10" s="1"/>
  <c r="F1015" i="10"/>
  <c r="F749" i="10"/>
  <c r="F707" i="10"/>
  <c r="F486" i="10"/>
  <c r="F474" i="10"/>
  <c r="F445" i="10"/>
  <c r="F434" i="10"/>
  <c r="F395" i="10"/>
  <c r="F3618" i="10" s="1"/>
  <c r="F385" i="10"/>
  <c r="F368" i="10"/>
  <c r="F304" i="10"/>
  <c r="F260" i="10"/>
  <c r="F242" i="10"/>
  <c r="F219" i="10"/>
  <c r="F213" i="10"/>
  <c r="F207" i="10"/>
  <c r="F205" i="10"/>
  <c r="F144" i="10"/>
  <c r="F130" i="10"/>
  <c r="F98" i="10"/>
  <c r="F78" i="10"/>
  <c r="F67" i="10"/>
  <c r="F49" i="10"/>
  <c r="F45" i="10"/>
  <c r="F42" i="10"/>
  <c r="F3617" i="10" s="1"/>
  <c r="F25" i="10"/>
  <c r="F3616" i="10" s="1"/>
  <c r="F6" i="10"/>
  <c r="F3610" i="10" s="1"/>
  <c r="F3615" i="10" l="1"/>
  <c r="I1431" i="12"/>
  <c r="I1400" i="12"/>
  <c r="I1421" i="12"/>
  <c r="I403" i="12"/>
  <c r="I600" i="12"/>
  <c r="I336" i="12"/>
  <c r="I1152" i="12"/>
  <c r="I272" i="12"/>
  <c r="I1235" i="12"/>
  <c r="I440" i="12"/>
  <c r="I449" i="12"/>
  <c r="I549" i="12"/>
  <c r="I580" i="12"/>
  <c r="I1042" i="12"/>
  <c r="I351" i="12"/>
  <c r="I1198" i="12"/>
  <c r="I912" i="12"/>
  <c r="I906" i="12"/>
  <c r="I564" i="12"/>
  <c r="I364" i="12"/>
  <c r="I1159" i="12"/>
  <c r="I255" i="12"/>
  <c r="I918" i="12"/>
  <c r="I941" i="12"/>
  <c r="I880" i="12"/>
  <c r="I706" i="12"/>
  <c r="I573" i="12"/>
  <c r="I1028" i="12"/>
  <c r="I693" i="12"/>
  <c r="I1139" i="12"/>
  <c r="I950" i="12"/>
  <c r="I718" i="12"/>
  <c r="I541" i="12"/>
  <c r="I591" i="12"/>
  <c r="I1029" i="12"/>
  <c r="I694" i="12"/>
  <c r="I369" i="12"/>
  <c r="I339" i="12"/>
  <c r="I1180" i="12"/>
  <c r="I1150" i="12"/>
  <c r="I236" i="12"/>
  <c r="I258" i="12"/>
  <c r="I260" i="12"/>
  <c r="I960" i="12"/>
  <c r="I948" i="12"/>
  <c r="I1241" i="12"/>
  <c r="I896" i="12"/>
  <c r="I411" i="12"/>
  <c r="G121" i="12"/>
  <c r="G123" i="12"/>
  <c r="G120" i="12"/>
  <c r="G124" i="12"/>
  <c r="G122" i="12"/>
  <c r="I761" i="12"/>
  <c r="I730" i="12"/>
  <c r="I743" i="12"/>
  <c r="I757" i="12"/>
  <c r="I536" i="12"/>
  <c r="I597" i="12"/>
  <c r="I552" i="12"/>
  <c r="I566" i="12"/>
  <c r="I594" i="12"/>
  <c r="I557" i="12"/>
  <c r="I297" i="12"/>
  <c r="I988" i="12"/>
  <c r="I1002" i="12"/>
  <c r="I1007" i="12"/>
  <c r="I1044" i="12"/>
  <c r="I1022" i="12"/>
  <c r="I689" i="12"/>
  <c r="I684" i="12"/>
  <c r="I338" i="12"/>
  <c r="I340" i="12"/>
  <c r="I346" i="12"/>
  <c r="I354" i="12"/>
  <c r="I1187" i="12"/>
  <c r="I1181" i="12"/>
  <c r="I1194" i="12"/>
  <c r="I1154" i="12"/>
  <c r="I1149" i="12"/>
  <c r="I1157" i="12"/>
  <c r="I242" i="12"/>
  <c r="I262" i="12"/>
  <c r="I247" i="12"/>
  <c r="I261" i="12"/>
  <c r="I971" i="12"/>
  <c r="I936" i="12"/>
  <c r="I966" i="12"/>
  <c r="I974" i="12"/>
  <c r="I977" i="12"/>
  <c r="I872" i="12"/>
  <c r="I876" i="12"/>
  <c r="I897" i="12"/>
  <c r="I908" i="12"/>
  <c r="I420" i="12"/>
  <c r="I443" i="12"/>
  <c r="I428" i="12"/>
  <c r="I436" i="12"/>
  <c r="I439" i="12"/>
  <c r="I744" i="12"/>
  <c r="I699" i="12"/>
  <c r="I722" i="12"/>
  <c r="I742" i="12"/>
  <c r="I755" i="12"/>
  <c r="I525" i="12"/>
  <c r="I524" i="12"/>
  <c r="I328" i="12"/>
  <c r="I578" i="12"/>
  <c r="I586" i="12"/>
  <c r="I290" i="12"/>
  <c r="I289" i="12"/>
  <c r="I1021" i="12"/>
  <c r="I1038" i="12"/>
  <c r="I991" i="12"/>
  <c r="I1027" i="12"/>
  <c r="I1034" i="12"/>
  <c r="I692" i="12"/>
  <c r="I696" i="12"/>
  <c r="I392" i="12"/>
  <c r="I359" i="12"/>
  <c r="I361" i="12"/>
  <c r="I370" i="12"/>
  <c r="I341" i="12"/>
  <c r="I1190" i="12"/>
  <c r="I1201" i="12"/>
  <c r="I1206" i="12"/>
  <c r="I1153" i="12"/>
  <c r="I1169" i="12"/>
  <c r="I243" i="12"/>
  <c r="I265" i="12"/>
  <c r="I263" i="12"/>
  <c r="I964" i="12"/>
  <c r="I923" i="12"/>
  <c r="I969" i="12"/>
  <c r="I961" i="12"/>
  <c r="I981" i="12"/>
  <c r="I915" i="12"/>
  <c r="I1213" i="12"/>
  <c r="I1238" i="12"/>
  <c r="I1218" i="12"/>
  <c r="I873" i="12"/>
  <c r="I877" i="12"/>
  <c r="I905" i="12"/>
  <c r="I899" i="12"/>
  <c r="I408" i="12"/>
  <c r="I448" i="12"/>
  <c r="I708" i="12"/>
  <c r="I547" i="12"/>
  <c r="I582" i="12"/>
  <c r="I575" i="12"/>
  <c r="I568" i="12"/>
  <c r="I279" i="12"/>
  <c r="I1000" i="12"/>
  <c r="I1031" i="12"/>
  <c r="I1052" i="12"/>
  <c r="I695" i="12"/>
  <c r="I358" i="12"/>
  <c r="I368" i="12"/>
  <c r="I1205" i="12"/>
  <c r="I1197" i="12"/>
  <c r="I1143" i="12"/>
  <c r="I268" i="12"/>
  <c r="I937" i="12"/>
  <c r="I914" i="12"/>
  <c r="I1229" i="12"/>
  <c r="I903" i="12"/>
  <c r="I426" i="12"/>
  <c r="G21" i="12"/>
  <c r="G12" i="12"/>
  <c r="G14" i="12"/>
  <c r="G22" i="12"/>
  <c r="G11" i="12"/>
  <c r="G20" i="12"/>
  <c r="G19" i="12"/>
  <c r="G23" i="12"/>
  <c r="G18" i="12"/>
  <c r="G17" i="12"/>
  <c r="G16" i="12"/>
  <c r="G15" i="12"/>
  <c r="G13" i="12"/>
  <c r="I544" i="12"/>
  <c r="I583" i="12"/>
  <c r="I686" i="12"/>
  <c r="I1210" i="12"/>
  <c r="I239" i="12"/>
  <c r="I875" i="12"/>
  <c r="I732" i="12"/>
  <c r="I537" i="12"/>
  <c r="I1019" i="12"/>
  <c r="I1178" i="12"/>
  <c r="I959" i="12"/>
  <c r="I938" i="12"/>
  <c r="I1240" i="12"/>
  <c r="I909" i="12"/>
  <c r="I432" i="12"/>
  <c r="I434" i="12"/>
  <c r="I419" i="12"/>
  <c r="G114" i="12"/>
  <c r="G117" i="12"/>
  <c r="G115" i="12"/>
  <c r="I115" i="12" s="1"/>
  <c r="G118" i="12"/>
  <c r="G116" i="12"/>
  <c r="I710" i="12"/>
  <c r="I763" i="12"/>
  <c r="I733" i="12"/>
  <c r="I998" i="12"/>
  <c r="I1174" i="12"/>
  <c r="I930" i="12"/>
  <c r="I893" i="12"/>
  <c r="I751" i="12"/>
  <c r="I745" i="12"/>
  <c r="I294" i="12"/>
  <c r="I1020" i="12"/>
  <c r="I1036" i="12"/>
  <c r="I1047" i="12"/>
  <c r="I383" i="12"/>
  <c r="I375" i="12"/>
  <c r="I1166" i="12"/>
  <c r="I965" i="12"/>
  <c r="I405" i="12"/>
  <c r="I424" i="12"/>
  <c r="I715" i="12"/>
  <c r="I545" i="12"/>
  <c r="I275" i="12"/>
  <c r="I1228" i="12"/>
  <c r="G140" i="12"/>
  <c r="G128" i="12"/>
  <c r="G139" i="12"/>
  <c r="G126" i="12"/>
  <c r="G136" i="12"/>
  <c r="G133" i="12"/>
  <c r="G131" i="12"/>
  <c r="I131" i="12" s="1"/>
  <c r="G129" i="12"/>
  <c r="G143" i="12"/>
  <c r="G141" i="12"/>
  <c r="G138" i="12"/>
  <c r="G134" i="12"/>
  <c r="G132" i="12"/>
  <c r="G130" i="12"/>
  <c r="G127" i="12"/>
  <c r="G142" i="12"/>
  <c r="G137" i="12"/>
  <c r="G135" i="12"/>
  <c r="I750" i="12"/>
  <c r="I760" i="12"/>
  <c r="I724" i="12"/>
  <c r="I711" i="12"/>
  <c r="I737" i="12"/>
  <c r="I754" i="12"/>
  <c r="I529" i="12"/>
  <c r="I540" i="12"/>
  <c r="I326" i="12"/>
  <c r="I562" i="12"/>
  <c r="I601" i="12"/>
  <c r="I554" i="12"/>
  <c r="I581" i="12"/>
  <c r="I292" i="12"/>
  <c r="I278" i="12"/>
  <c r="I992" i="12"/>
  <c r="I1017" i="12"/>
  <c r="I1048" i="12"/>
  <c r="I1046" i="12"/>
  <c r="I683" i="12"/>
  <c r="I345" i="12"/>
  <c r="I335" i="12"/>
  <c r="I385" i="12"/>
  <c r="I382" i="12"/>
  <c r="I388" i="12"/>
  <c r="I353" i="12"/>
  <c r="I1196" i="12"/>
  <c r="I1186" i="12"/>
  <c r="I1183" i="12"/>
  <c r="I1155" i="12"/>
  <c r="I1163" i="12"/>
  <c r="I1146" i="12"/>
  <c r="I248" i="12"/>
  <c r="I235" i="12"/>
  <c r="I911" i="12"/>
  <c r="I972" i="12"/>
  <c r="I913" i="12"/>
  <c r="I928" i="12"/>
  <c r="I919" i="12"/>
  <c r="I927" i="12"/>
  <c r="I1215" i="12"/>
  <c r="I1216" i="12"/>
  <c r="I1230" i="12"/>
  <c r="I878" i="12"/>
  <c r="I879" i="12"/>
  <c r="I907" i="12"/>
  <c r="I900" i="12"/>
  <c r="I447" i="12"/>
  <c r="I404" i="12"/>
  <c r="I407" i="12"/>
  <c r="I717" i="12"/>
  <c r="I758" i="12"/>
  <c r="I532" i="12"/>
  <c r="I293" i="12"/>
  <c r="I1192" i="12"/>
  <c r="I112" i="12"/>
  <c r="I113" i="12" s="1"/>
  <c r="I756" i="12"/>
  <c r="I567" i="12"/>
  <c r="I285" i="12"/>
  <c r="I1049" i="12"/>
  <c r="I352" i="12"/>
  <c r="I1137" i="12"/>
  <c r="I271" i="12"/>
  <c r="I929" i="12"/>
  <c r="I904" i="12"/>
  <c r="I548" i="12"/>
  <c r="I595" i="12"/>
  <c r="I996" i="12"/>
  <c r="I371" i="12"/>
  <c r="I1144" i="12"/>
  <c r="I264" i="12"/>
  <c r="I883" i="12"/>
  <c r="G220" i="12"/>
  <c r="G219" i="12"/>
  <c r="G215" i="12"/>
  <c r="G224" i="12"/>
  <c r="G223" i="12"/>
  <c r="I223" i="12" s="1"/>
  <c r="G222" i="12"/>
  <c r="G221" i="12"/>
  <c r="G218" i="12"/>
  <c r="G217" i="12"/>
  <c r="G216" i="12"/>
  <c r="G214" i="12"/>
  <c r="I720" i="12"/>
  <c r="I546" i="12"/>
  <c r="I588" i="12"/>
  <c r="I590" i="12"/>
  <c r="I604" i="12"/>
  <c r="I283" i="12"/>
  <c r="I1008" i="12"/>
  <c r="I334" i="12"/>
  <c r="I391" i="12"/>
  <c r="I363" i="12"/>
  <c r="I1164" i="12"/>
  <c r="I244" i="12"/>
  <c r="I933" i="12"/>
  <c r="I869" i="12"/>
  <c r="I415" i="12"/>
  <c r="I759" i="12"/>
  <c r="I576" i="12"/>
  <c r="I331" i="12"/>
  <c r="I1182" i="12"/>
  <c r="I1145" i="12"/>
  <c r="I249" i="12"/>
  <c r="I920" i="12"/>
  <c r="I962" i="12"/>
  <c r="I1217" i="12"/>
  <c r="I885" i="12"/>
  <c r="I884" i="12"/>
  <c r="I427" i="12"/>
  <c r="G47" i="12"/>
  <c r="G35" i="12"/>
  <c r="G40" i="12"/>
  <c r="G44" i="12"/>
  <c r="G41" i="12"/>
  <c r="G38" i="12"/>
  <c r="G46" i="12"/>
  <c r="G43" i="12"/>
  <c r="G42" i="12"/>
  <c r="G49" i="12"/>
  <c r="G48" i="12"/>
  <c r="G39" i="12"/>
  <c r="G37" i="12"/>
  <c r="G36" i="12"/>
  <c r="G45" i="12"/>
  <c r="I704" i="12"/>
  <c r="I1214" i="12"/>
  <c r="G54" i="12"/>
  <c r="G68" i="12"/>
  <c r="G56" i="12"/>
  <c r="G63" i="12"/>
  <c r="G60" i="12"/>
  <c r="G53" i="12"/>
  <c r="G58" i="12"/>
  <c r="G51" i="12"/>
  <c r="G69" i="12"/>
  <c r="G65" i="12"/>
  <c r="G62" i="12"/>
  <c r="G61" i="12"/>
  <c r="G55" i="12"/>
  <c r="G52" i="12"/>
  <c r="G67" i="12"/>
  <c r="G66" i="12"/>
  <c r="G64" i="12"/>
  <c r="G59" i="12"/>
  <c r="G57" i="12"/>
  <c r="I740" i="12"/>
  <c r="I713" i="12"/>
  <c r="I749" i="12"/>
  <c r="I728" i="12"/>
  <c r="I752" i="12"/>
  <c r="I766" i="12"/>
  <c r="I535" i="12"/>
  <c r="I523" i="12"/>
  <c r="I327" i="12"/>
  <c r="I598" i="12"/>
  <c r="I553" i="12"/>
  <c r="I570" i="12"/>
  <c r="I593" i="12"/>
  <c r="I284" i="12"/>
  <c r="I296" i="12"/>
  <c r="I1018" i="12"/>
  <c r="I1033" i="12"/>
  <c r="I1009" i="12"/>
  <c r="I1040" i="12"/>
  <c r="I997" i="12"/>
  <c r="I989" i="12"/>
  <c r="I685" i="12"/>
  <c r="I343" i="12"/>
  <c r="I342" i="12"/>
  <c r="I333" i="12"/>
  <c r="I337" i="12"/>
  <c r="I365" i="12"/>
  <c r="I1202" i="12"/>
  <c r="I1203" i="12"/>
  <c r="I1195" i="12"/>
  <c r="I1138" i="12"/>
  <c r="I1147" i="12"/>
  <c r="I1158" i="12"/>
  <c r="I253" i="12"/>
  <c r="I269" i="12"/>
  <c r="I252" i="12"/>
  <c r="I916" i="12"/>
  <c r="I924" i="12"/>
  <c r="I943" i="12"/>
  <c r="I946" i="12"/>
  <c r="I934" i="12"/>
  <c r="I939" i="12"/>
  <c r="I1222" i="12"/>
  <c r="I1224" i="12"/>
  <c r="I1242" i="12"/>
  <c r="I882" i="12"/>
  <c r="I895" i="12"/>
  <c r="I889" i="12"/>
  <c r="I414" i="12"/>
  <c r="I421" i="12"/>
  <c r="I423" i="12"/>
  <c r="I584" i="12"/>
  <c r="I347" i="12"/>
  <c r="I1184" i="12"/>
  <c r="I956" i="12"/>
  <c r="I870" i="12"/>
  <c r="I418" i="12"/>
  <c r="G207" i="12"/>
  <c r="G195" i="12"/>
  <c r="G183" i="12"/>
  <c r="G205" i="12"/>
  <c r="G192" i="12"/>
  <c r="G211" i="12"/>
  <c r="G197" i="12"/>
  <c r="G199" i="12"/>
  <c r="I199" i="12" s="1"/>
  <c r="G184" i="12"/>
  <c r="G210" i="12"/>
  <c r="G194" i="12"/>
  <c r="G208" i="12"/>
  <c r="G191" i="12"/>
  <c r="G212" i="12"/>
  <c r="G189" i="12"/>
  <c r="G204" i="12"/>
  <c r="G186" i="12"/>
  <c r="G202" i="12"/>
  <c r="G201" i="12"/>
  <c r="G196" i="12"/>
  <c r="G193" i="12"/>
  <c r="G190" i="12"/>
  <c r="G188" i="12"/>
  <c r="G187" i="12"/>
  <c r="G209" i="12"/>
  <c r="G206" i="12"/>
  <c r="G203" i="12"/>
  <c r="G200" i="12"/>
  <c r="G198" i="12"/>
  <c r="G185" i="12"/>
  <c r="I705" i="12"/>
  <c r="I726" i="12"/>
  <c r="I528" i="12"/>
  <c r="I280" i="12"/>
  <c r="I374" i="12"/>
  <c r="I1188" i="12"/>
  <c r="I1161" i="12"/>
  <c r="I251" i="12"/>
  <c r="I925" i="12"/>
  <c r="I973" i="12"/>
  <c r="I1236" i="12"/>
  <c r="I887" i="12"/>
  <c r="I714" i="12"/>
  <c r="I995" i="12"/>
  <c r="I379" i="12"/>
  <c r="I1156" i="12"/>
  <c r="I947" i="12"/>
  <c r="I530" i="12"/>
  <c r="I560" i="12"/>
  <c r="I1016" i="12"/>
  <c r="I1014" i="12"/>
  <c r="I380" i="12"/>
  <c r="I1179" i="12"/>
  <c r="I1162" i="12"/>
  <c r="I958" i="12"/>
  <c r="I1212" i="12"/>
  <c r="I881" i="12"/>
  <c r="I435" i="12"/>
  <c r="I410" i="12"/>
  <c r="I736" i="12"/>
  <c r="I550" i="12"/>
  <c r="I990" i="12"/>
  <c r="G153" i="12"/>
  <c r="G151" i="12"/>
  <c r="G148" i="12"/>
  <c r="G146" i="12"/>
  <c r="G149" i="12"/>
  <c r="G152" i="12"/>
  <c r="G150" i="12"/>
  <c r="G147" i="12"/>
  <c r="G145" i="12"/>
  <c r="I738" i="12"/>
  <c r="I748" i="12"/>
  <c r="I538" i="12"/>
  <c r="I563" i="12"/>
  <c r="I589" i="12"/>
  <c r="I282" i="12"/>
  <c r="I274" i="12"/>
  <c r="I984" i="12"/>
  <c r="I1015" i="12"/>
  <c r="I1001" i="12"/>
  <c r="I372" i="12"/>
  <c r="I356" i="12"/>
  <c r="I348" i="12"/>
  <c r="I350" i="12"/>
  <c r="I1172" i="12"/>
  <c r="I1207" i="12"/>
  <c r="I1165" i="12"/>
  <c r="I250" i="12"/>
  <c r="I921" i="12"/>
  <c r="I976" i="12"/>
  <c r="I949" i="12"/>
  <c r="I1220" i="12"/>
  <c r="I886" i="12"/>
  <c r="I891" i="12"/>
  <c r="I441" i="12"/>
  <c r="I442" i="12"/>
  <c r="I413" i="12"/>
  <c r="I702" i="12"/>
  <c r="I747" i="12"/>
  <c r="I765" i="12"/>
  <c r="I723" i="12"/>
  <c r="I527" i="12"/>
  <c r="I531" i="12"/>
  <c r="I574" i="12"/>
  <c r="I599" i="12"/>
  <c r="I603" i="12"/>
  <c r="I602" i="12"/>
  <c r="I286" i="12"/>
  <c r="I1050" i="12"/>
  <c r="I1039" i="12"/>
  <c r="I985" i="12"/>
  <c r="I1012" i="12"/>
  <c r="I1030" i="12"/>
  <c r="I1013" i="12"/>
  <c r="I687" i="12"/>
  <c r="I376" i="12"/>
  <c r="I394" i="12"/>
  <c r="I390" i="12"/>
  <c r="I367" i="12"/>
  <c r="I366" i="12"/>
  <c r="I389" i="12"/>
  <c r="I1204" i="12"/>
  <c r="I1208" i="12"/>
  <c r="I1173" i="12"/>
  <c r="I1167" i="12"/>
  <c r="I1151" i="12"/>
  <c r="I1148" i="12"/>
  <c r="I241" i="12"/>
  <c r="I270" i="12"/>
  <c r="I245" i="12"/>
  <c r="I942" i="12"/>
  <c r="I932" i="12"/>
  <c r="I931" i="12"/>
  <c r="I952" i="12"/>
  <c r="I967" i="12"/>
  <c r="I963" i="12"/>
  <c r="I1232" i="12"/>
  <c r="I1239" i="12"/>
  <c r="I1231" i="12"/>
  <c r="I871" i="12"/>
  <c r="I894" i="12"/>
  <c r="I890" i="12"/>
  <c r="I409" i="12"/>
  <c r="I425" i="12"/>
  <c r="I729" i="12"/>
  <c r="I539" i="12"/>
  <c r="I571" i="12"/>
  <c r="I1026" i="12"/>
  <c r="I999" i="12"/>
  <c r="I362" i="12"/>
  <c r="I979" i="12"/>
  <c r="I917" i="12"/>
  <c r="I1233" i="12"/>
  <c r="I892" i="12"/>
  <c r="I433" i="12"/>
  <c r="I431" i="12"/>
  <c r="I709" i="12"/>
  <c r="I1003" i="12"/>
  <c r="I1011" i="12"/>
  <c r="I393" i="12"/>
  <c r="I1209" i="12"/>
  <c r="I954" i="12"/>
  <c r="I926" i="12"/>
  <c r="I1225" i="12"/>
  <c r="I429" i="12"/>
  <c r="I444" i="12"/>
  <c r="I446" i="12"/>
  <c r="I741" i="12"/>
  <c r="I746" i="12"/>
  <c r="I707" i="12"/>
  <c r="I721" i="12"/>
  <c r="I534" i="12"/>
  <c r="I558" i="12"/>
  <c r="I592" i="12"/>
  <c r="I287" i="12"/>
  <c r="I295" i="12"/>
  <c r="I1006" i="12"/>
  <c r="I986" i="12"/>
  <c r="I1023" i="12"/>
  <c r="I688" i="12"/>
  <c r="I349" i="12"/>
  <c r="I386" i="12"/>
  <c r="I1175" i="12"/>
  <c r="I1191" i="12"/>
  <c r="I257" i="12"/>
  <c r="I935" i="12"/>
  <c r="I1237" i="12"/>
  <c r="G26" i="12"/>
  <c r="G29" i="12"/>
  <c r="G25" i="12"/>
  <c r="G31" i="12"/>
  <c r="I31" i="12" s="1"/>
  <c r="G27" i="12"/>
  <c r="G28" i="12"/>
  <c r="G33" i="12"/>
  <c r="G32" i="12"/>
  <c r="I32" i="12" s="1"/>
  <c r="G30" i="12"/>
  <c r="I734" i="12"/>
  <c r="I542" i="12"/>
  <c r="I288" i="12"/>
  <c r="I373" i="12"/>
  <c r="I1193" i="12"/>
  <c r="I256" i="12"/>
  <c r="I237" i="12"/>
  <c r="I957" i="12"/>
  <c r="I953" i="12"/>
  <c r="I1226" i="12"/>
  <c r="I445" i="12"/>
  <c r="I412" i="12"/>
  <c r="I735" i="12"/>
  <c r="I731" i="12"/>
  <c r="I697" i="12"/>
  <c r="G5" i="12"/>
  <c r="I1460" i="12"/>
  <c r="I1321" i="12"/>
  <c r="G4" i="12"/>
  <c r="I1455" i="12"/>
  <c r="I1328" i="12"/>
  <c r="I1440" i="12"/>
  <c r="I1361" i="12"/>
  <c r="I1256" i="12"/>
  <c r="I1491" i="12"/>
  <c r="I1526" i="12"/>
  <c r="I1301" i="12"/>
  <c r="I1307" i="12"/>
  <c r="G75" i="12"/>
  <c r="G82" i="12"/>
  <c r="G74" i="12"/>
  <c r="G71" i="12"/>
  <c r="G83" i="12"/>
  <c r="G80" i="12"/>
  <c r="G78" i="12"/>
  <c r="G77" i="12"/>
  <c r="G72" i="12"/>
  <c r="G81" i="12"/>
  <c r="G73" i="12"/>
  <c r="G79" i="12"/>
  <c r="G76" i="12"/>
  <c r="I753" i="12"/>
  <c r="I727" i="12"/>
  <c r="I703" i="12"/>
  <c r="I526" i="12"/>
  <c r="I329" i="12"/>
  <c r="I579" i="12"/>
  <c r="I587" i="12"/>
  <c r="I281" i="12"/>
  <c r="I1041" i="12"/>
  <c r="I1043" i="12"/>
  <c r="I993" i="12"/>
  <c r="I691" i="12"/>
  <c r="I360" i="12"/>
  <c r="I377" i="12"/>
  <c r="I1189" i="12"/>
  <c r="I1142" i="12"/>
  <c r="I1170" i="12"/>
  <c r="I240" i="12"/>
  <c r="I267" i="12"/>
  <c r="I978" i="12"/>
  <c r="I968" i="12"/>
  <c r="I951" i="12"/>
  <c r="I901" i="12"/>
  <c r="I438" i="12"/>
  <c r="G7" i="12"/>
  <c r="G9" i="12"/>
  <c r="G8" i="12"/>
  <c r="G100" i="12"/>
  <c r="G88" i="12"/>
  <c r="G109" i="12"/>
  <c r="G96" i="12"/>
  <c r="G104" i="12"/>
  <c r="G90" i="12"/>
  <c r="G101" i="12"/>
  <c r="I101" i="12" s="1"/>
  <c r="G86" i="12"/>
  <c r="G98" i="12"/>
  <c r="G106" i="12"/>
  <c r="G87" i="12"/>
  <c r="G102" i="12"/>
  <c r="G97" i="12"/>
  <c r="G95" i="12"/>
  <c r="G103" i="12"/>
  <c r="G99" i="12"/>
  <c r="G94" i="12"/>
  <c r="G93" i="12"/>
  <c r="G92" i="12"/>
  <c r="G110" i="12"/>
  <c r="G107" i="12"/>
  <c r="G108" i="12"/>
  <c r="I108" i="12" s="1"/>
  <c r="G105" i="12"/>
  <c r="G91" i="12"/>
  <c r="G89" i="12"/>
  <c r="G85" i="12"/>
  <c r="G178" i="12"/>
  <c r="G166" i="12"/>
  <c r="G181" i="12"/>
  <c r="I181" i="12" s="1"/>
  <c r="G168" i="12"/>
  <c r="G155" i="12"/>
  <c r="G167" i="12"/>
  <c r="G177" i="12"/>
  <c r="G163" i="12"/>
  <c r="G175" i="12"/>
  <c r="G161" i="12"/>
  <c r="G170" i="12"/>
  <c r="G164" i="12"/>
  <c r="G180" i="12"/>
  <c r="G160" i="12"/>
  <c r="G179" i="12"/>
  <c r="G159" i="12"/>
  <c r="G165" i="12"/>
  <c r="G162" i="12"/>
  <c r="G158" i="12"/>
  <c r="G157" i="12"/>
  <c r="G156" i="12"/>
  <c r="G171" i="12"/>
  <c r="G169" i="12"/>
  <c r="G174" i="12"/>
  <c r="G173" i="12"/>
  <c r="G172" i="12"/>
  <c r="G176" i="12"/>
  <c r="I701" i="12"/>
  <c r="I739" i="12"/>
  <c r="I533" i="12"/>
  <c r="I543" i="12"/>
  <c r="I577" i="12"/>
  <c r="I565" i="12"/>
  <c r="I561" i="12"/>
  <c r="I556" i="12"/>
  <c r="I559" i="12"/>
  <c r="I276" i="12"/>
  <c r="I277" i="12"/>
  <c r="I1051" i="12"/>
  <c r="I994" i="12"/>
  <c r="I1004" i="12"/>
  <c r="I1005" i="12"/>
  <c r="I1032" i="12"/>
  <c r="I1045" i="12"/>
  <c r="I987" i="12"/>
  <c r="I1025" i="12"/>
  <c r="I690" i="12"/>
  <c r="I378" i="12"/>
  <c r="I357" i="12"/>
  <c r="I344" i="12"/>
  <c r="I384" i="12"/>
  <c r="I381" i="12"/>
  <c r="I1200" i="12"/>
  <c r="I1176" i="12"/>
  <c r="I1177" i="12"/>
  <c r="I1185" i="12"/>
  <c r="I1140" i="12"/>
  <c r="I1168" i="12"/>
  <c r="I1160" i="12"/>
  <c r="I266" i="12"/>
  <c r="I254" i="12"/>
  <c r="I259" i="12"/>
  <c r="I944" i="12"/>
  <c r="I980" i="12"/>
  <c r="I955" i="12"/>
  <c r="I970" i="12"/>
  <c r="I982" i="12"/>
  <c r="I1234" i="12"/>
  <c r="I1223" i="12"/>
  <c r="I1221" i="12"/>
  <c r="I874" i="12"/>
  <c r="I898" i="12"/>
  <c r="I902" i="12"/>
  <c r="I422" i="12"/>
  <c r="I417" i="12"/>
  <c r="I416" i="12"/>
  <c r="I437" i="12"/>
  <c r="F3623" i="10"/>
  <c r="D84" i="2" l="1"/>
  <c r="D68" i="4"/>
  <c r="D94" i="5"/>
  <c r="D1546" i="12"/>
  <c r="D1547" i="12" s="1"/>
  <c r="D1549" i="12" s="1"/>
  <c r="F3625" i="10"/>
  <c r="I1243" i="12"/>
  <c r="I1211" i="12"/>
  <c r="I1171" i="12"/>
  <c r="I910" i="12"/>
  <c r="I1053" i="12"/>
  <c r="I983" i="12"/>
  <c r="I888" i="12"/>
  <c r="I767" i="12"/>
  <c r="I698" i="12"/>
  <c r="I605" i="12"/>
  <c r="I551" i="12"/>
  <c r="I514" i="12"/>
  <c r="I475" i="12"/>
  <c r="I450" i="12"/>
  <c r="I395" i="12"/>
  <c r="I325" i="12"/>
  <c r="I330" i="12"/>
  <c r="I303" i="12"/>
  <c r="I298" i="12"/>
  <c r="I273" i="12"/>
  <c r="I62" i="12"/>
  <c r="I187" i="12"/>
  <c r="I1329" i="12"/>
  <c r="I1362" i="12"/>
  <c r="I174" i="12"/>
  <c r="I1247" i="12"/>
  <c r="I1374" i="12"/>
  <c r="I1365" i="12"/>
  <c r="I169" i="12"/>
  <c r="I1335" i="12"/>
  <c r="I1510" i="12"/>
  <c r="I45" i="12"/>
  <c r="I171" i="12"/>
  <c r="I161" i="12"/>
  <c r="I91" i="12"/>
  <c r="I102" i="12"/>
  <c r="I8" i="12"/>
  <c r="I74" i="12"/>
  <c r="I1277" i="12"/>
  <c r="I1326" i="12"/>
  <c r="I1447" i="12"/>
  <c r="I1349" i="12"/>
  <c r="I1358" i="12"/>
  <c r="I1310" i="12"/>
  <c r="I1282" i="12"/>
  <c r="I1437" i="12"/>
  <c r="I1261" i="12"/>
  <c r="I4" i="12"/>
  <c r="I1436" i="12"/>
  <c r="I1322" i="12"/>
  <c r="I1316" i="12"/>
  <c r="I1292" i="12"/>
  <c r="I1473" i="12"/>
  <c r="I1463" i="12"/>
  <c r="I1477" i="12"/>
  <c r="I36" i="12"/>
  <c r="I35" i="12"/>
  <c r="I135" i="12"/>
  <c r="I133" i="12"/>
  <c r="I153" i="12"/>
  <c r="I195" i="12"/>
  <c r="I207" i="12"/>
  <c r="I1481" i="12"/>
  <c r="I1371" i="12"/>
  <c r="I1373" i="12"/>
  <c r="I85" i="12"/>
  <c r="I1515" i="12"/>
  <c r="I1302" i="12"/>
  <c r="I1255" i="12"/>
  <c r="I1530" i="12"/>
  <c r="I97" i="12"/>
  <c r="I1253" i="12"/>
  <c r="I1474" i="12"/>
  <c r="I1297" i="12"/>
  <c r="I1338" i="12"/>
  <c r="I1305" i="12"/>
  <c r="I1269" i="12"/>
  <c r="I1313" i="12"/>
  <c r="I1442" i="12"/>
  <c r="I40" i="12"/>
  <c r="I156" i="12"/>
  <c r="I175" i="12"/>
  <c r="I105" i="12"/>
  <c r="I87" i="12"/>
  <c r="I9" i="12"/>
  <c r="I37" i="12"/>
  <c r="I47" i="12"/>
  <c r="I137" i="12"/>
  <c r="I136" i="12"/>
  <c r="I19" i="12"/>
  <c r="I206" i="12"/>
  <c r="I214" i="12"/>
  <c r="I191" i="12"/>
  <c r="I216" i="12"/>
  <c r="I1370" i="12"/>
  <c r="I95" i="12"/>
  <c r="I1317" i="12"/>
  <c r="I1503" i="12"/>
  <c r="I1276" i="12"/>
  <c r="I1448" i="12"/>
  <c r="I89" i="12"/>
  <c r="I71" i="12"/>
  <c r="I1444" i="12"/>
  <c r="I1319" i="12"/>
  <c r="I1279" i="12"/>
  <c r="I5" i="12"/>
  <c r="I30" i="12"/>
  <c r="I39" i="12"/>
  <c r="I142" i="12"/>
  <c r="I126" i="12"/>
  <c r="I20" i="12"/>
  <c r="I209" i="12"/>
  <c r="I208" i="12"/>
  <c r="I217" i="12"/>
  <c r="I80" i="12"/>
  <c r="I1512" i="12"/>
  <c r="I1345" i="12"/>
  <c r="I1309" i="12"/>
  <c r="I1296" i="12"/>
  <c r="I1449" i="12"/>
  <c r="I1278" i="12"/>
  <c r="I1273" i="12"/>
  <c r="I1521" i="12"/>
  <c r="I1314" i="12"/>
  <c r="I1281" i="12"/>
  <c r="I1260" i="12"/>
  <c r="I170" i="12"/>
  <c r="I100" i="12"/>
  <c r="I1323" i="12"/>
  <c r="I1517" i="12"/>
  <c r="I1355" i="12"/>
  <c r="I1258" i="12"/>
  <c r="I52" i="12"/>
  <c r="I68" i="12"/>
  <c r="I11" i="12"/>
  <c r="I212" i="12"/>
  <c r="I1363" i="12"/>
  <c r="I1494" i="12"/>
  <c r="I1299" i="12"/>
  <c r="I1252" i="12"/>
  <c r="I1509" i="12"/>
  <c r="I164" i="12"/>
  <c r="I88" i="12"/>
  <c r="I83" i="12"/>
  <c r="I1300" i="12"/>
  <c r="I1466" i="12"/>
  <c r="I33" i="12"/>
  <c r="I148" i="12"/>
  <c r="I55" i="12"/>
  <c r="I54" i="12"/>
  <c r="I22" i="12"/>
  <c r="I28" i="12"/>
  <c r="I151" i="12"/>
  <c r="I203" i="12"/>
  <c r="I189" i="12"/>
  <c r="I183" i="12"/>
  <c r="I61" i="12"/>
  <c r="I157" i="12"/>
  <c r="I82" i="12"/>
  <c r="I1360" i="12"/>
  <c r="I1535" i="12"/>
  <c r="I1470" i="12"/>
  <c r="I1290" i="12"/>
  <c r="I1476" i="12"/>
  <c r="I194" i="12"/>
  <c r="I177" i="12"/>
  <c r="I1339" i="12"/>
  <c r="I1262" i="12"/>
  <c r="I1497" i="12"/>
  <c r="I210" i="12"/>
  <c r="I69" i="12"/>
  <c r="I49" i="12"/>
  <c r="I221" i="12"/>
  <c r="I130" i="12"/>
  <c r="I128" i="12"/>
  <c r="I12" i="12"/>
  <c r="I162" i="12"/>
  <c r="I167" i="12"/>
  <c r="I110" i="12"/>
  <c r="I86" i="12"/>
  <c r="I79" i="12"/>
  <c r="I1286" i="12"/>
  <c r="I1453" i="12"/>
  <c r="I1364" i="12"/>
  <c r="I1461" i="12"/>
  <c r="I1265" i="12"/>
  <c r="I1531" i="12"/>
  <c r="I1445" i="12"/>
  <c r="I1522" i="12"/>
  <c r="I1346" i="12"/>
  <c r="I1519" i="12"/>
  <c r="I1308" i="12"/>
  <c r="I1475" i="12"/>
  <c r="I1294" i="12"/>
  <c r="I1467" i="12"/>
  <c r="I1451" i="12"/>
  <c r="I1366" i="12"/>
  <c r="I1312" i="12"/>
  <c r="I1502" i="12"/>
  <c r="I1532" i="12"/>
  <c r="I25" i="12"/>
  <c r="I145" i="12"/>
  <c r="I193" i="12"/>
  <c r="I184" i="12"/>
  <c r="I51" i="12"/>
  <c r="I42" i="12"/>
  <c r="I222" i="12"/>
  <c r="I132" i="12"/>
  <c r="I140" i="12"/>
  <c r="I13" i="12"/>
  <c r="I21" i="12"/>
  <c r="I122" i="12"/>
  <c r="I1516" i="12"/>
  <c r="I1334" i="12"/>
  <c r="I1482" i="12"/>
  <c r="I65" i="12"/>
  <c r="I139" i="12"/>
  <c r="I14" i="12"/>
  <c r="I107" i="12"/>
  <c r="I76" i="12"/>
  <c r="I1357" i="12"/>
  <c r="I1484" i="12"/>
  <c r="I1340" i="12"/>
  <c r="I1478" i="12"/>
  <c r="I1293" i="12"/>
  <c r="I1356" i="12"/>
  <c r="I1368" i="12"/>
  <c r="I1298" i="12"/>
  <c r="I1529" i="12"/>
  <c r="I190" i="12"/>
  <c r="I165" i="12"/>
  <c r="I155" i="12"/>
  <c r="I92" i="12"/>
  <c r="I73" i="12"/>
  <c r="I1306" i="12"/>
  <c r="I1465" i="12"/>
  <c r="I1332" i="12"/>
  <c r="I1504" i="12"/>
  <c r="I1285" i="12"/>
  <c r="I1324" i="12"/>
  <c r="I1487" i="12"/>
  <c r="I1248" i="12"/>
  <c r="I1246" i="12"/>
  <c r="I1493" i="12"/>
  <c r="I1303" i="12"/>
  <c r="I1471" i="12"/>
  <c r="I1495" i="12"/>
  <c r="I1315" i="12"/>
  <c r="I1505" i="12"/>
  <c r="I1446" i="12"/>
  <c r="I1536" i="12"/>
  <c r="I29" i="12"/>
  <c r="I147" i="12"/>
  <c r="I196" i="12"/>
  <c r="I57" i="12"/>
  <c r="I58" i="12"/>
  <c r="I43" i="12"/>
  <c r="I134" i="12"/>
  <c r="I116" i="12"/>
  <c r="I15" i="12"/>
  <c r="I124" i="12"/>
  <c r="I7" i="12"/>
  <c r="I1352" i="12"/>
  <c r="I1287" i="12"/>
  <c r="I1439" i="12"/>
  <c r="I1295" i="12"/>
  <c r="I27" i="12"/>
  <c r="I48" i="12"/>
  <c r="I218" i="12"/>
  <c r="I98" i="12"/>
  <c r="I1450" i="12"/>
  <c r="I1291" i="12"/>
  <c r="I159" i="12"/>
  <c r="I168" i="12"/>
  <c r="I93" i="12"/>
  <c r="I90" i="12"/>
  <c r="I81" i="12"/>
  <c r="I1283" i="12"/>
  <c r="I1264" i="12"/>
  <c r="I1533" i="12"/>
  <c r="I1508" i="12"/>
  <c r="I1268" i="12"/>
  <c r="I1288" i="12"/>
  <c r="I1341" i="12"/>
  <c r="I1254" i="12"/>
  <c r="I1527" i="12"/>
  <c r="I1528" i="12" s="1"/>
  <c r="H16" i="6" s="1"/>
  <c r="I1266" i="12"/>
  <c r="I1350" i="12"/>
  <c r="I1507" i="12"/>
  <c r="I1330" i="12"/>
  <c r="I1485" i="12"/>
  <c r="I1501" i="12"/>
  <c r="I1459" i="12"/>
  <c r="I1514" i="12"/>
  <c r="I1454" i="12"/>
  <c r="I26" i="12"/>
  <c r="I150" i="12"/>
  <c r="I201" i="12"/>
  <c r="I197" i="12"/>
  <c r="I59" i="12"/>
  <c r="I53" i="12"/>
  <c r="I46" i="12"/>
  <c r="I224" i="12"/>
  <c r="I138" i="12"/>
  <c r="I118" i="12"/>
  <c r="I16" i="12"/>
  <c r="I120" i="12"/>
  <c r="I106" i="12"/>
  <c r="I1251" i="12"/>
  <c r="I1438" i="12"/>
  <c r="I1337" i="12"/>
  <c r="I1452" i="12"/>
  <c r="I1336" i="12"/>
  <c r="I188" i="12"/>
  <c r="I127" i="12"/>
  <c r="I158" i="12"/>
  <c r="I75" i="12"/>
  <c r="I1372" i="12"/>
  <c r="I1500" i="12"/>
  <c r="I1464" i="12"/>
  <c r="I1348" i="12"/>
  <c r="I1479" i="12"/>
  <c r="I176" i="12"/>
  <c r="I179" i="12"/>
  <c r="I94" i="12"/>
  <c r="I104" i="12"/>
  <c r="I72" i="12"/>
  <c r="I1280" i="12"/>
  <c r="I1267" i="12"/>
  <c r="I1304" i="12"/>
  <c r="I1271" i="12"/>
  <c r="I1441" i="12"/>
  <c r="I1327" i="12"/>
  <c r="I1257" i="12"/>
  <c r="I1272" i="12"/>
  <c r="I1353" i="12"/>
  <c r="I1513" i="12"/>
  <c r="I1333" i="12"/>
  <c r="I1488" i="12"/>
  <c r="I1511" i="12"/>
  <c r="I1462" i="12"/>
  <c r="I1343" i="12"/>
  <c r="I1458" i="12"/>
  <c r="I152" i="12"/>
  <c r="I185" i="12"/>
  <c r="I202" i="12"/>
  <c r="I211" i="12"/>
  <c r="I64" i="12"/>
  <c r="I60" i="12"/>
  <c r="I38" i="12"/>
  <c r="I215" i="12"/>
  <c r="I141" i="12"/>
  <c r="I17" i="12"/>
  <c r="I123" i="12"/>
  <c r="I163" i="12"/>
  <c r="I172" i="12"/>
  <c r="I160" i="12"/>
  <c r="I166" i="12"/>
  <c r="I99" i="12"/>
  <c r="I96" i="12"/>
  <c r="I77" i="12"/>
  <c r="I1245" i="12"/>
  <c r="I1274" i="12"/>
  <c r="I1469" i="12"/>
  <c r="I1457" i="12"/>
  <c r="I1320" i="12"/>
  <c r="I1486" i="12"/>
  <c r="I1354" i="12"/>
  <c r="I1263" i="12"/>
  <c r="I1275" i="12"/>
  <c r="I1325" i="12"/>
  <c r="I1524" i="12"/>
  <c r="I1525" i="12" s="1"/>
  <c r="H15" i="6" s="1"/>
  <c r="I1489" i="12"/>
  <c r="I1344" i="12"/>
  <c r="I1492" i="12"/>
  <c r="I1520" i="12"/>
  <c r="I1351" i="12"/>
  <c r="I1480" i="12"/>
  <c r="I149" i="12"/>
  <c r="I198" i="12"/>
  <c r="I186" i="12"/>
  <c r="I192" i="12"/>
  <c r="I66" i="12"/>
  <c r="I63" i="12"/>
  <c r="I41" i="12"/>
  <c r="I219" i="12"/>
  <c r="I143" i="12"/>
  <c r="I117" i="12"/>
  <c r="I18" i="12"/>
  <c r="I121" i="12"/>
  <c r="I173" i="12"/>
  <c r="I180" i="12"/>
  <c r="I178" i="12"/>
  <c r="I103" i="12"/>
  <c r="I109" i="12"/>
  <c r="I78" i="12"/>
  <c r="I1369" i="12"/>
  <c r="I1342" i="12"/>
  <c r="I1367" i="12"/>
  <c r="I1483" i="12"/>
  <c r="I1259" i="12"/>
  <c r="I1289" i="12"/>
  <c r="I1284" i="12"/>
  <c r="I1331" i="12"/>
  <c r="I1443" i="12"/>
  <c r="I1249" i="12"/>
  <c r="I1496" i="12"/>
  <c r="I1347" i="12"/>
  <c r="I1250" i="12"/>
  <c r="I1270" i="12"/>
  <c r="I1499" i="12"/>
  <c r="I1359" i="12"/>
  <c r="I1518" i="12"/>
  <c r="I146" i="12"/>
  <c r="L882" i="12"/>
  <c r="L889" i="12"/>
  <c r="L876" i="12"/>
  <c r="L880" i="12"/>
  <c r="L319" i="12"/>
  <c r="L310" i="12"/>
  <c r="L892" i="12"/>
  <c r="L907" i="12"/>
  <c r="L322" i="12"/>
  <c r="L871" i="12"/>
  <c r="L320" i="12"/>
  <c r="L895" i="12"/>
  <c r="L909" i="12"/>
  <c r="L304" i="12"/>
  <c r="L312" i="12"/>
  <c r="L305" i="12"/>
  <c r="L897" i="12"/>
  <c r="L301" i="12"/>
  <c r="L314" i="12"/>
  <c r="L908" i="12"/>
  <c r="L881" i="12"/>
  <c r="L893" i="12"/>
  <c r="I200" i="12"/>
  <c r="I204" i="12"/>
  <c r="I205" i="12"/>
  <c r="I67" i="12"/>
  <c r="I56" i="12"/>
  <c r="I44" i="12"/>
  <c r="I220" i="12"/>
  <c r="I129" i="12"/>
  <c r="I114" i="12"/>
  <c r="I23" i="12"/>
  <c r="I1472" i="12" l="1"/>
  <c r="I1537" i="12"/>
  <c r="H19" i="6" s="1"/>
  <c r="I1534" i="12"/>
  <c r="H17" i="6" s="1"/>
  <c r="I1523" i="12"/>
  <c r="H14" i="6" s="1"/>
  <c r="I1506" i="12"/>
  <c r="H13" i="6" s="1"/>
  <c r="I1498" i="12"/>
  <c r="I1490" i="12"/>
  <c r="H12" i="6" s="1"/>
  <c r="I1468" i="12"/>
  <c r="H11" i="6" s="1"/>
  <c r="I1456" i="12"/>
  <c r="I1435" i="12"/>
  <c r="I1318" i="12"/>
  <c r="I1375" i="12"/>
  <c r="I1311" i="12"/>
  <c r="I515" i="12"/>
  <c r="I518" i="12" s="1"/>
  <c r="I125" i="12"/>
  <c r="I225" i="12"/>
  <c r="I213" i="12"/>
  <c r="I182" i="12"/>
  <c r="I154" i="12"/>
  <c r="I144" i="12"/>
  <c r="I119" i="12"/>
  <c r="I111" i="12"/>
  <c r="I84" i="12"/>
  <c r="I70" i="12"/>
  <c r="I50" i="12"/>
  <c r="I34" i="12"/>
  <c r="I24" i="12"/>
  <c r="I10" i="12"/>
  <c r="I6" i="12"/>
  <c r="M319" i="12"/>
  <c r="M320" i="12"/>
  <c r="K895" i="12"/>
  <c r="M895" i="12" s="1"/>
  <c r="K881" i="12"/>
  <c r="M881" i="12" s="1"/>
  <c r="K908" i="12"/>
  <c r="M908" i="12" s="1"/>
  <c r="K907" i="12"/>
  <c r="M907" i="12" s="1"/>
  <c r="M314" i="12"/>
  <c r="M312" i="12"/>
  <c r="M305" i="12"/>
  <c r="K871" i="12"/>
  <c r="M871" i="12" s="1"/>
  <c r="L875" i="12"/>
  <c r="K875" i="12"/>
  <c r="L870" i="12"/>
  <c r="K870" i="12"/>
  <c r="L886" i="12"/>
  <c r="K886" i="12"/>
  <c r="K909" i="12"/>
  <c r="M909" i="12" s="1"/>
  <c r="L307" i="12"/>
  <c r="M310" i="12"/>
  <c r="L891" i="12"/>
  <c r="K891" i="12"/>
  <c r="K893" i="12"/>
  <c r="M893" i="12" s="1"/>
  <c r="L316" i="12"/>
  <c r="K882" i="12"/>
  <c r="M882" i="12" s="1"/>
  <c r="L313" i="12"/>
  <c r="L877" i="12"/>
  <c r="K877" i="12"/>
  <c r="L318" i="12"/>
  <c r="L885" i="12"/>
  <c r="K885" i="12"/>
  <c r="L323" i="12"/>
  <c r="L309" i="12"/>
  <c r="L311" i="12"/>
  <c r="M301" i="12"/>
  <c r="L402" i="12"/>
  <c r="K402" i="12"/>
  <c r="L300" i="12"/>
  <c r="L321" i="12"/>
  <c r="L883" i="12"/>
  <c r="K883" i="12"/>
  <c r="L399" i="12"/>
  <c r="K399" i="12"/>
  <c r="K892" i="12"/>
  <c r="M892" i="12" s="1"/>
  <c r="L874" i="12"/>
  <c r="K874" i="12"/>
  <c r="L324" i="12"/>
  <c r="L898" i="12"/>
  <c r="K898" i="12"/>
  <c r="L884" i="12"/>
  <c r="K884" i="12"/>
  <c r="L872" i="12"/>
  <c r="K872" i="12"/>
  <c r="L401" i="12"/>
  <c r="K401" i="12"/>
  <c r="L887" i="12"/>
  <c r="K887" i="12"/>
  <c r="L894" i="12"/>
  <c r="K894" i="12"/>
  <c r="L315" i="12"/>
  <c r="L396" i="12"/>
  <c r="K396" i="12"/>
  <c r="K889" i="12"/>
  <c r="K876" i="12"/>
  <c r="M876" i="12" s="1"/>
  <c r="L873" i="12"/>
  <c r="K873" i="12"/>
  <c r="L397" i="12"/>
  <c r="K397" i="12"/>
  <c r="L302" i="12"/>
  <c r="L299" i="12"/>
  <c r="L905" i="12"/>
  <c r="K905" i="12"/>
  <c r="L890" i="12"/>
  <c r="K890" i="12"/>
  <c r="L903" i="12"/>
  <c r="K903" i="12"/>
  <c r="L400" i="12"/>
  <c r="K400" i="12"/>
  <c r="K880" i="12"/>
  <c r="M880" i="12" s="1"/>
  <c r="L869" i="12"/>
  <c r="K869" i="12"/>
  <c r="L879" i="12"/>
  <c r="K879" i="12"/>
  <c r="L878" i="12"/>
  <c r="K878" i="12"/>
  <c r="L896" i="12"/>
  <c r="K896" i="12"/>
  <c r="L904" i="12"/>
  <c r="K904" i="12"/>
  <c r="L398" i="12"/>
  <c r="K398" i="12"/>
  <c r="L900" i="12"/>
  <c r="K900" i="12"/>
  <c r="L306" i="12"/>
  <c r="L906" i="12"/>
  <c r="K906" i="12"/>
  <c r="L317" i="12"/>
  <c r="L899" i="12"/>
  <c r="K899" i="12"/>
  <c r="L901" i="12"/>
  <c r="K901" i="12"/>
  <c r="L308" i="12"/>
  <c r="L902" i="12"/>
  <c r="K902" i="12"/>
  <c r="K897" i="12"/>
  <c r="M897" i="12" s="1"/>
  <c r="M322" i="12"/>
  <c r="F38" i="3"/>
  <c r="I517" i="12" s="1"/>
  <c r="G12" i="3"/>
  <c r="J438" i="12" l="1"/>
  <c r="J426" i="12"/>
  <c r="J414" i="12"/>
  <c r="J393" i="12"/>
  <c r="J381" i="12"/>
  <c r="J369" i="12"/>
  <c r="J357" i="12"/>
  <c r="J345" i="12"/>
  <c r="J333" i="12"/>
  <c r="J292" i="12"/>
  <c r="J280" i="12"/>
  <c r="J267" i="12"/>
  <c r="J255" i="12"/>
  <c r="J243" i="12"/>
  <c r="J449" i="12"/>
  <c r="J437" i="12"/>
  <c r="J425" i="12"/>
  <c r="J413" i="12"/>
  <c r="J392" i="12"/>
  <c r="J380" i="12"/>
  <c r="J368" i="12"/>
  <c r="J356" i="12"/>
  <c r="J344" i="12"/>
  <c r="J332" i="12"/>
  <c r="J291" i="12"/>
  <c r="J279" i="12"/>
  <c r="J266" i="12"/>
  <c r="J254" i="12"/>
  <c r="J242" i="12"/>
  <c r="J448" i="12"/>
  <c r="J436" i="12"/>
  <c r="J424" i="12"/>
  <c r="J412" i="12"/>
  <c r="J391" i="12"/>
  <c r="J379" i="12"/>
  <c r="J367" i="12"/>
  <c r="J355" i="12"/>
  <c r="J343" i="12"/>
  <c r="J331" i="12"/>
  <c r="J290" i="12"/>
  <c r="J278" i="12"/>
  <c r="J265" i="12"/>
  <c r="J253" i="12"/>
  <c r="J241" i="12"/>
  <c r="J447" i="12"/>
  <c r="J435" i="12"/>
  <c r="J423" i="12"/>
  <c r="J411" i="12"/>
  <c r="J390" i="12"/>
  <c r="J378" i="12"/>
  <c r="J366" i="12"/>
  <c r="J354" i="12"/>
  <c r="J342" i="12"/>
  <c r="J329" i="12"/>
  <c r="J289" i="12"/>
  <c r="J277" i="12"/>
  <c r="J264" i="12"/>
  <c r="J252" i="12"/>
  <c r="J240" i="12"/>
  <c r="J445" i="12"/>
  <c r="J429" i="12"/>
  <c r="J409" i="12"/>
  <c r="J384" i="12"/>
  <c r="J364" i="12"/>
  <c r="J348" i="12"/>
  <c r="J327" i="12"/>
  <c r="J283" i="12"/>
  <c r="J262" i="12"/>
  <c r="J246" i="12"/>
  <c r="J444" i="12"/>
  <c r="J428" i="12"/>
  <c r="J408" i="12"/>
  <c r="J383" i="12"/>
  <c r="J363" i="12"/>
  <c r="J347" i="12"/>
  <c r="J326" i="12"/>
  <c r="J282" i="12"/>
  <c r="J261" i="12"/>
  <c r="J245" i="12"/>
  <c r="J443" i="12"/>
  <c r="J427" i="12"/>
  <c r="J407" i="12"/>
  <c r="J382" i="12"/>
  <c r="J362" i="12"/>
  <c r="J346" i="12"/>
  <c r="J297" i="12"/>
  <c r="J281" i="12"/>
  <c r="J260" i="12"/>
  <c r="J244" i="12"/>
  <c r="J442" i="12"/>
  <c r="J422" i="12"/>
  <c r="J406" i="12"/>
  <c r="J377" i="12"/>
  <c r="J361" i="12"/>
  <c r="J341" i="12"/>
  <c r="J296" i="12"/>
  <c r="J276" i="12"/>
  <c r="J259" i="12"/>
  <c r="J239" i="12"/>
  <c r="J441" i="12"/>
  <c r="J421" i="12"/>
  <c r="J405" i="12"/>
  <c r="J376" i="12"/>
  <c r="J360" i="12"/>
  <c r="J340" i="12"/>
  <c r="J295" i="12"/>
  <c r="J275" i="12"/>
  <c r="J258" i="12"/>
  <c r="J238" i="12"/>
  <c r="J440" i="12"/>
  <c r="J420" i="12"/>
  <c r="J404" i="12"/>
  <c r="J375" i="12"/>
  <c r="J359" i="12"/>
  <c r="J339" i="12"/>
  <c r="J294" i="12"/>
  <c r="J274" i="12"/>
  <c r="J257" i="12"/>
  <c r="J237" i="12"/>
  <c r="J439" i="12"/>
  <c r="J419" i="12"/>
  <c r="J394" i="12"/>
  <c r="J374" i="12"/>
  <c r="J358" i="12"/>
  <c r="J338" i="12"/>
  <c r="J293" i="12"/>
  <c r="J272" i="12"/>
  <c r="J256" i="12"/>
  <c r="J236" i="12"/>
  <c r="J434" i="12"/>
  <c r="J418" i="12"/>
  <c r="J389" i="12"/>
  <c r="J373" i="12"/>
  <c r="J353" i="12"/>
  <c r="J337" i="12"/>
  <c r="J288" i="12"/>
  <c r="J271" i="12"/>
  <c r="J251" i="12"/>
  <c r="J235" i="12"/>
  <c r="J433" i="12"/>
  <c r="J417" i="12"/>
  <c r="J388" i="12"/>
  <c r="J372" i="12"/>
  <c r="J352" i="12"/>
  <c r="J336" i="12"/>
  <c r="J287" i="12"/>
  <c r="J270" i="12"/>
  <c r="J250" i="12"/>
  <c r="J432" i="12"/>
  <c r="J416" i="12"/>
  <c r="J387" i="12"/>
  <c r="J371" i="12"/>
  <c r="J351" i="12"/>
  <c r="J335" i="12"/>
  <c r="J286" i="12"/>
  <c r="J269" i="12"/>
  <c r="J249" i="12"/>
  <c r="J431" i="12"/>
  <c r="J415" i="12"/>
  <c r="J386" i="12"/>
  <c r="J370" i="12"/>
  <c r="J350" i="12"/>
  <c r="J334" i="12"/>
  <c r="J285" i="12"/>
  <c r="J268" i="12"/>
  <c r="J248" i="12"/>
  <c r="J446" i="12"/>
  <c r="J430" i="12"/>
  <c r="J410" i="12"/>
  <c r="J385" i="12"/>
  <c r="J365" i="12"/>
  <c r="J349" i="12"/>
  <c r="J328" i="12"/>
  <c r="J284" i="12"/>
  <c r="J263" i="12"/>
  <c r="J247" i="12"/>
  <c r="I1538" i="12"/>
  <c r="I1541" i="12" s="1"/>
  <c r="I1376" i="12"/>
  <c r="I1379" i="12" s="1"/>
  <c r="L910" i="12"/>
  <c r="M889" i="12"/>
  <c r="K910" i="12"/>
  <c r="F42" i="4" s="1"/>
  <c r="L42" i="4" s="1"/>
  <c r="P42" i="4" s="1"/>
  <c r="L888" i="12"/>
  <c r="K888" i="12"/>
  <c r="F41" i="4" s="1"/>
  <c r="L41" i="4" s="1"/>
  <c r="P41" i="4" s="1"/>
  <c r="K403" i="12"/>
  <c r="F32" i="4" s="1"/>
  <c r="L32" i="4" s="1"/>
  <c r="P32" i="4" s="1"/>
  <c r="R32" i="4" s="1"/>
  <c r="I36" i="5" s="1"/>
  <c r="J36" i="5" s="1"/>
  <c r="L36" i="5" s="1"/>
  <c r="L403" i="12"/>
  <c r="L325" i="12"/>
  <c r="M304" i="12"/>
  <c r="L303" i="12"/>
  <c r="I226" i="12"/>
  <c r="I229" i="12" s="1"/>
  <c r="M902" i="12"/>
  <c r="M873" i="12"/>
  <c r="M396" i="12"/>
  <c r="M315" i="12"/>
  <c r="M890" i="12"/>
  <c r="M886" i="12"/>
  <c r="M872" i="12"/>
  <c r="M324" i="12"/>
  <c r="M311" i="12"/>
  <c r="M885" i="12"/>
  <c r="M313" i="12"/>
  <c r="M869" i="12"/>
  <c r="M894" i="12"/>
  <c r="M323" i="12"/>
  <c r="M877" i="12"/>
  <c r="M316" i="12"/>
  <c r="M308" i="12"/>
  <c r="M302" i="12"/>
  <c r="M884" i="12"/>
  <c r="M898" i="12"/>
  <c r="M309" i="12"/>
  <c r="M870" i="12"/>
  <c r="M317" i="12"/>
  <c r="M906" i="12"/>
  <c r="M306" i="12"/>
  <c r="M904" i="12"/>
  <c r="M321" i="12"/>
  <c r="M900" i="12"/>
  <c r="M878" i="12"/>
  <c r="M899" i="12"/>
  <c r="M891" i="12"/>
  <c r="M397" i="12"/>
  <c r="M398" i="12"/>
  <c r="M399" i="12"/>
  <c r="M896" i="12"/>
  <c r="M300" i="12"/>
  <c r="M402" i="12"/>
  <c r="M400" i="12"/>
  <c r="M905" i="12"/>
  <c r="M299" i="12"/>
  <c r="M307" i="12"/>
  <c r="M875" i="12"/>
  <c r="M903" i="12"/>
  <c r="M887" i="12"/>
  <c r="M401" i="12"/>
  <c r="M874" i="12"/>
  <c r="M318" i="12"/>
  <c r="R41" i="4" l="1"/>
  <c r="I50" i="5" s="1"/>
  <c r="J50" i="5" s="1"/>
  <c r="L50" i="5" s="1"/>
  <c r="R42" i="4"/>
  <c r="I51" i="5" s="1"/>
  <c r="J51" i="5" s="1"/>
  <c r="L51" i="5" s="1"/>
  <c r="J1386" i="12"/>
  <c r="J1390" i="12"/>
  <c r="J1394" i="12"/>
  <c r="J1398" i="12"/>
  <c r="J1402" i="12"/>
  <c r="J1406" i="12"/>
  <c r="J1410" i="12"/>
  <c r="J1414" i="12"/>
  <c r="J1418" i="12"/>
  <c r="J1422" i="12"/>
  <c r="J1426" i="12"/>
  <c r="J1430" i="12"/>
  <c r="J1434" i="12"/>
  <c r="J1387" i="12"/>
  <c r="J1391" i="12"/>
  <c r="J1395" i="12"/>
  <c r="J1399" i="12"/>
  <c r="J1403" i="12"/>
  <c r="J1407" i="12"/>
  <c r="J1411" i="12"/>
  <c r="J1415" i="12"/>
  <c r="J1419" i="12"/>
  <c r="J1423" i="12"/>
  <c r="J1427" i="12"/>
  <c r="J1388" i="12"/>
  <c r="J1392" i="12"/>
  <c r="J1396" i="12"/>
  <c r="J1404" i="12"/>
  <c r="J1408" i="12"/>
  <c r="J1412" i="12"/>
  <c r="J1416" i="12"/>
  <c r="J1420" i="12"/>
  <c r="J1424" i="12"/>
  <c r="J1428" i="12"/>
  <c r="J1432" i="12"/>
  <c r="J1389" i="12"/>
  <c r="J1393" i="12"/>
  <c r="J1397" i="12"/>
  <c r="J1401" i="12"/>
  <c r="J1405" i="12"/>
  <c r="J1409" i="12"/>
  <c r="J1413" i="12"/>
  <c r="J1417" i="12"/>
  <c r="J1425" i="12"/>
  <c r="J1429" i="12"/>
  <c r="J1433" i="12"/>
  <c r="J1451" i="12"/>
  <c r="J1439" i="12"/>
  <c r="J1447" i="12"/>
  <c r="J1494" i="12"/>
  <c r="L1494" i="12" s="1"/>
  <c r="J1470" i="12"/>
  <c r="J1446" i="12"/>
  <c r="J1453" i="12"/>
  <c r="J1452" i="12"/>
  <c r="J1450" i="12"/>
  <c r="J1438" i="12"/>
  <c r="J1497" i="12"/>
  <c r="L1497" i="12" s="1"/>
  <c r="J1449" i="12"/>
  <c r="J1437" i="12"/>
  <c r="J1495" i="12"/>
  <c r="L1495" i="12" s="1"/>
  <c r="J1471" i="12"/>
  <c r="J1454" i="12"/>
  <c r="J1441" i="12"/>
  <c r="J1496" i="12"/>
  <c r="L1496" i="12" s="1"/>
  <c r="J1448" i="12"/>
  <c r="J1436" i="12"/>
  <c r="J1440" i="12"/>
  <c r="J1493" i="12"/>
  <c r="L1493" i="12" s="1"/>
  <c r="J1469" i="12"/>
  <c r="J1445" i="12"/>
  <c r="J1492" i="12"/>
  <c r="L1492" i="12" s="1"/>
  <c r="J1444" i="12"/>
  <c r="J1491" i="12"/>
  <c r="L1491" i="12" s="1"/>
  <c r="J1455" i="12"/>
  <c r="J1443" i="12"/>
  <c r="J1442" i="12"/>
  <c r="J224" i="12"/>
  <c r="J211" i="12"/>
  <c r="J199" i="12"/>
  <c r="J187" i="12"/>
  <c r="J174" i="12"/>
  <c r="J162" i="12"/>
  <c r="J149" i="12"/>
  <c r="J136" i="12"/>
  <c r="J123" i="12"/>
  <c r="J108" i="12"/>
  <c r="J96" i="12"/>
  <c r="J83" i="12"/>
  <c r="J71" i="12"/>
  <c r="J58" i="12"/>
  <c r="J45" i="12"/>
  <c r="J32" i="12"/>
  <c r="J19" i="12"/>
  <c r="J5" i="12"/>
  <c r="J223" i="12"/>
  <c r="J210" i="12"/>
  <c r="J198" i="12"/>
  <c r="J186" i="12"/>
  <c r="J173" i="12"/>
  <c r="J161" i="12"/>
  <c r="J148" i="12"/>
  <c r="J135" i="12"/>
  <c r="J122" i="12"/>
  <c r="J107" i="12"/>
  <c r="J95" i="12"/>
  <c r="J82" i="12"/>
  <c r="J69" i="12"/>
  <c r="J57" i="12"/>
  <c r="J44" i="12"/>
  <c r="J31" i="12"/>
  <c r="J18" i="12"/>
  <c r="J4" i="12"/>
  <c r="J222" i="12"/>
  <c r="J209" i="12"/>
  <c r="J197" i="12"/>
  <c r="J185" i="12"/>
  <c r="J172" i="12"/>
  <c r="J160" i="12"/>
  <c r="J147" i="12"/>
  <c r="J134" i="12"/>
  <c r="J121" i="12"/>
  <c r="J106" i="12"/>
  <c r="L106" i="12" s="1"/>
  <c r="J94" i="12"/>
  <c r="J81" i="12"/>
  <c r="J68" i="12"/>
  <c r="J56" i="12"/>
  <c r="J43" i="12"/>
  <c r="J30" i="12"/>
  <c r="J17" i="12"/>
  <c r="J221" i="12"/>
  <c r="J208" i="12"/>
  <c r="J196" i="12"/>
  <c r="J184" i="12"/>
  <c r="J171" i="12"/>
  <c r="J159" i="12"/>
  <c r="J146" i="12"/>
  <c r="J133" i="12"/>
  <c r="J120" i="12"/>
  <c r="J105" i="12"/>
  <c r="J93" i="12"/>
  <c r="J80" i="12"/>
  <c r="J67" i="12"/>
  <c r="J55" i="12"/>
  <c r="J42" i="12"/>
  <c r="J29" i="12"/>
  <c r="J16" i="12"/>
  <c r="J217" i="12"/>
  <c r="J200" i="12"/>
  <c r="J179" i="12"/>
  <c r="J163" i="12"/>
  <c r="J141" i="12"/>
  <c r="J124" i="12"/>
  <c r="J101" i="12"/>
  <c r="J85" i="12"/>
  <c r="J63" i="12"/>
  <c r="J46" i="12"/>
  <c r="J25" i="12"/>
  <c r="J7" i="12"/>
  <c r="J216" i="12"/>
  <c r="J195" i="12"/>
  <c r="J178" i="12"/>
  <c r="J158" i="12"/>
  <c r="J140" i="12"/>
  <c r="J118" i="12"/>
  <c r="J100" i="12"/>
  <c r="J79" i="12"/>
  <c r="J62" i="12"/>
  <c r="J41" i="12"/>
  <c r="J23" i="12"/>
  <c r="J214" i="12"/>
  <c r="J193" i="12"/>
  <c r="J176" i="12"/>
  <c r="J156" i="12"/>
  <c r="J138" i="12"/>
  <c r="J116" i="12"/>
  <c r="J98" i="12"/>
  <c r="J77" i="12"/>
  <c r="J60" i="12"/>
  <c r="J39" i="12"/>
  <c r="J21" i="12"/>
  <c r="J207" i="12"/>
  <c r="J191" i="12"/>
  <c r="J170" i="12"/>
  <c r="J153" i="12"/>
  <c r="J132" i="12"/>
  <c r="J114" i="12"/>
  <c r="J92" i="12"/>
  <c r="J75" i="12"/>
  <c r="J54" i="12"/>
  <c r="J37" i="12"/>
  <c r="J15" i="12"/>
  <c r="J206" i="12"/>
  <c r="J181" i="12"/>
  <c r="J152" i="12"/>
  <c r="J127" i="12"/>
  <c r="J91" i="12"/>
  <c r="J65" i="12"/>
  <c r="J36" i="12"/>
  <c r="J9" i="12"/>
  <c r="J177" i="12"/>
  <c r="J117" i="12"/>
  <c r="J33" i="12"/>
  <c r="J165" i="12"/>
  <c r="J14" i="12"/>
  <c r="J130" i="12"/>
  <c r="J205" i="12"/>
  <c r="J180" i="12"/>
  <c r="J151" i="12"/>
  <c r="J126" i="12"/>
  <c r="J90" i="12"/>
  <c r="J64" i="12"/>
  <c r="J35" i="12"/>
  <c r="J8" i="12"/>
  <c r="J204" i="12"/>
  <c r="J150" i="12"/>
  <c r="J89" i="12"/>
  <c r="J61" i="12"/>
  <c r="J103" i="12"/>
  <c r="J218" i="12"/>
  <c r="J47" i="12"/>
  <c r="J203" i="12"/>
  <c r="J175" i="12"/>
  <c r="J145" i="12"/>
  <c r="J115" i="12"/>
  <c r="J88" i="12"/>
  <c r="J59" i="12"/>
  <c r="J28" i="12"/>
  <c r="J202" i="12"/>
  <c r="J169" i="12"/>
  <c r="J143" i="12"/>
  <c r="J112" i="12"/>
  <c r="J87" i="12"/>
  <c r="J53" i="12"/>
  <c r="J27" i="12"/>
  <c r="J190" i="12"/>
  <c r="J48" i="12"/>
  <c r="J164" i="12"/>
  <c r="J73" i="12"/>
  <c r="J201" i="12"/>
  <c r="J168" i="12"/>
  <c r="J142" i="12"/>
  <c r="J110" i="12"/>
  <c r="J86" i="12"/>
  <c r="J52" i="12"/>
  <c r="J26" i="12"/>
  <c r="J194" i="12"/>
  <c r="J167" i="12"/>
  <c r="J139" i="12"/>
  <c r="J109" i="12"/>
  <c r="J78" i="12"/>
  <c r="J51" i="12"/>
  <c r="J22" i="12"/>
  <c r="J220" i="12"/>
  <c r="J192" i="12"/>
  <c r="J166" i="12"/>
  <c r="J137" i="12"/>
  <c r="J104" i="12"/>
  <c r="J76" i="12"/>
  <c r="J49" i="12"/>
  <c r="J20" i="12"/>
  <c r="J219" i="12"/>
  <c r="J131" i="12"/>
  <c r="J74" i="12"/>
  <c r="J189" i="12"/>
  <c r="J102" i="12"/>
  <c r="J13" i="12"/>
  <c r="J99" i="12"/>
  <c r="J72" i="12"/>
  <c r="J215" i="12"/>
  <c r="J97" i="12"/>
  <c r="J40" i="12"/>
  <c r="J66" i="12"/>
  <c r="J212" i="12"/>
  <c r="J38" i="12"/>
  <c r="J188" i="12"/>
  <c r="J12" i="12"/>
  <c r="J183" i="12"/>
  <c r="J11" i="12"/>
  <c r="J157" i="12"/>
  <c r="J155" i="12"/>
  <c r="J129" i="12"/>
  <c r="J128" i="12"/>
  <c r="J1374" i="12"/>
  <c r="J1362" i="12"/>
  <c r="J1350" i="12"/>
  <c r="J1338" i="12"/>
  <c r="J1326" i="12"/>
  <c r="J1313" i="12"/>
  <c r="J1300" i="12"/>
  <c r="J1288" i="12"/>
  <c r="J1276" i="12"/>
  <c r="J1264" i="12"/>
  <c r="J1252" i="12"/>
  <c r="J1239" i="12"/>
  <c r="J1227" i="12"/>
  <c r="J1215" i="12"/>
  <c r="J1202" i="12"/>
  <c r="J1190" i="12"/>
  <c r="J1178" i="12"/>
  <c r="J1165" i="12"/>
  <c r="J1153" i="12"/>
  <c r="J1141" i="12"/>
  <c r="J1042" i="12"/>
  <c r="J1030" i="12"/>
  <c r="J1018" i="12"/>
  <c r="J1006" i="12"/>
  <c r="J994" i="12"/>
  <c r="J981" i="12"/>
  <c r="J969" i="12"/>
  <c r="J957" i="12"/>
  <c r="J945" i="12"/>
  <c r="J933" i="12"/>
  <c r="J921" i="12"/>
  <c r="J756" i="12"/>
  <c r="J744" i="12"/>
  <c r="J732" i="12"/>
  <c r="J720" i="12"/>
  <c r="J708" i="12"/>
  <c r="J695" i="12"/>
  <c r="J683" i="12"/>
  <c r="J594" i="12"/>
  <c r="J582" i="12"/>
  <c r="J570" i="12"/>
  <c r="J558" i="12"/>
  <c r="J545" i="12"/>
  <c r="J533" i="12"/>
  <c r="J1373" i="12"/>
  <c r="J1361" i="12"/>
  <c r="J1349" i="12"/>
  <c r="J1337" i="12"/>
  <c r="J1325" i="12"/>
  <c r="J1312" i="12"/>
  <c r="J1299" i="12"/>
  <c r="J1287" i="12"/>
  <c r="J1275" i="12"/>
  <c r="J1263" i="12"/>
  <c r="J1251" i="12"/>
  <c r="J1238" i="12"/>
  <c r="J1226" i="12"/>
  <c r="J1214" i="12"/>
  <c r="J1201" i="12"/>
  <c r="J1189" i="12"/>
  <c r="J1177" i="12"/>
  <c r="J1164" i="12"/>
  <c r="J1152" i="12"/>
  <c r="J1140" i="12"/>
  <c r="J1041" i="12"/>
  <c r="J1029" i="12"/>
  <c r="J1017" i="12"/>
  <c r="J1005" i="12"/>
  <c r="J993" i="12"/>
  <c r="J980" i="12"/>
  <c r="J968" i="12"/>
  <c r="J956" i="12"/>
  <c r="J944" i="12"/>
  <c r="J932" i="12"/>
  <c r="J920" i="12"/>
  <c r="J755" i="12"/>
  <c r="J743" i="12"/>
  <c r="J731" i="12"/>
  <c r="J719" i="12"/>
  <c r="J707" i="12"/>
  <c r="J694" i="12"/>
  <c r="J593" i="12"/>
  <c r="J581" i="12"/>
  <c r="J569" i="12"/>
  <c r="J557" i="12"/>
  <c r="J544" i="12"/>
  <c r="J532" i="12"/>
  <c r="J1372" i="12"/>
  <c r="J1360" i="12"/>
  <c r="J1348" i="12"/>
  <c r="J1336" i="12"/>
  <c r="J1324" i="12"/>
  <c r="J1310" i="12"/>
  <c r="J1298" i="12"/>
  <c r="J1286" i="12"/>
  <c r="J1274" i="12"/>
  <c r="J1262" i="12"/>
  <c r="J1250" i="12"/>
  <c r="J1237" i="12"/>
  <c r="J1225" i="12"/>
  <c r="J1213" i="12"/>
  <c r="J1200" i="12"/>
  <c r="J1188" i="12"/>
  <c r="J1176" i="12"/>
  <c r="J1163" i="12"/>
  <c r="J1151" i="12"/>
  <c r="J1139" i="12"/>
  <c r="J1052" i="12"/>
  <c r="J1040" i="12"/>
  <c r="J1028" i="12"/>
  <c r="J1016" i="12"/>
  <c r="J1004" i="12"/>
  <c r="J992" i="12"/>
  <c r="J979" i="12"/>
  <c r="J967" i="12"/>
  <c r="J955" i="12"/>
  <c r="J943" i="12"/>
  <c r="J931" i="12"/>
  <c r="J919" i="12"/>
  <c r="J766" i="12"/>
  <c r="J754" i="12"/>
  <c r="J742" i="12"/>
  <c r="J730" i="12"/>
  <c r="J718" i="12"/>
  <c r="J706" i="12"/>
  <c r="J693" i="12"/>
  <c r="J604" i="12"/>
  <c r="J592" i="12"/>
  <c r="J580" i="12"/>
  <c r="J568" i="12"/>
  <c r="J556" i="12"/>
  <c r="J543" i="12"/>
  <c r="J531" i="12"/>
  <c r="J1358" i="12"/>
  <c r="J1322" i="12"/>
  <c r="J1371" i="12"/>
  <c r="J1359" i="12"/>
  <c r="J1347" i="12"/>
  <c r="J1335" i="12"/>
  <c r="J1323" i="12"/>
  <c r="J1309" i="12"/>
  <c r="J1297" i="12"/>
  <c r="J1285" i="12"/>
  <c r="J1273" i="12"/>
  <c r="J1261" i="12"/>
  <c r="J1249" i="12"/>
  <c r="J1236" i="12"/>
  <c r="J1224" i="12"/>
  <c r="J1212" i="12"/>
  <c r="J1199" i="12"/>
  <c r="J1187" i="12"/>
  <c r="J1175" i="12"/>
  <c r="J1162" i="12"/>
  <c r="J1150" i="12"/>
  <c r="J1138" i="12"/>
  <c r="J1051" i="12"/>
  <c r="J1039" i="12"/>
  <c r="J1027" i="12"/>
  <c r="J1015" i="12"/>
  <c r="J1003" i="12"/>
  <c r="J991" i="12"/>
  <c r="J978" i="12"/>
  <c r="J966" i="12"/>
  <c r="J954" i="12"/>
  <c r="J942" i="12"/>
  <c r="J930" i="12"/>
  <c r="J918" i="12"/>
  <c r="J765" i="12"/>
  <c r="J753" i="12"/>
  <c r="J741" i="12"/>
  <c r="J729" i="12"/>
  <c r="J717" i="12"/>
  <c r="J705" i="12"/>
  <c r="J692" i="12"/>
  <c r="J603" i="12"/>
  <c r="J591" i="12"/>
  <c r="J579" i="12"/>
  <c r="J567" i="12"/>
  <c r="J555" i="12"/>
  <c r="J542" i="12"/>
  <c r="J530" i="12"/>
  <c r="J1370" i="12"/>
  <c r="J1369" i="12"/>
  <c r="J1352" i="12"/>
  <c r="J1332" i="12"/>
  <c r="J1314" i="12"/>
  <c r="J1293" i="12"/>
  <c r="J1277" i="12"/>
  <c r="J1257" i="12"/>
  <c r="J1240" i="12"/>
  <c r="J1220" i="12"/>
  <c r="J1203" i="12"/>
  <c r="J1183" i="12"/>
  <c r="J1166" i="12"/>
  <c r="J1146" i="12"/>
  <c r="J1035" i="12"/>
  <c r="J1019" i="12"/>
  <c r="J999" i="12"/>
  <c r="J982" i="12"/>
  <c r="J962" i="12"/>
  <c r="J946" i="12"/>
  <c r="J926" i="12"/>
  <c r="J757" i="12"/>
  <c r="J737" i="12"/>
  <c r="J721" i="12"/>
  <c r="J701" i="12"/>
  <c r="J684" i="12"/>
  <c r="J587" i="12"/>
  <c r="J571" i="12"/>
  <c r="J550" i="12"/>
  <c r="J534" i="12"/>
  <c r="J1368" i="12"/>
  <c r="J1351" i="12"/>
  <c r="J1331" i="12"/>
  <c r="J1308" i="12"/>
  <c r="J1292" i="12"/>
  <c r="J1272" i="12"/>
  <c r="J1256" i="12"/>
  <c r="J1235" i="12"/>
  <c r="J1219" i="12"/>
  <c r="J1198" i="12"/>
  <c r="J1182" i="12"/>
  <c r="J1161" i="12"/>
  <c r="J1145" i="12"/>
  <c r="J1050" i="12"/>
  <c r="J1034" i="12"/>
  <c r="J1014" i="12"/>
  <c r="J998" i="12"/>
  <c r="J977" i="12"/>
  <c r="J961" i="12"/>
  <c r="J941" i="12"/>
  <c r="J925" i="12"/>
  <c r="J752" i="12"/>
  <c r="J736" i="12"/>
  <c r="J716" i="12"/>
  <c r="J700" i="12"/>
  <c r="J602" i="12"/>
  <c r="J586" i="12"/>
  <c r="J566" i="12"/>
  <c r="J549" i="12"/>
  <c r="J529" i="12"/>
  <c r="J1366" i="12"/>
  <c r="J1345" i="12"/>
  <c r="J1329" i="12"/>
  <c r="J1306" i="12"/>
  <c r="J1290" i="12"/>
  <c r="J1270" i="12"/>
  <c r="J1254" i="12"/>
  <c r="J1233" i="12"/>
  <c r="J1217" i="12"/>
  <c r="J1196" i="12"/>
  <c r="J1180" i="12"/>
  <c r="J1159" i="12"/>
  <c r="J1143" i="12"/>
  <c r="J1048" i="12"/>
  <c r="J1032" i="12"/>
  <c r="J1012" i="12"/>
  <c r="J996" i="12"/>
  <c r="J975" i="12"/>
  <c r="J959" i="12"/>
  <c r="J939" i="12"/>
  <c r="J923" i="12"/>
  <c r="J750" i="12"/>
  <c r="J734" i="12"/>
  <c r="J714" i="12"/>
  <c r="J697" i="12"/>
  <c r="J600" i="12"/>
  <c r="J584" i="12"/>
  <c r="J564" i="12"/>
  <c r="J547" i="12"/>
  <c r="J527" i="12"/>
  <c r="J1364" i="12"/>
  <c r="J1343" i="12"/>
  <c r="J1327" i="12"/>
  <c r="J1304" i="12"/>
  <c r="J1284" i="12"/>
  <c r="J1268" i="12"/>
  <c r="J1248" i="12"/>
  <c r="J1231" i="12"/>
  <c r="J1210" i="12"/>
  <c r="J1194" i="12"/>
  <c r="J1174" i="12"/>
  <c r="J1157" i="12"/>
  <c r="J1137" i="12"/>
  <c r="J1046" i="12"/>
  <c r="J1026" i="12"/>
  <c r="J1010" i="12"/>
  <c r="J990" i="12"/>
  <c r="J973" i="12"/>
  <c r="J953" i="12"/>
  <c r="J937" i="12"/>
  <c r="J917" i="12"/>
  <c r="J764" i="12"/>
  <c r="J748" i="12"/>
  <c r="J728" i="12"/>
  <c r="J712" i="12"/>
  <c r="J691" i="12"/>
  <c r="J598" i="12"/>
  <c r="J578" i="12"/>
  <c r="J562" i="12"/>
  <c r="J541" i="12"/>
  <c r="J525" i="12"/>
  <c r="J1363" i="12"/>
  <c r="J1342" i="12"/>
  <c r="J1321" i="12"/>
  <c r="J1303" i="12"/>
  <c r="J1283" i="12"/>
  <c r="J1267" i="12"/>
  <c r="J1247" i="12"/>
  <c r="J1230" i="12"/>
  <c r="J1209" i="12"/>
  <c r="J1193" i="12"/>
  <c r="J1173" i="12"/>
  <c r="J1156" i="12"/>
  <c r="J1045" i="12"/>
  <c r="J1025" i="12"/>
  <c r="J1009" i="12"/>
  <c r="J989" i="12"/>
  <c r="J972" i="12"/>
  <c r="J952" i="12"/>
  <c r="J936" i="12"/>
  <c r="J916" i="12"/>
  <c r="J1367" i="12"/>
  <c r="J1334" i="12"/>
  <c r="J1301" i="12"/>
  <c r="J1269" i="12"/>
  <c r="J1241" i="12"/>
  <c r="J1206" i="12"/>
  <c r="J1172" i="12"/>
  <c r="J1144" i="12"/>
  <c r="J1047" i="12"/>
  <c r="J1020" i="12"/>
  <c r="J986" i="12"/>
  <c r="J951" i="12"/>
  <c r="J924" i="12"/>
  <c r="J759" i="12"/>
  <c r="J727" i="12"/>
  <c r="J703" i="12"/>
  <c r="J589" i="12"/>
  <c r="J561" i="12"/>
  <c r="J536" i="12"/>
  <c r="J1330" i="12"/>
  <c r="J1295" i="12"/>
  <c r="J1232" i="12"/>
  <c r="J1169" i="12"/>
  <c r="J1043" i="12"/>
  <c r="J984" i="12"/>
  <c r="J915" i="12"/>
  <c r="J751" i="12"/>
  <c r="J699" i="12"/>
  <c r="J585" i="12"/>
  <c r="J528" i="12"/>
  <c r="J1280" i="12"/>
  <c r="J997" i="12"/>
  <c r="J711" i="12"/>
  <c r="J597" i="12"/>
  <c r="J1341" i="12"/>
  <c r="J929" i="12"/>
  <c r="J738" i="12"/>
  <c r="J596" i="12"/>
  <c r="J1365" i="12"/>
  <c r="J1333" i="12"/>
  <c r="J1296" i="12"/>
  <c r="J1266" i="12"/>
  <c r="J1234" i="12"/>
  <c r="J1205" i="12"/>
  <c r="J1170" i="12"/>
  <c r="J1142" i="12"/>
  <c r="J1044" i="12"/>
  <c r="J1013" i="12"/>
  <c r="J985" i="12"/>
  <c r="J950" i="12"/>
  <c r="J922" i="12"/>
  <c r="J758" i="12"/>
  <c r="J726" i="12"/>
  <c r="J702" i="12"/>
  <c r="J588" i="12"/>
  <c r="J560" i="12"/>
  <c r="J535" i="12"/>
  <c r="J1357" i="12"/>
  <c r="J1265" i="12"/>
  <c r="J1204" i="12"/>
  <c r="J1011" i="12"/>
  <c r="J949" i="12"/>
  <c r="J725" i="12"/>
  <c r="J559" i="12"/>
  <c r="J1315" i="12"/>
  <c r="J1154" i="12"/>
  <c r="J964" i="12"/>
  <c r="J763" i="12"/>
  <c r="J540" i="12"/>
  <c r="J1307" i="12"/>
  <c r="J1149" i="12"/>
  <c r="J995" i="12"/>
  <c r="J1356" i="12"/>
  <c r="J1328" i="12"/>
  <c r="J1294" i="12"/>
  <c r="J1260" i="12"/>
  <c r="J1229" i="12"/>
  <c r="J1197" i="12"/>
  <c r="J1168" i="12"/>
  <c r="J1038" i="12"/>
  <c r="J1008" i="12"/>
  <c r="J976" i="12"/>
  <c r="J948" i="12"/>
  <c r="J914" i="12"/>
  <c r="J749" i="12"/>
  <c r="J724" i="12"/>
  <c r="J696" i="12"/>
  <c r="J583" i="12"/>
  <c r="J554" i="12"/>
  <c r="J526" i="12"/>
  <c r="J1355" i="12"/>
  <c r="J1320" i="12"/>
  <c r="J1291" i="12"/>
  <c r="J1259" i="12"/>
  <c r="J1228" i="12"/>
  <c r="J1195" i="12"/>
  <c r="J1167" i="12"/>
  <c r="J1037" i="12"/>
  <c r="J1007" i="12"/>
  <c r="J974" i="12"/>
  <c r="J947" i="12"/>
  <c r="J913" i="12"/>
  <c r="J747" i="12"/>
  <c r="J723" i="12"/>
  <c r="J690" i="12"/>
  <c r="J577" i="12"/>
  <c r="J553" i="12"/>
  <c r="J524" i="12"/>
  <c r="J1344" i="12"/>
  <c r="J739" i="12"/>
  <c r="J1245" i="12"/>
  <c r="J1184" i="12"/>
  <c r="J963" i="12"/>
  <c r="J710" i="12"/>
  <c r="J539" i="12"/>
  <c r="J1354" i="12"/>
  <c r="J1319" i="12"/>
  <c r="J1289" i="12"/>
  <c r="J1258" i="12"/>
  <c r="J1223" i="12"/>
  <c r="J1192" i="12"/>
  <c r="J1160" i="12"/>
  <c r="J1036" i="12"/>
  <c r="J1002" i="12"/>
  <c r="J971" i="12"/>
  <c r="J940" i="12"/>
  <c r="J912" i="12"/>
  <c r="J746" i="12"/>
  <c r="J722" i="12"/>
  <c r="J689" i="12"/>
  <c r="J576" i="12"/>
  <c r="J552" i="12"/>
  <c r="J523" i="12"/>
  <c r="J1353" i="12"/>
  <c r="J1317" i="12"/>
  <c r="J1282" i="12"/>
  <c r="J1255" i="12"/>
  <c r="J1222" i="12"/>
  <c r="J1191" i="12"/>
  <c r="J1158" i="12"/>
  <c r="J1033" i="12"/>
  <c r="J1001" i="12"/>
  <c r="J970" i="12"/>
  <c r="J938" i="12"/>
  <c r="J911" i="12"/>
  <c r="J745" i="12"/>
  <c r="J715" i="12"/>
  <c r="J688" i="12"/>
  <c r="J601" i="12"/>
  <c r="J575" i="12"/>
  <c r="J548" i="12"/>
  <c r="J1346" i="12"/>
  <c r="J1316" i="12"/>
  <c r="J1281" i="12"/>
  <c r="J1253" i="12"/>
  <c r="J1221" i="12"/>
  <c r="J1186" i="12"/>
  <c r="J1155" i="12"/>
  <c r="J1031" i="12"/>
  <c r="J1000" i="12"/>
  <c r="J965" i="12"/>
  <c r="J935" i="12"/>
  <c r="J740" i="12"/>
  <c r="J713" i="12"/>
  <c r="J687" i="12"/>
  <c r="J599" i="12"/>
  <c r="J574" i="12"/>
  <c r="J546" i="12"/>
  <c r="J1246" i="12"/>
  <c r="J1218" i="12"/>
  <c r="J1185" i="12"/>
  <c r="J1024" i="12"/>
  <c r="J934" i="12"/>
  <c r="J686" i="12"/>
  <c r="J573" i="12"/>
  <c r="J1279" i="12"/>
  <c r="J1216" i="12"/>
  <c r="J1023" i="12"/>
  <c r="J762" i="12"/>
  <c r="J685" i="12"/>
  <c r="J572" i="12"/>
  <c r="J1340" i="12"/>
  <c r="J1148" i="12"/>
  <c r="J960" i="12"/>
  <c r="J735" i="12"/>
  <c r="J565" i="12"/>
  <c r="J563" i="12"/>
  <c r="J1305" i="12"/>
  <c r="J928" i="12"/>
  <c r="J709" i="12"/>
  <c r="J538" i="12"/>
  <c r="J1278" i="12"/>
  <c r="J1179" i="12"/>
  <c r="J1339" i="12"/>
  <c r="J1147" i="12"/>
  <c r="J958" i="12"/>
  <c r="J733" i="12"/>
  <c r="J590" i="12"/>
  <c r="J1302" i="12"/>
  <c r="J927" i="12"/>
  <c r="J704" i="12"/>
  <c r="J537" i="12"/>
  <c r="J987" i="12"/>
  <c r="J1271" i="12"/>
  <c r="J1244" i="12"/>
  <c r="J1242" i="12"/>
  <c r="J1049" i="12"/>
  <c r="J1208" i="12"/>
  <c r="J1022" i="12"/>
  <c r="J1207" i="12"/>
  <c r="J1021" i="12"/>
  <c r="J1181" i="12"/>
  <c r="J988" i="12"/>
  <c r="J761" i="12"/>
  <c r="J595" i="12"/>
  <c r="J760" i="12"/>
  <c r="L452" i="12"/>
  <c r="K434" i="12"/>
  <c r="L434" i="12"/>
  <c r="L404" i="12"/>
  <c r="K404" i="12"/>
  <c r="L361" i="12"/>
  <c r="K361" i="12"/>
  <c r="L346" i="12"/>
  <c r="K346" i="12"/>
  <c r="L283" i="12"/>
  <c r="K283" i="12"/>
  <c r="L471" i="12"/>
  <c r="L241" i="12"/>
  <c r="K241" i="12"/>
  <c r="L424" i="12"/>
  <c r="K424" i="12"/>
  <c r="L291" i="12"/>
  <c r="K291" i="12"/>
  <c r="L369" i="12"/>
  <c r="K369" i="12"/>
  <c r="L491" i="12"/>
  <c r="L470" i="12"/>
  <c r="L455" i="12"/>
  <c r="L420" i="12"/>
  <c r="K420" i="12"/>
  <c r="L377" i="12"/>
  <c r="K377" i="12"/>
  <c r="K327" i="12"/>
  <c r="L327" i="12"/>
  <c r="L253" i="12"/>
  <c r="K253" i="12"/>
  <c r="L487" i="12"/>
  <c r="L513" i="12"/>
  <c r="L493" i="12"/>
  <c r="L478" i="12"/>
  <c r="L440" i="12"/>
  <c r="K440" i="12"/>
  <c r="K406" i="12"/>
  <c r="L406" i="12"/>
  <c r="L382" i="12"/>
  <c r="K382" i="12"/>
  <c r="K363" i="12"/>
  <c r="L363" i="12"/>
  <c r="L496" i="12"/>
  <c r="K390" i="12"/>
  <c r="L390" i="12"/>
  <c r="L265" i="12"/>
  <c r="K265" i="12"/>
  <c r="L448" i="12"/>
  <c r="K448" i="12"/>
  <c r="L344" i="12"/>
  <c r="K344" i="12"/>
  <c r="L393" i="12"/>
  <c r="K393" i="12"/>
  <c r="L248" i="12"/>
  <c r="K248" i="12"/>
  <c r="L235" i="12"/>
  <c r="K235" i="12"/>
  <c r="L457" i="12"/>
  <c r="L407" i="12"/>
  <c r="K407" i="12"/>
  <c r="L508" i="12"/>
  <c r="L511" i="12"/>
  <c r="L268" i="12"/>
  <c r="K268" i="12"/>
  <c r="K270" i="12"/>
  <c r="L270" i="12"/>
  <c r="L236" i="12"/>
  <c r="K236" i="12"/>
  <c r="L480" i="12"/>
  <c r="L458" i="12"/>
  <c r="L427" i="12"/>
  <c r="K427" i="12"/>
  <c r="L384" i="12"/>
  <c r="K384" i="12"/>
  <c r="L423" i="12"/>
  <c r="K423" i="12"/>
  <c r="L290" i="12"/>
  <c r="K290" i="12"/>
  <c r="K368" i="12"/>
  <c r="L368" i="12"/>
  <c r="L426" i="12"/>
  <c r="K426" i="12"/>
  <c r="K328" i="12"/>
  <c r="L328" i="12"/>
  <c r="L286" i="12"/>
  <c r="K286" i="12"/>
  <c r="L271" i="12"/>
  <c r="K271" i="12"/>
  <c r="L237" i="12"/>
  <c r="K237" i="12"/>
  <c r="L481" i="12"/>
  <c r="L443" i="12"/>
  <c r="K443" i="12"/>
  <c r="L428" i="12"/>
  <c r="K428" i="12"/>
  <c r="L252" i="12"/>
  <c r="K252" i="12"/>
  <c r="K435" i="12"/>
  <c r="L435" i="12"/>
  <c r="L486" i="12"/>
  <c r="L380" i="12"/>
  <c r="K380" i="12"/>
  <c r="K255" i="12"/>
  <c r="L255" i="12"/>
  <c r="L334" i="12"/>
  <c r="K334" i="12"/>
  <c r="L336" i="12"/>
  <c r="K336" i="12"/>
  <c r="L272" i="12"/>
  <c r="K272" i="12"/>
  <c r="K238" i="12"/>
  <c r="L238" i="12"/>
  <c r="K444" i="12"/>
  <c r="L444" i="12"/>
  <c r="L447" i="12"/>
  <c r="K447" i="12"/>
  <c r="L267" i="12"/>
  <c r="K267" i="12"/>
  <c r="L350" i="12"/>
  <c r="K350" i="12"/>
  <c r="L351" i="12"/>
  <c r="K351" i="12"/>
  <c r="L352" i="12"/>
  <c r="K352" i="12"/>
  <c r="L337" i="12"/>
  <c r="K337" i="12"/>
  <c r="L274" i="12"/>
  <c r="K274" i="12"/>
  <c r="L258" i="12"/>
  <c r="K258" i="12"/>
  <c r="L239" i="12"/>
  <c r="K239" i="12"/>
  <c r="L504" i="12"/>
  <c r="L466" i="12"/>
  <c r="L445" i="12"/>
  <c r="K445" i="12"/>
  <c r="L277" i="12"/>
  <c r="K277" i="12"/>
  <c r="L460" i="12"/>
  <c r="K355" i="12"/>
  <c r="L355" i="12"/>
  <c r="L510" i="12"/>
  <c r="K413" i="12"/>
  <c r="L413" i="12"/>
  <c r="L463" i="12"/>
  <c r="L385" i="12"/>
  <c r="K385" i="12"/>
  <c r="L370" i="12"/>
  <c r="K370" i="12"/>
  <c r="L371" i="12"/>
  <c r="K371" i="12"/>
  <c r="L372" i="12"/>
  <c r="K372" i="12"/>
  <c r="L353" i="12"/>
  <c r="K353" i="12"/>
  <c r="L338" i="12"/>
  <c r="K338" i="12"/>
  <c r="L294" i="12"/>
  <c r="K294" i="12"/>
  <c r="L275" i="12"/>
  <c r="K275" i="12"/>
  <c r="L259" i="12"/>
  <c r="K259" i="12"/>
  <c r="L244" i="12"/>
  <c r="K244" i="12"/>
  <c r="L505" i="12"/>
  <c r="L489" i="12"/>
  <c r="L467" i="12"/>
  <c r="L289" i="12"/>
  <c r="K289" i="12"/>
  <c r="L472" i="12"/>
  <c r="L367" i="12"/>
  <c r="K367" i="12"/>
  <c r="L242" i="12"/>
  <c r="K242" i="12"/>
  <c r="L425" i="12"/>
  <c r="K425" i="12"/>
  <c r="L476" i="12"/>
  <c r="L410" i="12"/>
  <c r="K410" i="12"/>
  <c r="L386" i="12"/>
  <c r="K386" i="12"/>
  <c r="L387" i="12"/>
  <c r="K387" i="12"/>
  <c r="L388" i="12"/>
  <c r="K388" i="12"/>
  <c r="L373" i="12"/>
  <c r="K373" i="12"/>
  <c r="L358" i="12"/>
  <c r="K358" i="12"/>
  <c r="L339" i="12"/>
  <c r="K339" i="12"/>
  <c r="L295" i="12"/>
  <c r="K295" i="12"/>
  <c r="L276" i="12"/>
  <c r="K276" i="12"/>
  <c r="L260" i="12"/>
  <c r="K260" i="12"/>
  <c r="L245" i="12"/>
  <c r="K245" i="12"/>
  <c r="L506" i="12"/>
  <c r="L490" i="12"/>
  <c r="L329" i="12"/>
  <c r="K329" i="12"/>
  <c r="L485" i="12"/>
  <c r="K379" i="12"/>
  <c r="L379" i="12"/>
  <c r="L254" i="12"/>
  <c r="K254" i="12"/>
  <c r="L437" i="12"/>
  <c r="K437" i="12"/>
  <c r="L333" i="12"/>
  <c r="K333" i="12"/>
  <c r="L488" i="12"/>
  <c r="L430" i="12"/>
  <c r="K430" i="12"/>
  <c r="L415" i="12"/>
  <c r="K415" i="12"/>
  <c r="L416" i="12"/>
  <c r="K416" i="12"/>
  <c r="L417" i="12"/>
  <c r="K417" i="12"/>
  <c r="L389" i="12"/>
  <c r="K389" i="12"/>
  <c r="L374" i="12"/>
  <c r="K374" i="12"/>
  <c r="K359" i="12"/>
  <c r="L359" i="12"/>
  <c r="K340" i="12"/>
  <c r="L340" i="12"/>
  <c r="K296" i="12"/>
  <c r="L296" i="12"/>
  <c r="L281" i="12"/>
  <c r="K281" i="12"/>
  <c r="K261" i="12"/>
  <c r="L261" i="12"/>
  <c r="K246" i="12"/>
  <c r="L246" i="12"/>
  <c r="L507" i="12"/>
  <c r="L342" i="12"/>
  <c r="K342" i="12"/>
  <c r="L497" i="12"/>
  <c r="K391" i="12"/>
  <c r="L391" i="12"/>
  <c r="L266" i="12"/>
  <c r="K266" i="12"/>
  <c r="L449" i="12"/>
  <c r="K449" i="12"/>
  <c r="L345" i="12"/>
  <c r="K345" i="12"/>
  <c r="L500" i="12"/>
  <c r="L468" i="12"/>
  <c r="L453" i="12"/>
  <c r="L454" i="12"/>
  <c r="L419" i="12"/>
  <c r="K419" i="12"/>
  <c r="K376" i="12"/>
  <c r="L376" i="12"/>
  <c r="L326" i="12"/>
  <c r="K326" i="12"/>
  <c r="L366" i="12"/>
  <c r="K366" i="12"/>
  <c r="L474" i="12"/>
  <c r="L469" i="12"/>
  <c r="L477" i="12"/>
  <c r="L439" i="12"/>
  <c r="K439" i="12"/>
  <c r="L405" i="12"/>
  <c r="K405" i="12"/>
  <c r="L362" i="12"/>
  <c r="K362" i="12"/>
  <c r="K347" i="12"/>
  <c r="L347" i="12"/>
  <c r="L484" i="12"/>
  <c r="L378" i="12"/>
  <c r="K378" i="12"/>
  <c r="L436" i="12"/>
  <c r="K436" i="12"/>
  <c r="K332" i="12"/>
  <c r="L332" i="12"/>
  <c r="K381" i="12"/>
  <c r="L381" i="12"/>
  <c r="L247" i="12"/>
  <c r="K247" i="12"/>
  <c r="L492" i="12"/>
  <c r="L494" i="12"/>
  <c r="L456" i="12"/>
  <c r="K421" i="12"/>
  <c r="L421" i="12"/>
  <c r="L348" i="12"/>
  <c r="K348" i="12"/>
  <c r="L499" i="12"/>
  <c r="L263" i="12"/>
  <c r="K263" i="12"/>
  <c r="L249" i="12"/>
  <c r="K249" i="12"/>
  <c r="L250" i="12"/>
  <c r="K250" i="12"/>
  <c r="L495" i="12"/>
  <c r="L479" i="12"/>
  <c r="K441" i="12"/>
  <c r="L441" i="12"/>
  <c r="K422" i="12"/>
  <c r="L422" i="12"/>
  <c r="L383" i="12"/>
  <c r="K383" i="12"/>
  <c r="L364" i="12"/>
  <c r="K364" i="12"/>
  <c r="L411" i="12"/>
  <c r="K411" i="12"/>
  <c r="L278" i="12"/>
  <c r="K278" i="12"/>
  <c r="L461" i="12"/>
  <c r="K356" i="12"/>
  <c r="L356" i="12"/>
  <c r="L414" i="12"/>
  <c r="K414" i="12"/>
  <c r="L284" i="12"/>
  <c r="K284" i="12"/>
  <c r="L269" i="12"/>
  <c r="K269" i="12"/>
  <c r="L251" i="12"/>
  <c r="K251" i="12"/>
  <c r="L501" i="12"/>
  <c r="L442" i="12"/>
  <c r="K442" i="12"/>
  <c r="L408" i="12"/>
  <c r="K408" i="12"/>
  <c r="L240" i="12"/>
  <c r="K240" i="12"/>
  <c r="L473" i="12"/>
  <c r="L243" i="12"/>
  <c r="K243" i="12"/>
  <c r="L285" i="12"/>
  <c r="K285" i="12"/>
  <c r="L287" i="12"/>
  <c r="K287" i="12"/>
  <c r="L256" i="12"/>
  <c r="K256" i="12"/>
  <c r="L502" i="12"/>
  <c r="L464" i="12"/>
  <c r="L409" i="12"/>
  <c r="K409" i="12"/>
  <c r="L331" i="12"/>
  <c r="K331" i="12"/>
  <c r="L438" i="12"/>
  <c r="K438" i="12"/>
  <c r="L349" i="12"/>
  <c r="K349" i="12"/>
  <c r="L335" i="12"/>
  <c r="K335" i="12"/>
  <c r="L288" i="12"/>
  <c r="K288" i="12"/>
  <c r="L257" i="12"/>
  <c r="K257" i="12"/>
  <c r="L503" i="12"/>
  <c r="L482" i="12"/>
  <c r="L465" i="12"/>
  <c r="L429" i="12"/>
  <c r="K429" i="12"/>
  <c r="L264" i="12"/>
  <c r="K264" i="12"/>
  <c r="L343" i="12"/>
  <c r="K343" i="12"/>
  <c r="L498" i="12"/>
  <c r="L392" i="12"/>
  <c r="K392" i="12"/>
  <c r="L451" i="12"/>
  <c r="L365" i="12"/>
  <c r="K365" i="12"/>
  <c r="L293" i="12"/>
  <c r="K293" i="12"/>
  <c r="L483" i="12"/>
  <c r="L280" i="12"/>
  <c r="K280" i="12"/>
  <c r="K292" i="12"/>
  <c r="L292" i="12"/>
  <c r="L446" i="12"/>
  <c r="K446" i="12"/>
  <c r="L431" i="12"/>
  <c r="K431" i="12"/>
  <c r="L432" i="12"/>
  <c r="K432" i="12"/>
  <c r="L433" i="12"/>
  <c r="K433" i="12"/>
  <c r="L418" i="12"/>
  <c r="K418" i="12"/>
  <c r="L394" i="12"/>
  <c r="K394" i="12"/>
  <c r="L375" i="12"/>
  <c r="K375" i="12"/>
  <c r="L360" i="12"/>
  <c r="K360" i="12"/>
  <c r="L341" i="12"/>
  <c r="K341" i="12"/>
  <c r="L297" i="12"/>
  <c r="K297" i="12"/>
  <c r="L282" i="12"/>
  <c r="K282" i="12"/>
  <c r="L262" i="12"/>
  <c r="K262" i="12"/>
  <c r="L459" i="12"/>
  <c r="L354" i="12"/>
  <c r="K354" i="12"/>
  <c r="L509" i="12"/>
  <c r="L412" i="12"/>
  <c r="K412" i="12"/>
  <c r="L279" i="12"/>
  <c r="K279" i="12"/>
  <c r="L462" i="12"/>
  <c r="L357" i="12"/>
  <c r="K357" i="12"/>
  <c r="L512" i="12"/>
  <c r="M910" i="12"/>
  <c r="M888" i="12"/>
  <c r="M403" i="12"/>
  <c r="M325" i="12"/>
  <c r="M303" i="12"/>
  <c r="M459" i="12" l="1"/>
  <c r="M465" i="12"/>
  <c r="M494" i="12"/>
  <c r="M477" i="12"/>
  <c r="M488" i="12"/>
  <c r="M472" i="12"/>
  <c r="M496" i="12"/>
  <c r="M493" i="12"/>
  <c r="M462" i="12"/>
  <c r="M469" i="12"/>
  <c r="M454" i="12"/>
  <c r="M357" i="12"/>
  <c r="M375" i="12"/>
  <c r="M446" i="12"/>
  <c r="M349" i="12"/>
  <c r="M256" i="12"/>
  <c r="M408" i="12"/>
  <c r="M414" i="12"/>
  <c r="M383" i="12"/>
  <c r="M249" i="12"/>
  <c r="M378" i="12"/>
  <c r="M419" i="12"/>
  <c r="M449" i="12"/>
  <c r="M374" i="12"/>
  <c r="M329" i="12"/>
  <c r="M295" i="12"/>
  <c r="M386" i="12"/>
  <c r="M259" i="12"/>
  <c r="M371" i="12"/>
  <c r="M239" i="12"/>
  <c r="M350" i="12"/>
  <c r="M336" i="12"/>
  <c r="M252" i="12"/>
  <c r="M286" i="12"/>
  <c r="M384" i="12"/>
  <c r="M268" i="12"/>
  <c r="M248" i="12"/>
  <c r="M420" i="12"/>
  <c r="M456" i="12"/>
  <c r="L1428" i="12"/>
  <c r="K1428" i="12"/>
  <c r="L1425" i="12"/>
  <c r="K1425" i="12"/>
  <c r="L1420" i="12"/>
  <c r="K1420" i="12"/>
  <c r="L1419" i="12"/>
  <c r="K1419" i="12"/>
  <c r="L1422" i="12"/>
  <c r="K1422" i="12"/>
  <c r="L1417" i="12"/>
  <c r="K1417" i="12"/>
  <c r="L1416" i="12"/>
  <c r="K1416" i="12"/>
  <c r="L1415" i="12"/>
  <c r="K1415" i="12"/>
  <c r="L1418" i="12"/>
  <c r="K1418" i="12"/>
  <c r="L1413" i="12"/>
  <c r="K1413" i="12"/>
  <c r="L1412" i="12"/>
  <c r="K1412" i="12"/>
  <c r="L1411" i="12"/>
  <c r="K1411" i="12"/>
  <c r="L1414" i="12"/>
  <c r="K1414" i="12"/>
  <c r="L1409" i="12"/>
  <c r="K1409" i="12"/>
  <c r="L1408" i="12"/>
  <c r="K1408" i="12"/>
  <c r="L1407" i="12"/>
  <c r="K1407" i="12"/>
  <c r="L1410" i="12"/>
  <c r="K1410" i="12"/>
  <c r="L1427" i="12"/>
  <c r="K1427" i="12"/>
  <c r="L1424" i="12"/>
  <c r="K1424" i="12"/>
  <c r="L1405" i="12"/>
  <c r="K1405" i="12"/>
  <c r="L1406" i="12"/>
  <c r="K1406" i="12"/>
  <c r="L1401" i="12"/>
  <c r="K1401" i="12"/>
  <c r="L1399" i="12"/>
  <c r="K1399" i="12"/>
  <c r="L1402" i="12"/>
  <c r="K1402" i="12"/>
  <c r="L1397" i="12"/>
  <c r="K1397" i="12"/>
  <c r="L1396" i="12"/>
  <c r="K1396" i="12"/>
  <c r="L1395" i="12"/>
  <c r="K1395" i="12"/>
  <c r="L1398" i="12"/>
  <c r="K1398" i="12"/>
  <c r="L1430" i="12"/>
  <c r="K1430" i="12"/>
  <c r="L1423" i="12"/>
  <c r="K1423" i="12"/>
  <c r="L1403" i="12"/>
  <c r="K1403" i="12"/>
  <c r="L1393" i="12"/>
  <c r="K1393" i="12"/>
  <c r="L1392" i="12"/>
  <c r="K1392" i="12"/>
  <c r="L1394" i="12"/>
  <c r="K1394" i="12"/>
  <c r="L1389" i="12"/>
  <c r="K1389" i="12"/>
  <c r="L1388" i="12"/>
  <c r="K1388" i="12"/>
  <c r="L1387" i="12"/>
  <c r="K1387" i="12"/>
  <c r="L1390" i="12"/>
  <c r="K1390" i="12"/>
  <c r="L1429" i="12"/>
  <c r="K1429" i="12"/>
  <c r="L1426" i="12"/>
  <c r="K1426" i="12"/>
  <c r="L1404" i="12"/>
  <c r="K1404" i="12"/>
  <c r="L1391" i="12"/>
  <c r="K1391" i="12"/>
  <c r="L1433" i="12"/>
  <c r="K1433" i="12"/>
  <c r="L1432" i="12"/>
  <c r="K1432" i="12"/>
  <c r="L1434" i="12"/>
  <c r="K1434" i="12"/>
  <c r="L1386" i="12"/>
  <c r="K1386" i="12"/>
  <c r="L1452" i="12"/>
  <c r="K1452" i="12"/>
  <c r="K1491" i="12"/>
  <c r="M1491" i="12" s="1"/>
  <c r="L1445" i="12"/>
  <c r="K1445" i="12"/>
  <c r="L1448" i="12"/>
  <c r="K1448" i="12"/>
  <c r="L1535" i="12"/>
  <c r="K1535" i="12"/>
  <c r="L1500" i="12"/>
  <c r="K1500" i="12"/>
  <c r="L1504" i="12"/>
  <c r="K1504" i="12"/>
  <c r="L1480" i="12"/>
  <c r="K1480" i="12"/>
  <c r="L1457" i="12"/>
  <c r="K1457" i="12"/>
  <c r="K1440" i="12"/>
  <c r="L1440" i="12"/>
  <c r="L1460" i="12"/>
  <c r="K1460" i="12"/>
  <c r="L1441" i="12"/>
  <c r="K1441" i="12"/>
  <c r="L1508" i="12"/>
  <c r="K1508" i="12"/>
  <c r="L1512" i="12"/>
  <c r="K1512" i="12"/>
  <c r="L1505" i="12"/>
  <c r="K1505" i="12"/>
  <c r="K1492" i="12"/>
  <c r="M1492" i="12" s="1"/>
  <c r="L1469" i="12"/>
  <c r="K1469" i="12"/>
  <c r="L1524" i="12"/>
  <c r="L1525" i="12" s="1"/>
  <c r="K1524" i="12"/>
  <c r="L1439" i="12"/>
  <c r="K1439" i="12"/>
  <c r="L1527" i="12"/>
  <c r="K1527" i="12"/>
  <c r="L1475" i="12"/>
  <c r="K1475" i="12"/>
  <c r="L1517" i="12"/>
  <c r="K1517" i="12"/>
  <c r="L1481" i="12"/>
  <c r="K1481" i="12"/>
  <c r="L1484" i="12"/>
  <c r="K1484" i="12"/>
  <c r="L1437" i="12"/>
  <c r="K1437" i="12"/>
  <c r="L1536" i="12"/>
  <c r="K1536" i="12"/>
  <c r="L1446" i="12"/>
  <c r="K1446" i="12"/>
  <c r="L1451" i="12"/>
  <c r="K1451" i="12"/>
  <c r="L1476" i="12"/>
  <c r="K1476" i="12"/>
  <c r="L1529" i="12"/>
  <c r="K1529" i="12"/>
  <c r="K1493" i="12"/>
  <c r="M1493" i="12" s="1"/>
  <c r="L1477" i="12"/>
  <c r="K1477" i="12"/>
  <c r="K1496" i="12"/>
  <c r="M1496" i="12" s="1"/>
  <c r="L1454" i="12"/>
  <c r="K1454" i="12"/>
  <c r="L1459" i="12"/>
  <c r="K1459" i="12"/>
  <c r="L1449" i="12"/>
  <c r="K1449" i="12"/>
  <c r="L1470" i="12"/>
  <c r="K1470" i="12"/>
  <c r="L1463" i="12"/>
  <c r="K1463" i="12"/>
  <c r="L1461" i="12"/>
  <c r="K1461" i="12"/>
  <c r="L1530" i="12"/>
  <c r="K1530" i="12"/>
  <c r="L1507" i="12"/>
  <c r="K1507" i="12"/>
  <c r="L1510" i="12"/>
  <c r="K1510" i="12"/>
  <c r="L1483" i="12"/>
  <c r="K1483" i="12"/>
  <c r="L1473" i="12"/>
  <c r="K1473" i="12"/>
  <c r="L1438" i="12"/>
  <c r="K1438" i="12"/>
  <c r="L1526" i="12"/>
  <c r="K1526" i="12"/>
  <c r="L1487" i="12"/>
  <c r="K1487" i="12"/>
  <c r="L1465" i="12"/>
  <c r="K1465" i="12"/>
  <c r="L1519" i="12"/>
  <c r="K1519" i="12"/>
  <c r="L1522" i="12"/>
  <c r="K1522" i="12"/>
  <c r="K1495" i="12"/>
  <c r="M1495" i="12" s="1"/>
  <c r="L1485" i="12"/>
  <c r="K1485" i="12"/>
  <c r="L1450" i="12"/>
  <c r="K1450" i="12"/>
  <c r="L1532" i="12"/>
  <c r="K1532" i="12"/>
  <c r="L1515" i="12"/>
  <c r="K1515" i="12"/>
  <c r="L1443" i="12"/>
  <c r="K1443" i="12"/>
  <c r="L1531" i="12"/>
  <c r="K1531" i="12"/>
  <c r="M1531" i="12" s="1"/>
  <c r="K1497" i="12"/>
  <c r="M1497" i="12" s="1"/>
  <c r="L1462" i="12"/>
  <c r="K1462" i="12"/>
  <c r="L1453" i="12"/>
  <c r="K1453" i="12"/>
  <c r="L1447" i="12"/>
  <c r="K1447" i="12"/>
  <c r="L1501" i="12"/>
  <c r="K1501" i="12"/>
  <c r="L1514" i="12"/>
  <c r="K1514" i="12"/>
  <c r="L1518" i="12"/>
  <c r="K1518" i="12"/>
  <c r="L1516" i="12"/>
  <c r="K1516" i="12"/>
  <c r="K1494" i="12"/>
  <c r="M1494" i="12" s="1"/>
  <c r="L1521" i="12"/>
  <c r="K1521" i="12"/>
  <c r="L1442" i="12"/>
  <c r="K1442" i="12"/>
  <c r="L1467" i="12"/>
  <c r="K1467" i="12"/>
  <c r="L1444" i="12"/>
  <c r="K1444" i="12"/>
  <c r="L1488" i="12"/>
  <c r="K1488" i="12"/>
  <c r="L1464" i="12"/>
  <c r="K1464" i="12"/>
  <c r="L1482" i="12"/>
  <c r="K1482" i="12"/>
  <c r="L1533" i="12"/>
  <c r="K1533" i="12"/>
  <c r="L1511" i="12"/>
  <c r="K1511" i="12"/>
  <c r="L1486" i="12"/>
  <c r="K1486" i="12"/>
  <c r="L1471" i="12"/>
  <c r="K1471" i="12"/>
  <c r="L1455" i="12"/>
  <c r="K1455" i="12"/>
  <c r="L1458" i="12"/>
  <c r="K1458" i="12"/>
  <c r="L1509" i="12"/>
  <c r="K1509" i="12"/>
  <c r="L1499" i="12"/>
  <c r="K1499" i="12"/>
  <c r="L1474" i="12"/>
  <c r="K1474" i="12"/>
  <c r="L1503" i="12"/>
  <c r="K1503" i="12"/>
  <c r="L1513" i="12"/>
  <c r="K1513" i="12"/>
  <c r="L1478" i="12"/>
  <c r="K1478" i="12"/>
  <c r="L1479" i="12"/>
  <c r="K1479" i="12"/>
  <c r="L1489" i="12"/>
  <c r="K1489" i="12"/>
  <c r="L1436" i="12"/>
  <c r="K1436" i="12"/>
  <c r="L1502" i="12"/>
  <c r="K1502" i="12"/>
  <c r="L1520" i="12"/>
  <c r="K1520" i="12"/>
  <c r="L1466" i="12"/>
  <c r="K1466" i="12"/>
  <c r="M460" i="12"/>
  <c r="M464" i="12"/>
  <c r="M473" i="12"/>
  <c r="M466" i="12"/>
  <c r="M457" i="12"/>
  <c r="M455" i="12"/>
  <c r="L648" i="12"/>
  <c r="L960" i="12"/>
  <c r="K960" i="12"/>
  <c r="L1060" i="12"/>
  <c r="L1001" i="12"/>
  <c r="K1001" i="12"/>
  <c r="K523" i="12"/>
  <c r="L523" i="12"/>
  <c r="L1289" i="12"/>
  <c r="K1289" i="12"/>
  <c r="L739" i="12"/>
  <c r="K739" i="12"/>
  <c r="L1167" i="12"/>
  <c r="K1167" i="12"/>
  <c r="L665" i="12"/>
  <c r="L995" i="12"/>
  <c r="K995" i="12"/>
  <c r="L588" i="12"/>
  <c r="K588" i="12"/>
  <c r="L1365" i="12"/>
  <c r="K1365" i="12"/>
  <c r="L1295" i="12"/>
  <c r="K1295" i="12"/>
  <c r="K952" i="12"/>
  <c r="L952" i="12"/>
  <c r="K541" i="12"/>
  <c r="L541" i="12"/>
  <c r="L1026" i="12"/>
  <c r="K1026" i="12"/>
  <c r="L1248" i="12"/>
  <c r="K1248" i="12"/>
  <c r="L1329" i="12"/>
  <c r="K1329" i="12"/>
  <c r="L700" i="12"/>
  <c r="K700" i="12"/>
  <c r="L729" i="12"/>
  <c r="K729" i="12"/>
  <c r="L1064" i="12"/>
  <c r="L1212" i="12"/>
  <c r="K1212" i="12"/>
  <c r="L630" i="12"/>
  <c r="L1114" i="12"/>
  <c r="L1262" i="12"/>
  <c r="K1262" i="12"/>
  <c r="K557" i="12"/>
  <c r="L557" i="12"/>
  <c r="L1041" i="12"/>
  <c r="K1041" i="12"/>
  <c r="L1189" i="12"/>
  <c r="K1189" i="12"/>
  <c r="L632" i="12"/>
  <c r="L969" i="12"/>
  <c r="K969" i="12"/>
  <c r="L1264" i="12"/>
  <c r="K1264" i="12"/>
  <c r="L155" i="12"/>
  <c r="K155" i="12"/>
  <c r="L72" i="12"/>
  <c r="K72" i="12"/>
  <c r="L137" i="12"/>
  <c r="K137" i="12"/>
  <c r="L52" i="12"/>
  <c r="K52" i="12"/>
  <c r="L87" i="12"/>
  <c r="K87" i="12"/>
  <c r="L151" i="12"/>
  <c r="K151" i="12"/>
  <c r="L91" i="12"/>
  <c r="K91" i="12"/>
  <c r="L153" i="12"/>
  <c r="K153" i="12"/>
  <c r="L176" i="12"/>
  <c r="K176" i="12"/>
  <c r="L195" i="12"/>
  <c r="K195" i="12"/>
  <c r="L200" i="12"/>
  <c r="K200" i="12"/>
  <c r="L146" i="12"/>
  <c r="K146" i="12"/>
  <c r="L81" i="12"/>
  <c r="K81" i="12"/>
  <c r="L4" i="12"/>
  <c r="K4" i="12"/>
  <c r="L161" i="12"/>
  <c r="K161" i="12"/>
  <c r="K761" i="12"/>
  <c r="L761" i="12"/>
  <c r="L1179" i="12"/>
  <c r="K1179" i="12"/>
  <c r="K1148" i="12"/>
  <c r="L1148" i="12"/>
  <c r="K687" i="12"/>
  <c r="L687" i="12"/>
  <c r="L1095" i="12"/>
  <c r="L633" i="12"/>
  <c r="L1033" i="12"/>
  <c r="K1033" i="12"/>
  <c r="K552" i="12"/>
  <c r="L552" i="12"/>
  <c r="K940" i="12"/>
  <c r="L940" i="12"/>
  <c r="L1319" i="12"/>
  <c r="K1319" i="12"/>
  <c r="L1195" i="12"/>
  <c r="K1195" i="12"/>
  <c r="L696" i="12"/>
  <c r="K696" i="12"/>
  <c r="L1105" i="12"/>
  <c r="K1149" i="12"/>
  <c r="L1149" i="12"/>
  <c r="L613" i="12"/>
  <c r="K1013" i="12"/>
  <c r="L1013" i="12"/>
  <c r="L596" i="12"/>
  <c r="K596" i="12"/>
  <c r="K585" i="12"/>
  <c r="L585" i="12"/>
  <c r="L1330" i="12"/>
  <c r="K1330" i="12"/>
  <c r="L1269" i="12"/>
  <c r="K1269" i="12"/>
  <c r="K972" i="12"/>
  <c r="L972" i="12"/>
  <c r="L1193" i="12"/>
  <c r="K1193" i="12"/>
  <c r="L562" i="12"/>
  <c r="K562" i="12"/>
  <c r="L1046" i="12"/>
  <c r="K1046" i="12"/>
  <c r="L1268" i="12"/>
  <c r="K1268" i="12"/>
  <c r="L638" i="12"/>
  <c r="L1122" i="12"/>
  <c r="L1345" i="12"/>
  <c r="K1345" i="12"/>
  <c r="L716" i="12"/>
  <c r="K716" i="12"/>
  <c r="K977" i="12"/>
  <c r="L977" i="12"/>
  <c r="L1198" i="12"/>
  <c r="K1198" i="12"/>
  <c r="L571" i="12"/>
  <c r="K571" i="12"/>
  <c r="L1056" i="12"/>
  <c r="L1277" i="12"/>
  <c r="K1277" i="12"/>
  <c r="L591" i="12"/>
  <c r="K591" i="12"/>
  <c r="L741" i="12"/>
  <c r="K741" i="12"/>
  <c r="L930" i="12"/>
  <c r="K930" i="12"/>
  <c r="L1076" i="12"/>
  <c r="L1224" i="12"/>
  <c r="K1224" i="12"/>
  <c r="L1371" i="12"/>
  <c r="K1371" i="12"/>
  <c r="L642" i="12"/>
  <c r="L979" i="12"/>
  <c r="K979" i="12"/>
  <c r="L1126" i="12"/>
  <c r="L1274" i="12"/>
  <c r="K1274" i="12"/>
  <c r="K569" i="12"/>
  <c r="L569" i="12"/>
  <c r="K719" i="12"/>
  <c r="L719" i="12"/>
  <c r="L1054" i="12"/>
  <c r="K1201" i="12"/>
  <c r="L1201" i="12"/>
  <c r="L1349" i="12"/>
  <c r="K1349" i="12"/>
  <c r="L644" i="12"/>
  <c r="L981" i="12"/>
  <c r="K981" i="12"/>
  <c r="L1128" i="12"/>
  <c r="L1276" i="12"/>
  <c r="K1276" i="12"/>
  <c r="L157" i="12"/>
  <c r="K157" i="12"/>
  <c r="L99" i="12"/>
  <c r="K99" i="12"/>
  <c r="L166" i="12"/>
  <c r="K166" i="12"/>
  <c r="L86" i="12"/>
  <c r="K86" i="12"/>
  <c r="K112" i="12"/>
  <c r="L112" i="12"/>
  <c r="L113" i="12" s="1"/>
  <c r="L218" i="12"/>
  <c r="K218" i="12"/>
  <c r="L180" i="12"/>
  <c r="K180" i="12"/>
  <c r="L127" i="12"/>
  <c r="K127" i="12"/>
  <c r="L170" i="12"/>
  <c r="K170" i="12"/>
  <c r="L193" i="12"/>
  <c r="K193" i="12"/>
  <c r="L216" i="12"/>
  <c r="K216" i="12"/>
  <c r="L217" i="12"/>
  <c r="K217" i="12"/>
  <c r="L159" i="12"/>
  <c r="K159" i="12"/>
  <c r="L94" i="12"/>
  <c r="K94" i="12"/>
  <c r="L18" i="12"/>
  <c r="K18" i="12"/>
  <c r="L173" i="12"/>
  <c r="K173" i="12"/>
  <c r="L96" i="12"/>
  <c r="K96" i="12"/>
  <c r="L988" i="12"/>
  <c r="K988" i="12"/>
  <c r="L1049" i="12"/>
  <c r="K1049" i="12"/>
  <c r="L537" i="12"/>
  <c r="K537" i="12"/>
  <c r="L676" i="12"/>
  <c r="L1340" i="12"/>
  <c r="K1340" i="12"/>
  <c r="L934" i="12"/>
  <c r="K934" i="12"/>
  <c r="L713" i="12"/>
  <c r="K713" i="12"/>
  <c r="L1123" i="12"/>
  <c r="L660" i="12"/>
  <c r="L1061" i="12"/>
  <c r="L576" i="12"/>
  <c r="K576" i="12"/>
  <c r="L971" i="12"/>
  <c r="K971" i="12"/>
  <c r="L1354" i="12"/>
  <c r="K1354" i="12"/>
  <c r="L1059" i="12"/>
  <c r="L1228" i="12"/>
  <c r="K1228" i="12"/>
  <c r="L724" i="12"/>
  <c r="K724" i="12"/>
  <c r="L1133" i="12"/>
  <c r="K1307" i="12"/>
  <c r="L1307" i="12"/>
  <c r="L646" i="12"/>
  <c r="K1044" i="12"/>
  <c r="L1044" i="12"/>
  <c r="L738" i="12"/>
  <c r="K738" i="12"/>
  <c r="L639" i="12"/>
  <c r="K536" i="12"/>
  <c r="L536" i="12"/>
  <c r="L924" i="12"/>
  <c r="K924" i="12"/>
  <c r="L1301" i="12"/>
  <c r="K1301" i="12"/>
  <c r="K989" i="12"/>
  <c r="L989" i="12"/>
  <c r="L1209" i="12"/>
  <c r="K1209" i="12"/>
  <c r="L578" i="12"/>
  <c r="K578" i="12"/>
  <c r="L1063" i="12"/>
  <c r="L1284" i="12"/>
  <c r="K1284" i="12"/>
  <c r="L659" i="12"/>
  <c r="L923" i="12"/>
  <c r="K923" i="12"/>
  <c r="L1143" i="12"/>
  <c r="K1143" i="12"/>
  <c r="L1366" i="12"/>
  <c r="K1366" i="12"/>
  <c r="L736" i="12"/>
  <c r="K736" i="12"/>
  <c r="K998" i="12"/>
  <c r="L998" i="12"/>
  <c r="L1219" i="12"/>
  <c r="K1219" i="12"/>
  <c r="L587" i="12"/>
  <c r="K587" i="12"/>
  <c r="L1072" i="12"/>
  <c r="L1293" i="12"/>
  <c r="K1293" i="12"/>
  <c r="K603" i="12"/>
  <c r="L603" i="12"/>
  <c r="L753" i="12"/>
  <c r="K753" i="12"/>
  <c r="L942" i="12"/>
  <c r="K942" i="12"/>
  <c r="L1089" i="12"/>
  <c r="L1236" i="12"/>
  <c r="K1236" i="12"/>
  <c r="L1322" i="12"/>
  <c r="K1322" i="12"/>
  <c r="L654" i="12"/>
  <c r="L992" i="12"/>
  <c r="K992" i="12"/>
  <c r="L1139" i="12"/>
  <c r="K1139" i="12"/>
  <c r="L1286" i="12"/>
  <c r="K1286" i="12"/>
  <c r="K581" i="12"/>
  <c r="L581" i="12"/>
  <c r="L731" i="12"/>
  <c r="K731" i="12"/>
  <c r="L920" i="12"/>
  <c r="K920" i="12"/>
  <c r="L1066" i="12"/>
  <c r="L1214" i="12"/>
  <c r="K1214" i="12"/>
  <c r="L1361" i="12"/>
  <c r="K1361" i="12"/>
  <c r="L657" i="12"/>
  <c r="L994" i="12"/>
  <c r="K994" i="12"/>
  <c r="L1141" i="12"/>
  <c r="K1141" i="12"/>
  <c r="L1288" i="12"/>
  <c r="K1288" i="12"/>
  <c r="L11" i="12"/>
  <c r="K11" i="12"/>
  <c r="L13" i="12"/>
  <c r="K13" i="12"/>
  <c r="L192" i="12"/>
  <c r="K192" i="12"/>
  <c r="L110" i="12"/>
  <c r="K110" i="12"/>
  <c r="L143" i="12"/>
  <c r="K143" i="12"/>
  <c r="L103" i="12"/>
  <c r="K103" i="12"/>
  <c r="L205" i="12"/>
  <c r="K205" i="12"/>
  <c r="L152" i="12"/>
  <c r="K152" i="12"/>
  <c r="L191" i="12"/>
  <c r="K191" i="12"/>
  <c r="L214" i="12"/>
  <c r="K214" i="12"/>
  <c r="L7" i="12"/>
  <c r="K7" i="12"/>
  <c r="L16" i="12"/>
  <c r="K16" i="12"/>
  <c r="L171" i="12"/>
  <c r="K171" i="12"/>
  <c r="K106" i="12"/>
  <c r="M106" i="12" s="1"/>
  <c r="L31" i="12"/>
  <c r="K31" i="12"/>
  <c r="L186" i="12"/>
  <c r="K186" i="12"/>
  <c r="L108" i="12"/>
  <c r="K108" i="12"/>
  <c r="L1339" i="12"/>
  <c r="K1339" i="12"/>
  <c r="L601" i="12"/>
  <c r="K601" i="12"/>
  <c r="L912" i="12"/>
  <c r="K912" i="12"/>
  <c r="L747" i="12"/>
  <c r="K747" i="12"/>
  <c r="L1073" i="12"/>
  <c r="K725" i="12"/>
  <c r="L725" i="12"/>
  <c r="L985" i="12"/>
  <c r="K985" i="12"/>
  <c r="K528" i="12"/>
  <c r="L528" i="12"/>
  <c r="K1241" i="12"/>
  <c r="L1241" i="12"/>
  <c r="L1173" i="12"/>
  <c r="K1173" i="12"/>
  <c r="L764" i="12"/>
  <c r="K764" i="12"/>
  <c r="L622" i="12"/>
  <c r="L1106" i="12"/>
  <c r="L961" i="12"/>
  <c r="K961" i="12"/>
  <c r="L1035" i="12"/>
  <c r="K1035" i="12"/>
  <c r="L918" i="12"/>
  <c r="K918" i="12"/>
  <c r="L1359" i="12"/>
  <c r="K1359" i="12"/>
  <c r="L967" i="12"/>
  <c r="K967" i="12"/>
  <c r="L707" i="12"/>
  <c r="K707" i="12"/>
  <c r="L1337" i="12"/>
  <c r="K1337" i="12"/>
  <c r="L1116" i="12"/>
  <c r="L47" i="12"/>
  <c r="K47" i="12"/>
  <c r="L83" i="12"/>
  <c r="K83" i="12"/>
  <c r="L1181" i="12"/>
  <c r="K1181" i="12"/>
  <c r="L1242" i="12"/>
  <c r="K1242" i="12"/>
  <c r="L704" i="12"/>
  <c r="K704" i="12"/>
  <c r="L1278" i="12"/>
  <c r="K1278" i="12"/>
  <c r="K572" i="12"/>
  <c r="L572" i="12"/>
  <c r="K1024" i="12"/>
  <c r="L1024" i="12"/>
  <c r="K740" i="12"/>
  <c r="L740" i="12"/>
  <c r="L1155" i="12"/>
  <c r="K1155" i="12"/>
  <c r="L688" i="12"/>
  <c r="K688" i="12"/>
  <c r="L1096" i="12"/>
  <c r="L609" i="12"/>
  <c r="K1002" i="12"/>
  <c r="L1002" i="12"/>
  <c r="L539" i="12"/>
  <c r="K539" i="12"/>
  <c r="L1344" i="12"/>
  <c r="K1344" i="12"/>
  <c r="L1259" i="12"/>
  <c r="K1259" i="12"/>
  <c r="K749" i="12"/>
  <c r="L749" i="12"/>
  <c r="L1168" i="12"/>
  <c r="K1168" i="12"/>
  <c r="K540" i="12"/>
  <c r="L540" i="12"/>
  <c r="L949" i="12"/>
  <c r="K949" i="12"/>
  <c r="L671" i="12"/>
  <c r="L1075" i="12"/>
  <c r="K929" i="12"/>
  <c r="L929" i="12"/>
  <c r="L699" i="12"/>
  <c r="K699" i="12"/>
  <c r="L561" i="12"/>
  <c r="K561" i="12"/>
  <c r="L951" i="12"/>
  <c r="K951" i="12"/>
  <c r="L1334" i="12"/>
  <c r="K1334" i="12"/>
  <c r="L1009" i="12"/>
  <c r="K1009" i="12"/>
  <c r="L1230" i="12"/>
  <c r="K1230" i="12"/>
  <c r="K598" i="12"/>
  <c r="L598" i="12"/>
  <c r="L1083" i="12"/>
  <c r="L1304" i="12"/>
  <c r="K1304" i="12"/>
  <c r="L675" i="12"/>
  <c r="L939" i="12"/>
  <c r="K939" i="12"/>
  <c r="K1159" i="12"/>
  <c r="L1159" i="12"/>
  <c r="K529" i="12"/>
  <c r="L529" i="12"/>
  <c r="L752" i="12"/>
  <c r="K752" i="12"/>
  <c r="L1014" i="12"/>
  <c r="K1014" i="12"/>
  <c r="L1235" i="12"/>
  <c r="K1235" i="12"/>
  <c r="L608" i="12"/>
  <c r="L1093" i="12"/>
  <c r="L1314" i="12"/>
  <c r="K1314" i="12"/>
  <c r="L616" i="12"/>
  <c r="L765" i="12"/>
  <c r="K765" i="12"/>
  <c r="L954" i="12"/>
  <c r="K954" i="12"/>
  <c r="L1101" i="12"/>
  <c r="L1249" i="12"/>
  <c r="K1249" i="12"/>
  <c r="L1358" i="12"/>
  <c r="K1358" i="12"/>
  <c r="L667" i="12"/>
  <c r="L1004" i="12"/>
  <c r="K1004" i="12"/>
  <c r="K1151" i="12"/>
  <c r="L1151" i="12"/>
  <c r="L1298" i="12"/>
  <c r="K1298" i="12"/>
  <c r="K593" i="12"/>
  <c r="L593" i="12"/>
  <c r="L743" i="12"/>
  <c r="K743" i="12"/>
  <c r="L932" i="12"/>
  <c r="K932" i="12"/>
  <c r="L1078" i="12"/>
  <c r="K1226" i="12"/>
  <c r="L1226" i="12"/>
  <c r="L1373" i="12"/>
  <c r="K1373" i="12"/>
  <c r="L669" i="12"/>
  <c r="K1006" i="12"/>
  <c r="L1006" i="12"/>
  <c r="L1153" i="12"/>
  <c r="K1153" i="12"/>
  <c r="L1300" i="12"/>
  <c r="K1300" i="12"/>
  <c r="L183" i="12"/>
  <c r="K183" i="12"/>
  <c r="L102" i="12"/>
  <c r="K102" i="12"/>
  <c r="L220" i="12"/>
  <c r="K220" i="12"/>
  <c r="L142" i="12"/>
  <c r="K142" i="12"/>
  <c r="L169" i="12"/>
  <c r="K169" i="12"/>
  <c r="L61" i="12"/>
  <c r="K61" i="12"/>
  <c r="L130" i="12"/>
  <c r="K130" i="12"/>
  <c r="L181" i="12"/>
  <c r="K181" i="12"/>
  <c r="L207" i="12"/>
  <c r="K207" i="12"/>
  <c r="L23" i="12"/>
  <c r="K23" i="12"/>
  <c r="L25" i="12"/>
  <c r="K25" i="12"/>
  <c r="L29" i="12"/>
  <c r="K29" i="12"/>
  <c r="L184" i="12"/>
  <c r="K184" i="12"/>
  <c r="L121" i="12"/>
  <c r="K121" i="12"/>
  <c r="L44" i="12"/>
  <c r="K44" i="12"/>
  <c r="L198" i="12"/>
  <c r="K198" i="12"/>
  <c r="L123" i="12"/>
  <c r="K123" i="12"/>
  <c r="L621" i="12"/>
  <c r="L649" i="12"/>
  <c r="L927" i="12"/>
  <c r="K927" i="12"/>
  <c r="L538" i="12"/>
  <c r="K538" i="12"/>
  <c r="L685" i="12"/>
  <c r="K685" i="12"/>
  <c r="L1094" i="12"/>
  <c r="K1186" i="12"/>
  <c r="L1186" i="12"/>
  <c r="K715" i="12"/>
  <c r="L715" i="12"/>
  <c r="L1130" i="12"/>
  <c r="L634" i="12"/>
  <c r="L1036" i="12"/>
  <c r="K1036" i="12"/>
  <c r="L626" i="12"/>
  <c r="L524" i="12"/>
  <c r="K524" i="12"/>
  <c r="L913" i="12"/>
  <c r="K913" i="12"/>
  <c r="L1291" i="12"/>
  <c r="K1291" i="12"/>
  <c r="L1197" i="12"/>
  <c r="K1197" i="12"/>
  <c r="L651" i="12"/>
  <c r="L1011" i="12"/>
  <c r="K1011" i="12"/>
  <c r="L702" i="12"/>
  <c r="K702" i="12"/>
  <c r="L1110" i="12"/>
  <c r="L1087" i="12"/>
  <c r="L751" i="12"/>
  <c r="K751" i="12"/>
  <c r="L589" i="12"/>
  <c r="K589" i="12"/>
  <c r="L986" i="12"/>
  <c r="K986" i="12"/>
  <c r="L1367" i="12"/>
  <c r="K1367" i="12"/>
  <c r="K1025" i="12"/>
  <c r="L1025" i="12"/>
  <c r="L1247" i="12"/>
  <c r="K1247" i="12"/>
  <c r="L615" i="12"/>
  <c r="L1100" i="12"/>
  <c r="L1327" i="12"/>
  <c r="K1327" i="12"/>
  <c r="L697" i="12"/>
  <c r="K697" i="12"/>
  <c r="L959" i="12"/>
  <c r="K959" i="12"/>
  <c r="L1180" i="12"/>
  <c r="K1180" i="12"/>
  <c r="L549" i="12"/>
  <c r="K549" i="12"/>
  <c r="L1034" i="12"/>
  <c r="K1034" i="12"/>
  <c r="L1256" i="12"/>
  <c r="K1256" i="12"/>
  <c r="L625" i="12"/>
  <c r="L1109" i="12"/>
  <c r="L1332" i="12"/>
  <c r="K1332" i="12"/>
  <c r="L629" i="12"/>
  <c r="L966" i="12"/>
  <c r="K966" i="12"/>
  <c r="L1113" i="12"/>
  <c r="L1261" i="12"/>
  <c r="K1261" i="12"/>
  <c r="L531" i="12"/>
  <c r="K531" i="12"/>
  <c r="L680" i="12"/>
  <c r="K1016" i="12"/>
  <c r="L1016" i="12"/>
  <c r="K1163" i="12"/>
  <c r="L1163" i="12"/>
  <c r="L1310" i="12"/>
  <c r="K1310" i="12"/>
  <c r="L606" i="12"/>
  <c r="L755" i="12"/>
  <c r="K755" i="12"/>
  <c r="L944" i="12"/>
  <c r="K944" i="12"/>
  <c r="L1091" i="12"/>
  <c r="L1238" i="12"/>
  <c r="K1238" i="12"/>
  <c r="L533" i="12"/>
  <c r="K533" i="12"/>
  <c r="L683" i="12"/>
  <c r="K683" i="12"/>
  <c r="L1018" i="12"/>
  <c r="K1018" i="12"/>
  <c r="L1165" i="12"/>
  <c r="K1165" i="12"/>
  <c r="L1313" i="12"/>
  <c r="K1313" i="12"/>
  <c r="L12" i="12"/>
  <c r="K12" i="12"/>
  <c r="L189" i="12"/>
  <c r="K189" i="12"/>
  <c r="L22" i="12"/>
  <c r="K22" i="12"/>
  <c r="L168" i="12"/>
  <c r="K168" i="12"/>
  <c r="L202" i="12"/>
  <c r="K202" i="12"/>
  <c r="L89" i="12"/>
  <c r="K89" i="12"/>
  <c r="L14" i="12"/>
  <c r="K14" i="12"/>
  <c r="L206" i="12"/>
  <c r="K206" i="12"/>
  <c r="L21" i="12"/>
  <c r="K21" i="12"/>
  <c r="L41" i="12"/>
  <c r="K41" i="12"/>
  <c r="L46" i="12"/>
  <c r="K46" i="12"/>
  <c r="L42" i="12"/>
  <c r="K42" i="12"/>
  <c r="L196" i="12"/>
  <c r="K196" i="12"/>
  <c r="L134" i="12"/>
  <c r="K134" i="12"/>
  <c r="L57" i="12"/>
  <c r="K57" i="12"/>
  <c r="L210" i="12"/>
  <c r="K210" i="12"/>
  <c r="L136" i="12"/>
  <c r="K136" i="12"/>
  <c r="L686" i="12"/>
  <c r="K686" i="12"/>
  <c r="L550" i="12"/>
  <c r="K550" i="12"/>
  <c r="L1112" i="12"/>
  <c r="L663" i="12"/>
  <c r="L947" i="12"/>
  <c r="K947" i="12"/>
  <c r="L1229" i="12"/>
  <c r="K1229" i="12"/>
  <c r="K1142" i="12"/>
  <c r="L1142" i="12"/>
  <c r="L614" i="12"/>
  <c r="L1267" i="12"/>
  <c r="K1267" i="12"/>
  <c r="L1120" i="12"/>
  <c r="L566" i="12"/>
  <c r="K566" i="12"/>
  <c r="L1272" i="12"/>
  <c r="K1272" i="12"/>
  <c r="L1352" i="12"/>
  <c r="K1352" i="12"/>
  <c r="L1125" i="12"/>
  <c r="L618" i="12"/>
  <c r="L1251" i="12"/>
  <c r="K1251" i="12"/>
  <c r="L1178" i="12"/>
  <c r="K1178" i="12"/>
  <c r="L201" i="12"/>
  <c r="K201" i="12"/>
  <c r="L165" i="12"/>
  <c r="K165" i="12"/>
  <c r="L63" i="12"/>
  <c r="K63" i="12"/>
  <c r="L149" i="12"/>
  <c r="K149" i="12"/>
  <c r="L1057" i="12"/>
  <c r="K928" i="12"/>
  <c r="L928" i="12"/>
  <c r="L1218" i="12"/>
  <c r="K1218" i="12"/>
  <c r="L1253" i="12"/>
  <c r="K1253" i="12"/>
  <c r="L1191" i="12"/>
  <c r="K1191" i="12"/>
  <c r="L1097" i="12"/>
  <c r="L577" i="12"/>
  <c r="K577" i="12"/>
  <c r="L1134" i="12"/>
  <c r="L1170" i="12"/>
  <c r="K1170" i="12"/>
  <c r="K915" i="12"/>
  <c r="L915" i="12"/>
  <c r="K1047" i="12"/>
  <c r="L1047" i="12"/>
  <c r="L1062" i="12"/>
  <c r="L652" i="12"/>
  <c r="L1137" i="12"/>
  <c r="K1137" i="12"/>
  <c r="L734" i="12"/>
  <c r="K734" i="12"/>
  <c r="L586" i="12"/>
  <c r="K586" i="12"/>
  <c r="L1292" i="12"/>
  <c r="K1292" i="12"/>
  <c r="K926" i="12"/>
  <c r="L926" i="12"/>
  <c r="L1369" i="12"/>
  <c r="K1369" i="12"/>
  <c r="K991" i="12"/>
  <c r="L991" i="12"/>
  <c r="K556" i="12"/>
  <c r="L556" i="12"/>
  <c r="L1336" i="12"/>
  <c r="K1336" i="12"/>
  <c r="L968" i="12"/>
  <c r="K968" i="12"/>
  <c r="L558" i="12"/>
  <c r="K558" i="12"/>
  <c r="L1190" i="12"/>
  <c r="K1190" i="12"/>
  <c r="L38" i="12"/>
  <c r="K38" i="12"/>
  <c r="L78" i="12"/>
  <c r="K78" i="12"/>
  <c r="L59" i="12"/>
  <c r="K59" i="12"/>
  <c r="L33" i="12"/>
  <c r="K33" i="12"/>
  <c r="L60" i="12"/>
  <c r="K60" i="12"/>
  <c r="L85" i="12"/>
  <c r="K85" i="12"/>
  <c r="L221" i="12"/>
  <c r="K221" i="12"/>
  <c r="L160" i="12"/>
  <c r="K160" i="12"/>
  <c r="L5" i="12"/>
  <c r="K5" i="12"/>
  <c r="L1207" i="12"/>
  <c r="K1207" i="12"/>
  <c r="L1244" i="12"/>
  <c r="K1244" i="12"/>
  <c r="L590" i="12"/>
  <c r="K590" i="12"/>
  <c r="L1117" i="12"/>
  <c r="L1023" i="12"/>
  <c r="K1023" i="12"/>
  <c r="L1246" i="12"/>
  <c r="K1246" i="12"/>
  <c r="L1281" i="12"/>
  <c r="K1281" i="12"/>
  <c r="L1222" i="12"/>
  <c r="K1222" i="12"/>
  <c r="L722" i="12"/>
  <c r="K722" i="12"/>
  <c r="L1131" i="12"/>
  <c r="L963" i="12"/>
  <c r="K963" i="12"/>
  <c r="L610" i="12"/>
  <c r="K1007" i="12"/>
  <c r="L1007" i="12"/>
  <c r="L526" i="12"/>
  <c r="K526" i="12"/>
  <c r="K914" i="12"/>
  <c r="L914" i="12"/>
  <c r="L1294" i="12"/>
  <c r="K1294" i="12"/>
  <c r="L1154" i="12"/>
  <c r="K1154" i="12"/>
  <c r="L1204" i="12"/>
  <c r="K1204" i="12"/>
  <c r="L1205" i="12"/>
  <c r="K1205" i="12"/>
  <c r="L711" i="12"/>
  <c r="K711" i="12"/>
  <c r="L984" i="12"/>
  <c r="K984" i="12"/>
  <c r="L672" i="12"/>
  <c r="L1080" i="12"/>
  <c r="L1082" i="12"/>
  <c r="L1303" i="12"/>
  <c r="K1303" i="12"/>
  <c r="L673" i="12"/>
  <c r="L937" i="12"/>
  <c r="K937" i="12"/>
  <c r="L1157" i="12"/>
  <c r="K1157" i="12"/>
  <c r="L527" i="12"/>
  <c r="K527" i="12"/>
  <c r="L750" i="12"/>
  <c r="K750" i="12"/>
  <c r="L1012" i="12"/>
  <c r="K1012" i="12"/>
  <c r="K1233" i="12"/>
  <c r="L1233" i="12"/>
  <c r="L602" i="12"/>
  <c r="K602" i="12"/>
  <c r="L1088" i="12"/>
  <c r="L1308" i="12"/>
  <c r="K1308" i="12"/>
  <c r="L684" i="12"/>
  <c r="K684" i="12"/>
  <c r="L946" i="12"/>
  <c r="K946" i="12"/>
  <c r="L1166" i="12"/>
  <c r="K1166" i="12"/>
  <c r="L1370" i="12"/>
  <c r="K1370" i="12"/>
  <c r="L666" i="12"/>
  <c r="L1003" i="12"/>
  <c r="K1003" i="12"/>
  <c r="L1150" i="12"/>
  <c r="K1150" i="12"/>
  <c r="L1297" i="12"/>
  <c r="K1297" i="12"/>
  <c r="L568" i="12"/>
  <c r="K568" i="12"/>
  <c r="L718" i="12"/>
  <c r="K718" i="12"/>
  <c r="L1052" i="12"/>
  <c r="K1052" i="12"/>
  <c r="L1200" i="12"/>
  <c r="K1200" i="12"/>
  <c r="L1348" i="12"/>
  <c r="K1348" i="12"/>
  <c r="L643" i="12"/>
  <c r="K980" i="12"/>
  <c r="L980" i="12"/>
  <c r="L1127" i="12"/>
  <c r="L1275" i="12"/>
  <c r="K1275" i="12"/>
  <c r="K570" i="12"/>
  <c r="L570" i="12"/>
  <c r="L720" i="12"/>
  <c r="K720" i="12"/>
  <c r="L1055" i="12"/>
  <c r="L1202" i="12"/>
  <c r="K1202" i="12"/>
  <c r="L1350" i="12"/>
  <c r="K1350" i="12"/>
  <c r="L212" i="12"/>
  <c r="K212" i="12"/>
  <c r="L219" i="12"/>
  <c r="K219" i="12"/>
  <c r="L109" i="12"/>
  <c r="K109" i="12"/>
  <c r="L164" i="12"/>
  <c r="K164" i="12"/>
  <c r="L88" i="12"/>
  <c r="K88" i="12"/>
  <c r="L8" i="12"/>
  <c r="K8" i="12"/>
  <c r="L117" i="12"/>
  <c r="K117" i="12"/>
  <c r="L54" i="12"/>
  <c r="K54" i="12"/>
  <c r="L77" i="12"/>
  <c r="K77" i="12"/>
  <c r="L100" i="12"/>
  <c r="K100" i="12"/>
  <c r="L101" i="12"/>
  <c r="K101" i="12"/>
  <c r="L80" i="12"/>
  <c r="K80" i="12"/>
  <c r="L17" i="12"/>
  <c r="K17" i="12"/>
  <c r="L172" i="12"/>
  <c r="K172" i="12"/>
  <c r="L95" i="12"/>
  <c r="K95" i="12"/>
  <c r="L19" i="12"/>
  <c r="K19" i="12"/>
  <c r="L174" i="12"/>
  <c r="K174" i="12"/>
  <c r="L987" i="12"/>
  <c r="K987" i="12"/>
  <c r="L1257" i="12"/>
  <c r="K1257" i="12"/>
  <c r="L762" i="12"/>
  <c r="K762" i="12"/>
  <c r="K745" i="12"/>
  <c r="L745" i="12"/>
  <c r="L553" i="12"/>
  <c r="K553" i="12"/>
  <c r="K726" i="12"/>
  <c r="L726" i="12"/>
  <c r="L1045" i="12"/>
  <c r="K1045" i="12"/>
  <c r="L975" i="12"/>
  <c r="K975" i="12"/>
  <c r="L1050" i="12"/>
  <c r="K1050" i="12"/>
  <c r="L1129" i="12"/>
  <c r="L1273" i="12"/>
  <c r="K1273" i="12"/>
  <c r="L1176" i="12"/>
  <c r="K1176" i="12"/>
  <c r="L956" i="12"/>
  <c r="K956" i="12"/>
  <c r="L695" i="12"/>
  <c r="K695" i="12"/>
  <c r="L1326" i="12"/>
  <c r="K1326" i="12"/>
  <c r="L51" i="12"/>
  <c r="K51" i="12"/>
  <c r="L150" i="12"/>
  <c r="K150" i="12"/>
  <c r="L39" i="12"/>
  <c r="K39" i="12"/>
  <c r="L55" i="12"/>
  <c r="K55" i="12"/>
  <c r="L223" i="12"/>
  <c r="K223" i="12"/>
  <c r="L1021" i="12"/>
  <c r="K1021" i="12"/>
  <c r="L1302" i="12"/>
  <c r="K1302" i="12"/>
  <c r="K689" i="12"/>
  <c r="L689" i="12"/>
  <c r="K974" i="12"/>
  <c r="L974" i="12"/>
  <c r="L1355" i="12"/>
  <c r="K1355" i="12"/>
  <c r="L1260" i="12"/>
  <c r="K1260" i="12"/>
  <c r="L964" i="12"/>
  <c r="K964" i="12"/>
  <c r="K758" i="12"/>
  <c r="L758" i="12"/>
  <c r="L597" i="12"/>
  <c r="K597" i="12"/>
  <c r="L647" i="12"/>
  <c r="L1283" i="12"/>
  <c r="K1283" i="12"/>
  <c r="L917" i="12"/>
  <c r="K917" i="12"/>
  <c r="L1364" i="12"/>
  <c r="K1364" i="12"/>
  <c r="K996" i="12"/>
  <c r="L996" i="12"/>
  <c r="L1217" i="12"/>
  <c r="K1217" i="12"/>
  <c r="L1071" i="12"/>
  <c r="L662" i="12"/>
  <c r="L1146" i="12"/>
  <c r="K1146" i="12"/>
  <c r="L653" i="12"/>
  <c r="L1138" i="12"/>
  <c r="K1138" i="12"/>
  <c r="L1285" i="12"/>
  <c r="K1285" i="12"/>
  <c r="L706" i="12"/>
  <c r="K706" i="12"/>
  <c r="K1040" i="12"/>
  <c r="L1040" i="12"/>
  <c r="L1188" i="12"/>
  <c r="K1188" i="12"/>
  <c r="L631" i="12"/>
  <c r="L1115" i="12"/>
  <c r="L1263" i="12"/>
  <c r="K1263" i="12"/>
  <c r="L708" i="12"/>
  <c r="K708" i="12"/>
  <c r="K1042" i="12"/>
  <c r="L1042" i="12"/>
  <c r="L1338" i="12"/>
  <c r="K1338" i="12"/>
  <c r="L131" i="12"/>
  <c r="K131" i="12"/>
  <c r="L73" i="12"/>
  <c r="K73" i="12"/>
  <c r="L204" i="12"/>
  <c r="K204" i="12"/>
  <c r="L37" i="12"/>
  <c r="K37" i="12"/>
  <c r="L79" i="12"/>
  <c r="K79" i="12"/>
  <c r="L67" i="12"/>
  <c r="K67" i="12"/>
  <c r="L82" i="12"/>
  <c r="K82" i="12"/>
  <c r="L162" i="12"/>
  <c r="K162" i="12"/>
  <c r="L623" i="12"/>
  <c r="L674" i="12"/>
  <c r="L1084" i="12"/>
  <c r="L1305" i="12"/>
  <c r="K1305" i="12"/>
  <c r="L1118" i="12"/>
  <c r="L546" i="12"/>
  <c r="K546" i="12"/>
  <c r="K935" i="12"/>
  <c r="L935" i="12"/>
  <c r="L1316" i="12"/>
  <c r="K1316" i="12"/>
  <c r="L1255" i="12"/>
  <c r="K1255" i="12"/>
  <c r="L746" i="12"/>
  <c r="K746" i="12"/>
  <c r="L1160" i="12"/>
  <c r="K1160" i="12"/>
  <c r="L1058" i="12"/>
  <c r="L635" i="12"/>
  <c r="K1037" i="12"/>
  <c r="L1037" i="12"/>
  <c r="K554" i="12"/>
  <c r="L554" i="12"/>
  <c r="K948" i="12"/>
  <c r="L948" i="12"/>
  <c r="K1328" i="12"/>
  <c r="L1328" i="12"/>
  <c r="L1315" i="12"/>
  <c r="K1315" i="12"/>
  <c r="L1265" i="12"/>
  <c r="K1265" i="12"/>
  <c r="K1234" i="12"/>
  <c r="L1234" i="12"/>
  <c r="L1043" i="12"/>
  <c r="K1043" i="12"/>
  <c r="K703" i="12"/>
  <c r="L703" i="12"/>
  <c r="L1111" i="12"/>
  <c r="L1099" i="12"/>
  <c r="L1321" i="12"/>
  <c r="K1321" i="12"/>
  <c r="K691" i="12"/>
  <c r="L691" i="12"/>
  <c r="L953" i="12"/>
  <c r="K953" i="12"/>
  <c r="L1174" i="12"/>
  <c r="K1174" i="12"/>
  <c r="L547" i="12"/>
  <c r="K547" i="12"/>
  <c r="L1032" i="12"/>
  <c r="K1032" i="12"/>
  <c r="L1254" i="12"/>
  <c r="K1254" i="12"/>
  <c r="L624" i="12"/>
  <c r="L1108" i="12"/>
  <c r="L1331" i="12"/>
  <c r="K1331" i="12"/>
  <c r="L701" i="12"/>
  <c r="K701" i="12"/>
  <c r="K962" i="12"/>
  <c r="L962" i="12"/>
  <c r="L1183" i="12"/>
  <c r="K1183" i="12"/>
  <c r="L530" i="12"/>
  <c r="K530" i="12"/>
  <c r="L679" i="12"/>
  <c r="L1015" i="12"/>
  <c r="K1015" i="12"/>
  <c r="L1162" i="12"/>
  <c r="K1162" i="12"/>
  <c r="L1309" i="12"/>
  <c r="K1309" i="12"/>
  <c r="K580" i="12"/>
  <c r="L580" i="12"/>
  <c r="L730" i="12"/>
  <c r="K730" i="12"/>
  <c r="L919" i="12"/>
  <c r="K919" i="12"/>
  <c r="L1065" i="12"/>
  <c r="L1213" i="12"/>
  <c r="K1213" i="12"/>
  <c r="L1360" i="12"/>
  <c r="K1360" i="12"/>
  <c r="L656" i="12"/>
  <c r="K993" i="12"/>
  <c r="L993" i="12"/>
  <c r="L1140" i="12"/>
  <c r="K1140" i="12"/>
  <c r="L1287" i="12"/>
  <c r="K1287" i="12"/>
  <c r="L582" i="12"/>
  <c r="K582" i="12"/>
  <c r="L732" i="12"/>
  <c r="K732" i="12"/>
  <c r="L921" i="12"/>
  <c r="K921" i="12"/>
  <c r="L1067" i="12"/>
  <c r="L1215" i="12"/>
  <c r="K1215" i="12"/>
  <c r="L1362" i="12"/>
  <c r="K1362" i="12"/>
  <c r="L66" i="12"/>
  <c r="K66" i="12"/>
  <c r="L20" i="12"/>
  <c r="K20" i="12"/>
  <c r="L139" i="12"/>
  <c r="K139" i="12"/>
  <c r="L48" i="12"/>
  <c r="K48" i="12"/>
  <c r="L115" i="12"/>
  <c r="K115" i="12"/>
  <c r="L35" i="12"/>
  <c r="K35" i="12"/>
  <c r="L177" i="12"/>
  <c r="K177" i="12"/>
  <c r="L75" i="12"/>
  <c r="K75" i="12"/>
  <c r="L98" i="12"/>
  <c r="K98" i="12"/>
  <c r="L118" i="12"/>
  <c r="K118" i="12"/>
  <c r="L124" i="12"/>
  <c r="K124" i="12"/>
  <c r="L93" i="12"/>
  <c r="K93" i="12"/>
  <c r="L30" i="12"/>
  <c r="K30" i="12"/>
  <c r="L185" i="12"/>
  <c r="K185" i="12"/>
  <c r="L107" i="12"/>
  <c r="K107" i="12"/>
  <c r="L32" i="12"/>
  <c r="K32" i="12"/>
  <c r="L187" i="12"/>
  <c r="K187" i="12"/>
  <c r="L658" i="12"/>
  <c r="L1182" i="12"/>
  <c r="K1182" i="12"/>
  <c r="K1185" i="12"/>
  <c r="L1185" i="12"/>
  <c r="L1068" i="12"/>
  <c r="L763" i="12"/>
  <c r="K763" i="12"/>
  <c r="L714" i="12"/>
  <c r="K714" i="12"/>
  <c r="L693" i="12"/>
  <c r="K693" i="12"/>
  <c r="L147" i="12"/>
  <c r="K147" i="12"/>
  <c r="L563" i="12"/>
  <c r="K563" i="12"/>
  <c r="K1216" i="12"/>
  <c r="L1216" i="12"/>
  <c r="K574" i="12"/>
  <c r="L574" i="12"/>
  <c r="L965" i="12"/>
  <c r="K965" i="12"/>
  <c r="L1346" i="12"/>
  <c r="K1346" i="12"/>
  <c r="K911" i="12"/>
  <c r="L911" i="12"/>
  <c r="L1282" i="12"/>
  <c r="K1282" i="12"/>
  <c r="L1184" i="12"/>
  <c r="K1184" i="12"/>
  <c r="L664" i="12"/>
  <c r="L1070" i="12"/>
  <c r="L583" i="12"/>
  <c r="K583" i="12"/>
  <c r="L976" i="12"/>
  <c r="K976" i="12"/>
  <c r="L1356" i="12"/>
  <c r="K1356" i="12"/>
  <c r="L559" i="12"/>
  <c r="K559" i="12"/>
  <c r="L1357" i="12"/>
  <c r="K1357" i="12"/>
  <c r="L1266" i="12"/>
  <c r="K1266" i="12"/>
  <c r="L997" i="12"/>
  <c r="K997" i="12"/>
  <c r="L727" i="12"/>
  <c r="K727" i="12"/>
  <c r="L1144" i="12"/>
  <c r="K1144" i="12"/>
  <c r="L1119" i="12"/>
  <c r="L1342" i="12"/>
  <c r="K1342" i="12"/>
  <c r="L712" i="12"/>
  <c r="K712" i="12"/>
  <c r="L973" i="12"/>
  <c r="K973" i="12"/>
  <c r="L1194" i="12"/>
  <c r="K1194" i="12"/>
  <c r="L564" i="12"/>
  <c r="K564" i="12"/>
  <c r="K1048" i="12"/>
  <c r="L1048" i="12"/>
  <c r="L1270" i="12"/>
  <c r="K1270" i="12"/>
  <c r="L640" i="12"/>
  <c r="L1124" i="12"/>
  <c r="K721" i="12"/>
  <c r="L721" i="12"/>
  <c r="L982" i="12"/>
  <c r="K982" i="12"/>
  <c r="L1203" i="12"/>
  <c r="K1203" i="12"/>
  <c r="L542" i="12"/>
  <c r="K542" i="12"/>
  <c r="L692" i="12"/>
  <c r="K692" i="12"/>
  <c r="K1027" i="12"/>
  <c r="L1027" i="12"/>
  <c r="L1175" i="12"/>
  <c r="K1175" i="12"/>
  <c r="L1323" i="12"/>
  <c r="K1323" i="12"/>
  <c r="L592" i="12"/>
  <c r="K592" i="12"/>
  <c r="L742" i="12"/>
  <c r="K742" i="12"/>
  <c r="K931" i="12"/>
  <c r="L931" i="12"/>
  <c r="L1077" i="12"/>
  <c r="L1225" i="12"/>
  <c r="K1225" i="12"/>
  <c r="L1372" i="12"/>
  <c r="K1372" i="12"/>
  <c r="L668" i="12"/>
  <c r="L1005" i="12"/>
  <c r="K1005" i="12"/>
  <c r="L1152" i="12"/>
  <c r="K1152" i="12"/>
  <c r="L1299" i="12"/>
  <c r="K1299" i="12"/>
  <c r="L594" i="12"/>
  <c r="K594" i="12"/>
  <c r="L744" i="12"/>
  <c r="K744" i="12"/>
  <c r="L933" i="12"/>
  <c r="K933" i="12"/>
  <c r="L1079" i="12"/>
  <c r="L1227" i="12"/>
  <c r="K1227" i="12"/>
  <c r="L1374" i="12"/>
  <c r="K1374" i="12"/>
  <c r="L40" i="12"/>
  <c r="K40" i="12"/>
  <c r="L49" i="12"/>
  <c r="K49" i="12"/>
  <c r="L167" i="12"/>
  <c r="K167" i="12"/>
  <c r="L190" i="12"/>
  <c r="K190" i="12"/>
  <c r="L145" i="12"/>
  <c r="K145" i="12"/>
  <c r="L64" i="12"/>
  <c r="K64" i="12"/>
  <c r="L9" i="12"/>
  <c r="K9" i="12"/>
  <c r="L92" i="12"/>
  <c r="K92" i="12"/>
  <c r="L116" i="12"/>
  <c r="K116" i="12"/>
  <c r="L140" i="12"/>
  <c r="K140" i="12"/>
  <c r="L141" i="12"/>
  <c r="K141" i="12"/>
  <c r="L105" i="12"/>
  <c r="K105" i="12"/>
  <c r="L43" i="12"/>
  <c r="K43" i="12"/>
  <c r="L197" i="12"/>
  <c r="K197" i="12"/>
  <c r="L122" i="12"/>
  <c r="K122" i="12"/>
  <c r="L199" i="12"/>
  <c r="K199" i="12"/>
  <c r="L1022" i="12"/>
  <c r="K1022" i="12"/>
  <c r="L1081" i="12"/>
  <c r="K958" i="12"/>
  <c r="L958" i="12"/>
  <c r="L565" i="12"/>
  <c r="K565" i="12"/>
  <c r="L1279" i="12"/>
  <c r="K1279" i="12"/>
  <c r="L599" i="12"/>
  <c r="K599" i="12"/>
  <c r="L1000" i="12"/>
  <c r="K1000" i="12"/>
  <c r="L548" i="12"/>
  <c r="K548" i="12"/>
  <c r="K938" i="12"/>
  <c r="L938" i="12"/>
  <c r="L1317" i="12"/>
  <c r="K1317" i="12"/>
  <c r="L1223" i="12"/>
  <c r="K1223" i="12"/>
  <c r="L1245" i="12"/>
  <c r="K1245" i="12"/>
  <c r="L690" i="12"/>
  <c r="K690" i="12"/>
  <c r="L1098" i="12"/>
  <c r="L611" i="12"/>
  <c r="L1008" i="12"/>
  <c r="K1008" i="12"/>
  <c r="L650" i="12"/>
  <c r="L612" i="12"/>
  <c r="L535" i="12"/>
  <c r="K535" i="12"/>
  <c r="L922" i="12"/>
  <c r="K922" i="12"/>
  <c r="L1296" i="12"/>
  <c r="K1296" i="12"/>
  <c r="L1121" i="12"/>
  <c r="L1169" i="12"/>
  <c r="K1169" i="12"/>
  <c r="L759" i="12"/>
  <c r="K759" i="12"/>
  <c r="L1172" i="12"/>
  <c r="K1172" i="12"/>
  <c r="L916" i="12"/>
  <c r="K916" i="12"/>
  <c r="L1135" i="12"/>
  <c r="L1363" i="12"/>
  <c r="K1363" i="12"/>
  <c r="L728" i="12"/>
  <c r="K728" i="12"/>
  <c r="L990" i="12"/>
  <c r="K990" i="12"/>
  <c r="L1210" i="12"/>
  <c r="K1210" i="12"/>
  <c r="K584" i="12"/>
  <c r="L584" i="12"/>
  <c r="L1069" i="12"/>
  <c r="L1290" i="12"/>
  <c r="K1290" i="12"/>
  <c r="L661" i="12"/>
  <c r="L925" i="12"/>
  <c r="K925" i="12"/>
  <c r="K1145" i="12"/>
  <c r="L1145" i="12"/>
  <c r="L1368" i="12"/>
  <c r="K1368" i="12"/>
  <c r="K737" i="12"/>
  <c r="L737" i="12"/>
  <c r="L999" i="12"/>
  <c r="K999" i="12"/>
  <c r="K1220" i="12"/>
  <c r="L1220" i="12"/>
  <c r="K555" i="12"/>
  <c r="L555" i="12"/>
  <c r="L705" i="12"/>
  <c r="K705" i="12"/>
  <c r="K1039" i="12"/>
  <c r="L1039" i="12"/>
  <c r="L1187" i="12"/>
  <c r="K1187" i="12"/>
  <c r="L1335" i="12"/>
  <c r="K1335" i="12"/>
  <c r="L604" i="12"/>
  <c r="K604" i="12"/>
  <c r="L754" i="12"/>
  <c r="K754" i="12"/>
  <c r="L943" i="12"/>
  <c r="K943" i="12"/>
  <c r="L1090" i="12"/>
  <c r="L1237" i="12"/>
  <c r="K1237" i="12"/>
  <c r="L532" i="12"/>
  <c r="K532" i="12"/>
  <c r="L681" i="12"/>
  <c r="L1017" i="12"/>
  <c r="K1017" i="12"/>
  <c r="L1164" i="12"/>
  <c r="K1164" i="12"/>
  <c r="L1312" i="12"/>
  <c r="K1312" i="12"/>
  <c r="L607" i="12"/>
  <c r="L756" i="12"/>
  <c r="K756" i="12"/>
  <c r="K945" i="12"/>
  <c r="L945" i="12"/>
  <c r="L1092" i="12"/>
  <c r="L1239" i="12"/>
  <c r="K1239" i="12"/>
  <c r="L128" i="12"/>
  <c r="K128" i="12"/>
  <c r="L97" i="12"/>
  <c r="K97" i="12"/>
  <c r="L76" i="12"/>
  <c r="K76" i="12"/>
  <c r="L194" i="12"/>
  <c r="K194" i="12"/>
  <c r="L27" i="12"/>
  <c r="K27" i="12"/>
  <c r="L175" i="12"/>
  <c r="K175" i="12"/>
  <c r="L90" i="12"/>
  <c r="K90" i="12"/>
  <c r="L36" i="12"/>
  <c r="K36" i="12"/>
  <c r="L114" i="12"/>
  <c r="K114" i="12"/>
  <c r="L138" i="12"/>
  <c r="K138" i="12"/>
  <c r="L158" i="12"/>
  <c r="K158" i="12"/>
  <c r="L163" i="12"/>
  <c r="K163" i="12"/>
  <c r="L120" i="12"/>
  <c r="K120" i="12"/>
  <c r="L56" i="12"/>
  <c r="K56" i="12"/>
  <c r="L209" i="12"/>
  <c r="K209" i="12"/>
  <c r="L135" i="12"/>
  <c r="K135" i="12"/>
  <c r="L58" i="12"/>
  <c r="K58" i="12"/>
  <c r="L211" i="12"/>
  <c r="K211" i="12"/>
  <c r="L595" i="12"/>
  <c r="K595" i="12"/>
  <c r="L579" i="12"/>
  <c r="K579" i="12"/>
  <c r="K709" i="12"/>
  <c r="L709" i="12"/>
  <c r="L1221" i="12"/>
  <c r="K1221" i="12"/>
  <c r="L1158" i="12"/>
  <c r="K1158" i="12"/>
  <c r="K710" i="12"/>
  <c r="L710" i="12"/>
  <c r="L1320" i="12"/>
  <c r="K1320" i="12"/>
  <c r="L1074" i="12"/>
  <c r="L1341" i="12"/>
  <c r="K1341" i="12"/>
  <c r="L1020" i="12"/>
  <c r="K1020" i="12"/>
  <c r="L636" i="12"/>
  <c r="L1343" i="12"/>
  <c r="K1343" i="12"/>
  <c r="K1196" i="12"/>
  <c r="L1196" i="12"/>
  <c r="L645" i="12"/>
  <c r="L641" i="12"/>
  <c r="L978" i="12"/>
  <c r="K978" i="12"/>
  <c r="L543" i="12"/>
  <c r="K543" i="12"/>
  <c r="L1028" i="12"/>
  <c r="K1028" i="12"/>
  <c r="L1324" i="12"/>
  <c r="K1324" i="12"/>
  <c r="L1103" i="12"/>
  <c r="L545" i="12"/>
  <c r="K545" i="12"/>
  <c r="L1030" i="12"/>
  <c r="K1030" i="12"/>
  <c r="L188" i="12"/>
  <c r="K188" i="12"/>
  <c r="L74" i="12"/>
  <c r="K74" i="12"/>
  <c r="L28" i="12"/>
  <c r="K28" i="12"/>
  <c r="L15" i="12"/>
  <c r="K15" i="12"/>
  <c r="L62" i="12"/>
  <c r="K62" i="12"/>
  <c r="L208" i="12"/>
  <c r="K208" i="12"/>
  <c r="L69" i="12"/>
  <c r="K69" i="12"/>
  <c r="L733" i="12"/>
  <c r="K733" i="12"/>
  <c r="K1192" i="12"/>
  <c r="L1192" i="12"/>
  <c r="L1107" i="12"/>
  <c r="L1351" i="12"/>
  <c r="K1351" i="12"/>
  <c r="L45" i="12"/>
  <c r="K45" i="12"/>
  <c r="M412" i="12"/>
  <c r="M297" i="12"/>
  <c r="M433" i="12"/>
  <c r="M343" i="12"/>
  <c r="M257" i="12"/>
  <c r="M409" i="12"/>
  <c r="M243" i="12"/>
  <c r="M251" i="12"/>
  <c r="M278" i="12"/>
  <c r="M479" i="12"/>
  <c r="M348" i="12"/>
  <c r="M362" i="12"/>
  <c r="M366" i="12"/>
  <c r="M497" i="12"/>
  <c r="M416" i="12"/>
  <c r="M254" i="12"/>
  <c r="M245" i="12"/>
  <c r="M373" i="12"/>
  <c r="M425" i="12"/>
  <c r="M489" i="12"/>
  <c r="M338" i="12"/>
  <c r="M463" i="12"/>
  <c r="M445" i="12"/>
  <c r="M337" i="12"/>
  <c r="M380" i="12"/>
  <c r="M481" i="12"/>
  <c r="M480" i="12"/>
  <c r="M407" i="12"/>
  <c r="M448" i="12"/>
  <c r="M253" i="12"/>
  <c r="M491" i="12"/>
  <c r="M283" i="12"/>
  <c r="K760" i="12"/>
  <c r="L760" i="12"/>
  <c r="K1208" i="12"/>
  <c r="L1208" i="12"/>
  <c r="L1271" i="12"/>
  <c r="K1271" i="12"/>
  <c r="L1147" i="12"/>
  <c r="K1147" i="12"/>
  <c r="L735" i="12"/>
  <c r="K735" i="12"/>
  <c r="L573" i="12"/>
  <c r="K573" i="12"/>
  <c r="L628" i="12"/>
  <c r="L1031" i="12"/>
  <c r="K1031" i="12"/>
  <c r="L575" i="12"/>
  <c r="K575" i="12"/>
  <c r="L970" i="12"/>
  <c r="K970" i="12"/>
  <c r="L1353" i="12"/>
  <c r="K1353" i="12"/>
  <c r="L1258" i="12"/>
  <c r="K1258" i="12"/>
  <c r="L627" i="12"/>
  <c r="L723" i="12"/>
  <c r="K723" i="12"/>
  <c r="L1132" i="12"/>
  <c r="L637" i="12"/>
  <c r="L1038" i="12"/>
  <c r="K1038" i="12"/>
  <c r="L670" i="12"/>
  <c r="L560" i="12"/>
  <c r="K560" i="12"/>
  <c r="L950" i="12"/>
  <c r="K950" i="12"/>
  <c r="L1333" i="12"/>
  <c r="K1333" i="12"/>
  <c r="L1280" i="12"/>
  <c r="K1280" i="12"/>
  <c r="L1232" i="12"/>
  <c r="K1232" i="12"/>
  <c r="L1206" i="12"/>
  <c r="K1206" i="12"/>
  <c r="L936" i="12"/>
  <c r="K936" i="12"/>
  <c r="L1156" i="12"/>
  <c r="K1156" i="12"/>
  <c r="L525" i="12"/>
  <c r="K525" i="12"/>
  <c r="L748" i="12"/>
  <c r="K748" i="12"/>
  <c r="K1010" i="12"/>
  <c r="L1010" i="12"/>
  <c r="L1231" i="12"/>
  <c r="K1231" i="12"/>
  <c r="K600" i="12"/>
  <c r="L600" i="12"/>
  <c r="L1086" i="12"/>
  <c r="L1306" i="12"/>
  <c r="K1306" i="12"/>
  <c r="L677" i="12"/>
  <c r="L941" i="12"/>
  <c r="K941" i="12"/>
  <c r="L1161" i="12"/>
  <c r="K1161" i="12"/>
  <c r="L534" i="12"/>
  <c r="K534" i="12"/>
  <c r="K757" i="12"/>
  <c r="L757" i="12"/>
  <c r="K1019" i="12"/>
  <c r="L1019" i="12"/>
  <c r="K1240" i="12"/>
  <c r="L1240" i="12"/>
  <c r="L567" i="12"/>
  <c r="K567" i="12"/>
  <c r="L717" i="12"/>
  <c r="K717" i="12"/>
  <c r="K1051" i="12"/>
  <c r="L1051" i="12"/>
  <c r="L1199" i="12"/>
  <c r="K1199" i="12"/>
  <c r="L1347" i="12"/>
  <c r="K1347" i="12"/>
  <c r="L617" i="12"/>
  <c r="L766" i="12"/>
  <c r="K766" i="12"/>
  <c r="K955" i="12"/>
  <c r="L955" i="12"/>
  <c r="L1102" i="12"/>
  <c r="L1250" i="12"/>
  <c r="K1250" i="12"/>
  <c r="L544" i="12"/>
  <c r="K544" i="12"/>
  <c r="L694" i="12"/>
  <c r="K694" i="12"/>
  <c r="L1029" i="12"/>
  <c r="K1029" i="12"/>
  <c r="K1177" i="12"/>
  <c r="L1177" i="12"/>
  <c r="L1325" i="12"/>
  <c r="K1325" i="12"/>
  <c r="L620" i="12"/>
  <c r="L957" i="12"/>
  <c r="K957" i="12"/>
  <c r="L1104" i="12"/>
  <c r="L1252" i="12"/>
  <c r="K1252" i="12"/>
  <c r="L129" i="12"/>
  <c r="K129" i="12"/>
  <c r="L215" i="12"/>
  <c r="K215" i="12"/>
  <c r="L104" i="12"/>
  <c r="K104" i="12"/>
  <c r="L26" i="12"/>
  <c r="K26" i="12"/>
  <c r="L53" i="12"/>
  <c r="K53" i="12"/>
  <c r="L203" i="12"/>
  <c r="K203" i="12"/>
  <c r="L126" i="12"/>
  <c r="K126" i="12"/>
  <c r="L65" i="12"/>
  <c r="K65" i="12"/>
  <c r="L132" i="12"/>
  <c r="K132" i="12"/>
  <c r="L156" i="12"/>
  <c r="K156" i="12"/>
  <c r="L178" i="12"/>
  <c r="K178" i="12"/>
  <c r="L179" i="12"/>
  <c r="K179" i="12"/>
  <c r="L133" i="12"/>
  <c r="K133" i="12"/>
  <c r="L68" i="12"/>
  <c r="K68" i="12"/>
  <c r="L222" i="12"/>
  <c r="K222" i="12"/>
  <c r="L148" i="12"/>
  <c r="K148" i="12"/>
  <c r="L71" i="12"/>
  <c r="K71" i="12"/>
  <c r="L224" i="12"/>
  <c r="K224" i="12"/>
  <c r="M509" i="12"/>
  <c r="M341" i="12"/>
  <c r="M432" i="12"/>
  <c r="M293" i="12"/>
  <c r="M264" i="12"/>
  <c r="M288" i="12"/>
  <c r="M269" i="12"/>
  <c r="M411" i="12"/>
  <c r="M495" i="12"/>
  <c r="M405" i="12"/>
  <c r="M500" i="12"/>
  <c r="M342" i="12"/>
  <c r="M415" i="12"/>
  <c r="M260" i="12"/>
  <c r="M388" i="12"/>
  <c r="M242" i="12"/>
  <c r="M505" i="12"/>
  <c r="M353" i="12"/>
  <c r="M352" i="12"/>
  <c r="M486" i="12"/>
  <c r="M237" i="12"/>
  <c r="M290" i="12"/>
  <c r="M236" i="12"/>
  <c r="M265" i="12"/>
  <c r="M440" i="12"/>
  <c r="M369" i="12"/>
  <c r="M346" i="12"/>
  <c r="M512" i="12"/>
  <c r="M354" i="12"/>
  <c r="M360" i="12"/>
  <c r="M431" i="12"/>
  <c r="M365" i="12"/>
  <c r="M429" i="12"/>
  <c r="M335" i="12"/>
  <c r="M240" i="12"/>
  <c r="M284" i="12"/>
  <c r="M364" i="12"/>
  <c r="M250" i="12"/>
  <c r="M436" i="12"/>
  <c r="M439" i="12"/>
  <c r="M345" i="12"/>
  <c r="M507" i="12"/>
  <c r="M430" i="12"/>
  <c r="M276" i="12"/>
  <c r="M387" i="12"/>
  <c r="M367" i="12"/>
  <c r="M244" i="12"/>
  <c r="M372" i="12"/>
  <c r="M504" i="12"/>
  <c r="M351" i="12"/>
  <c r="M272" i="12"/>
  <c r="M271" i="12"/>
  <c r="M423" i="12"/>
  <c r="M478" i="12"/>
  <c r="M377" i="12"/>
  <c r="M291" i="12"/>
  <c r="M361" i="12"/>
  <c r="M424" i="12"/>
  <c r="M262" i="12"/>
  <c r="M394" i="12"/>
  <c r="M392" i="12"/>
  <c r="M438" i="12"/>
  <c r="M287" i="12"/>
  <c r="M442" i="12"/>
  <c r="M263" i="12"/>
  <c r="M492" i="12"/>
  <c r="M484" i="12"/>
  <c r="M266" i="12"/>
  <c r="M389" i="12"/>
  <c r="M333" i="12"/>
  <c r="M490" i="12"/>
  <c r="M339" i="12"/>
  <c r="M410" i="12"/>
  <c r="M289" i="12"/>
  <c r="M275" i="12"/>
  <c r="M370" i="12"/>
  <c r="M258" i="12"/>
  <c r="M267" i="12"/>
  <c r="M334" i="12"/>
  <c r="M428" i="12"/>
  <c r="M427" i="12"/>
  <c r="M511" i="12"/>
  <c r="M393" i="12"/>
  <c r="M513" i="12"/>
  <c r="M241" i="12"/>
  <c r="M461" i="12"/>
  <c r="M441" i="12"/>
  <c r="M347" i="12"/>
  <c r="M391" i="12"/>
  <c r="M255" i="12"/>
  <c r="M468" i="12"/>
  <c r="M296" i="12"/>
  <c r="M444" i="12"/>
  <c r="M421" i="12"/>
  <c r="L330" i="12"/>
  <c r="M379" i="12"/>
  <c r="M238" i="12"/>
  <c r="K273" i="12"/>
  <c r="F28" i="4" s="1"/>
  <c r="M235" i="12"/>
  <c r="M502" i="12"/>
  <c r="M376" i="12"/>
  <c r="M359" i="12"/>
  <c r="M485" i="12"/>
  <c r="M270" i="12"/>
  <c r="M390" i="12"/>
  <c r="L475" i="12"/>
  <c r="M404" i="12"/>
  <c r="K450" i="12"/>
  <c r="F33" i="4" s="1"/>
  <c r="L450" i="12"/>
  <c r="M292" i="12"/>
  <c r="M482" i="12"/>
  <c r="M356" i="12"/>
  <c r="M422" i="12"/>
  <c r="M261" i="12"/>
  <c r="M328" i="12"/>
  <c r="M363" i="12"/>
  <c r="M434" i="12"/>
  <c r="M279" i="12"/>
  <c r="M282" i="12"/>
  <c r="M418" i="12"/>
  <c r="M280" i="12"/>
  <c r="M498" i="12"/>
  <c r="M503" i="12"/>
  <c r="M331" i="12"/>
  <c r="K395" i="12"/>
  <c r="F31" i="4" s="1"/>
  <c r="M285" i="12"/>
  <c r="M501" i="12"/>
  <c r="M499" i="12"/>
  <c r="M247" i="12"/>
  <c r="M474" i="12"/>
  <c r="M453" i="12"/>
  <c r="M281" i="12"/>
  <c r="M417" i="12"/>
  <c r="M437" i="12"/>
  <c r="M506" i="12"/>
  <c r="M358" i="12"/>
  <c r="M476" i="12"/>
  <c r="M467" i="12"/>
  <c r="M294" i="12"/>
  <c r="M385" i="12"/>
  <c r="M277" i="12"/>
  <c r="K298" i="12"/>
  <c r="F29" i="4" s="1"/>
  <c r="M274" i="12"/>
  <c r="M447" i="12"/>
  <c r="M443" i="12"/>
  <c r="M426" i="12"/>
  <c r="M458" i="12"/>
  <c r="M508" i="12"/>
  <c r="M344" i="12"/>
  <c r="M382" i="12"/>
  <c r="M487" i="12"/>
  <c r="M470" i="12"/>
  <c r="M471" i="12"/>
  <c r="M452" i="12"/>
  <c r="M483" i="12"/>
  <c r="M381" i="12"/>
  <c r="M368" i="12"/>
  <c r="M406" i="12"/>
  <c r="M326" i="12"/>
  <c r="K330" i="12"/>
  <c r="F30" i="4" s="1"/>
  <c r="M332" i="12"/>
  <c r="M340" i="12"/>
  <c r="M413" i="12"/>
  <c r="M327" i="12"/>
  <c r="M510" i="12"/>
  <c r="M435" i="12"/>
  <c r="L273" i="12"/>
  <c r="M451" i="12"/>
  <c r="M246" i="12"/>
  <c r="M355" i="12"/>
  <c r="L395" i="12"/>
  <c r="L514" i="12"/>
  <c r="L298" i="12"/>
  <c r="M1470" i="12" l="1"/>
  <c r="M1471" i="12"/>
  <c r="M1469" i="12"/>
  <c r="M1498" i="12"/>
  <c r="M677" i="12"/>
  <c r="M650" i="12"/>
  <c r="M670" i="12"/>
  <c r="M627" i="12"/>
  <c r="M664" i="12"/>
  <c r="M631" i="12"/>
  <c r="M647" i="12"/>
  <c r="M610" i="12"/>
  <c r="M621" i="12"/>
  <c r="M676" i="12"/>
  <c r="M642" i="12"/>
  <c r="M613" i="12"/>
  <c r="M633" i="12"/>
  <c r="M648" i="12"/>
  <c r="M1433" i="12"/>
  <c r="M1387" i="12"/>
  <c r="M1403" i="12"/>
  <c r="M1397" i="12"/>
  <c r="M1424" i="12"/>
  <c r="L1528" i="12"/>
  <c r="M1414" i="12"/>
  <c r="M1404" i="12"/>
  <c r="M1389" i="12"/>
  <c r="M1430" i="12"/>
  <c r="M1399" i="12"/>
  <c r="M1410" i="12"/>
  <c r="M1412" i="12"/>
  <c r="M148" i="12"/>
  <c r="M156" i="12"/>
  <c r="M26" i="12"/>
  <c r="M957" i="12"/>
  <c r="M766" i="12"/>
  <c r="M717" i="12"/>
  <c r="M1161" i="12"/>
  <c r="M936" i="12"/>
  <c r="M950" i="12"/>
  <c r="M1132" i="12"/>
  <c r="M970" i="12"/>
  <c r="M1147" i="12"/>
  <c r="M733" i="12"/>
  <c r="M74" i="12"/>
  <c r="M1324" i="12"/>
  <c r="M209" i="12"/>
  <c r="M76" i="12"/>
  <c r="M756" i="12"/>
  <c r="M604" i="12"/>
  <c r="M925" i="12"/>
  <c r="M1210" i="12"/>
  <c r="M535" i="12"/>
  <c r="M690" i="12"/>
  <c r="M548" i="12"/>
  <c r="M1081" i="12"/>
  <c r="M105" i="12"/>
  <c r="M64" i="12"/>
  <c r="M1374" i="12"/>
  <c r="M1299" i="12"/>
  <c r="M1225" i="12"/>
  <c r="M1175" i="12"/>
  <c r="M982" i="12"/>
  <c r="M1342" i="12"/>
  <c r="M1266" i="12"/>
  <c r="M583" i="12"/>
  <c r="M714" i="12"/>
  <c r="M93" i="12"/>
  <c r="M1362" i="12"/>
  <c r="M1287" i="12"/>
  <c r="M1213" i="12"/>
  <c r="M1162" i="12"/>
  <c r="M1254" i="12"/>
  <c r="M1043" i="12"/>
  <c r="M1160" i="12"/>
  <c r="M546" i="12"/>
  <c r="M162" i="12"/>
  <c r="M73" i="12"/>
  <c r="M1115" i="12"/>
  <c r="M1285" i="12"/>
  <c r="M1283" i="12"/>
  <c r="M1260" i="12"/>
  <c r="M39" i="12"/>
  <c r="M133" i="12"/>
  <c r="M129" i="12"/>
  <c r="M62" i="12"/>
  <c r="M636" i="12"/>
  <c r="M211" i="12"/>
  <c r="M163" i="12"/>
  <c r="M175" i="12"/>
  <c r="M122" i="12"/>
  <c r="M116" i="12"/>
  <c r="M167" i="12"/>
  <c r="M107" i="12"/>
  <c r="M98" i="12"/>
  <c r="M1176" i="12"/>
  <c r="M19" i="12"/>
  <c r="M100" i="12"/>
  <c r="M164" i="12"/>
  <c r="M1055" i="12"/>
  <c r="M1308" i="12"/>
  <c r="M750" i="12"/>
  <c r="M1082" i="12"/>
  <c r="M1205" i="12"/>
  <c r="M526" i="12"/>
  <c r="M1222" i="12"/>
  <c r="M1117" i="12"/>
  <c r="M221" i="12"/>
  <c r="M38" i="12"/>
  <c r="M586" i="12"/>
  <c r="M1191" i="12"/>
  <c r="M63" i="12"/>
  <c r="M1267" i="12"/>
  <c r="M57" i="12"/>
  <c r="M21" i="12"/>
  <c r="M22" i="12"/>
  <c r="M755" i="12"/>
  <c r="M680" i="12"/>
  <c r="M629" i="12"/>
  <c r="M1034" i="12"/>
  <c r="M1327" i="12"/>
  <c r="M1367" i="12"/>
  <c r="M702" i="12"/>
  <c r="M913" i="12"/>
  <c r="M927" i="12"/>
  <c r="M121" i="12"/>
  <c r="M181" i="12"/>
  <c r="M102" i="12"/>
  <c r="M1358" i="12"/>
  <c r="M1314" i="12"/>
  <c r="M752" i="12"/>
  <c r="M951" i="12"/>
  <c r="M949" i="12"/>
  <c r="M1344" i="12"/>
  <c r="M1155" i="12"/>
  <c r="M1242" i="12"/>
  <c r="M707" i="12"/>
  <c r="M1106" i="12"/>
  <c r="M985" i="12"/>
  <c r="M1339" i="12"/>
  <c r="M16" i="12"/>
  <c r="M103" i="12"/>
  <c r="M1288" i="12"/>
  <c r="M1214" i="12"/>
  <c r="M1139" i="12"/>
  <c r="M1089" i="12"/>
  <c r="M1143" i="12"/>
  <c r="M578" i="12"/>
  <c r="M639" i="12"/>
  <c r="M1133" i="12"/>
  <c r="M971" i="12"/>
  <c r="M934" i="12"/>
  <c r="M96" i="12"/>
  <c r="M216" i="12"/>
  <c r="M1128" i="12"/>
  <c r="M979" i="12"/>
  <c r="M930" i="12"/>
  <c r="M571" i="12"/>
  <c r="M1193" i="12"/>
  <c r="M596" i="12"/>
  <c r="M696" i="12"/>
  <c r="M153" i="12"/>
  <c r="M72" i="12"/>
  <c r="M1189" i="12"/>
  <c r="M700" i="12"/>
  <c r="M1060" i="12"/>
  <c r="M1434" i="12"/>
  <c r="M1429" i="12"/>
  <c r="M1392" i="12"/>
  <c r="M1395" i="12"/>
  <c r="M1406" i="12"/>
  <c r="M1408" i="12"/>
  <c r="M1418" i="12"/>
  <c r="M1420" i="12"/>
  <c r="M139" i="12"/>
  <c r="M79" i="12"/>
  <c r="M653" i="12"/>
  <c r="M17" i="12"/>
  <c r="M117" i="12"/>
  <c r="M212" i="12"/>
  <c r="M33" i="12"/>
  <c r="M652" i="12"/>
  <c r="M42" i="12"/>
  <c r="M89" i="12"/>
  <c r="M123" i="12"/>
  <c r="M169" i="12"/>
  <c r="M608" i="12"/>
  <c r="M47" i="12"/>
  <c r="M31" i="12"/>
  <c r="M191" i="12"/>
  <c r="M192" i="12"/>
  <c r="M654" i="12"/>
  <c r="M660" i="12"/>
  <c r="M94" i="12"/>
  <c r="M127" i="12"/>
  <c r="M99" i="12"/>
  <c r="M200" i="12"/>
  <c r="M87" i="12"/>
  <c r="M1391" i="12"/>
  <c r="M1388" i="12"/>
  <c r="M1423" i="12"/>
  <c r="M1402" i="12"/>
  <c r="M1427" i="12"/>
  <c r="M1411" i="12"/>
  <c r="M1417" i="12"/>
  <c r="M1422" i="12"/>
  <c r="K1431" i="12"/>
  <c r="L1431" i="12"/>
  <c r="M1503" i="12"/>
  <c r="M1482" i="12"/>
  <c r="M1467" i="12"/>
  <c r="M1514" i="12"/>
  <c r="M1515" i="12"/>
  <c r="M1536" i="12"/>
  <c r="M1481" i="12"/>
  <c r="M1527" i="12"/>
  <c r="M1460" i="12"/>
  <c r="M1504" i="12"/>
  <c r="M1448" i="12"/>
  <c r="M1386" i="12"/>
  <c r="K1400" i="12"/>
  <c r="M1426" i="12"/>
  <c r="M1394" i="12"/>
  <c r="M1398" i="12"/>
  <c r="M1401" i="12"/>
  <c r="K1421" i="12"/>
  <c r="M1407" i="12"/>
  <c r="M1413" i="12"/>
  <c r="M1419" i="12"/>
  <c r="L1421" i="12"/>
  <c r="M1440" i="12"/>
  <c r="M1432" i="12"/>
  <c r="K1435" i="12"/>
  <c r="F55" i="4" s="1"/>
  <c r="L55" i="4" s="1"/>
  <c r="P55" i="4" s="1"/>
  <c r="R55" i="4" s="1"/>
  <c r="I67" i="5" s="1"/>
  <c r="M1390" i="12"/>
  <c r="M1393" i="12"/>
  <c r="M1396" i="12"/>
  <c r="M1405" i="12"/>
  <c r="M1409" i="12"/>
  <c r="M1415" i="12"/>
  <c r="M1425" i="12"/>
  <c r="L1435" i="12"/>
  <c r="M1416" i="12"/>
  <c r="M1428" i="12"/>
  <c r="L1400" i="12"/>
  <c r="L1537" i="12"/>
  <c r="L1490" i="12"/>
  <c r="M1489" i="12"/>
  <c r="M1474" i="12"/>
  <c r="M1464" i="12"/>
  <c r="M1442" i="12"/>
  <c r="M1501" i="12"/>
  <c r="M1532" i="12"/>
  <c r="M1483" i="12"/>
  <c r="M1461" i="12"/>
  <c r="M1449" i="12"/>
  <c r="M1529" i="12"/>
  <c r="K1534" i="12"/>
  <c r="F17" i="6" s="1"/>
  <c r="M1439" i="12"/>
  <c r="M1512" i="12"/>
  <c r="L1456" i="12"/>
  <c r="M1500" i="12"/>
  <c r="L1534" i="12"/>
  <c r="M1466" i="12"/>
  <c r="M1499" i="12"/>
  <c r="K1506" i="12"/>
  <c r="F13" i="6" s="1"/>
  <c r="M1521" i="12"/>
  <c r="M1447" i="12"/>
  <c r="M1522" i="12"/>
  <c r="M1465" i="12"/>
  <c r="M1459" i="12"/>
  <c r="M1437" i="12"/>
  <c r="M1517" i="12"/>
  <c r="K1472" i="12"/>
  <c r="F57" i="4" s="1"/>
  <c r="M1508" i="12"/>
  <c r="M1457" i="12"/>
  <c r="K1468" i="12"/>
  <c r="F11" i="6" s="1"/>
  <c r="M1535" i="12"/>
  <c r="K1537" i="12"/>
  <c r="F19" i="6" s="1"/>
  <c r="M1445" i="12"/>
  <c r="M1479" i="12"/>
  <c r="M1509" i="12"/>
  <c r="M1486" i="12"/>
  <c r="M1488" i="12"/>
  <c r="M1453" i="12"/>
  <c r="M1487" i="12"/>
  <c r="M1510" i="12"/>
  <c r="M1463" i="12"/>
  <c r="M1454" i="12"/>
  <c r="M1476" i="12"/>
  <c r="M1524" i="12"/>
  <c r="M1525" i="12" s="1"/>
  <c r="K1525" i="12"/>
  <c r="F15" i="6" s="1"/>
  <c r="M1480" i="12"/>
  <c r="K1498" i="12"/>
  <c r="F58" i="4" s="1"/>
  <c r="K1456" i="12"/>
  <c r="F56" i="4" s="1"/>
  <c r="M1436" i="12"/>
  <c r="L1506" i="12"/>
  <c r="L1468" i="12"/>
  <c r="L1498" i="12"/>
  <c r="K1490" i="12"/>
  <c r="F12" i="6" s="1"/>
  <c r="M1473" i="12"/>
  <c r="L1472" i="12"/>
  <c r="M1520" i="12"/>
  <c r="M1478" i="12"/>
  <c r="M1458" i="12"/>
  <c r="M1455" i="12"/>
  <c r="M1511" i="12"/>
  <c r="M1516" i="12"/>
  <c r="M1462" i="12"/>
  <c r="M1450" i="12"/>
  <c r="M1519" i="12"/>
  <c r="M1526" i="12"/>
  <c r="K1528" i="12"/>
  <c r="F16" i="6" s="1"/>
  <c r="K1523" i="12"/>
  <c r="F14" i="6" s="1"/>
  <c r="M1507" i="12"/>
  <c r="M1451" i="12"/>
  <c r="M1484" i="12"/>
  <c r="M1505" i="12"/>
  <c r="M1452" i="12"/>
  <c r="M1502" i="12"/>
  <c r="M1513" i="12"/>
  <c r="M1533" i="12"/>
  <c r="M1444" i="12"/>
  <c r="M1518" i="12"/>
  <c r="M1443" i="12"/>
  <c r="M1485" i="12"/>
  <c r="M1438" i="12"/>
  <c r="M1530" i="12"/>
  <c r="M1477" i="12"/>
  <c r="M1446" i="12"/>
  <c r="M1475" i="12"/>
  <c r="M1441" i="12"/>
  <c r="L1523" i="12"/>
  <c r="M1325" i="12"/>
  <c r="M1250" i="12"/>
  <c r="M1199" i="12"/>
  <c r="M1306" i="12"/>
  <c r="M748" i="12"/>
  <c r="M1232" i="12"/>
  <c r="M1258" i="12"/>
  <c r="M1351" i="12"/>
  <c r="M545" i="12"/>
  <c r="M978" i="12"/>
  <c r="M1158" i="12"/>
  <c r="M1239" i="12"/>
  <c r="M1164" i="12"/>
  <c r="M1090" i="12"/>
  <c r="M1069" i="12"/>
  <c r="M1363" i="12"/>
  <c r="M1008" i="12"/>
  <c r="M1279" i="12"/>
  <c r="M933" i="12"/>
  <c r="M742" i="12"/>
  <c r="M692" i="12"/>
  <c r="M1194" i="12"/>
  <c r="M1144" i="12"/>
  <c r="M559" i="12"/>
  <c r="M1184" i="12"/>
  <c r="M921" i="12"/>
  <c r="M730" i="12"/>
  <c r="M1108" i="12"/>
  <c r="M547" i="12"/>
  <c r="M1084" i="12"/>
  <c r="M1188" i="12"/>
  <c r="M597" i="12"/>
  <c r="M1021" i="12"/>
  <c r="M1326" i="12"/>
  <c r="M1257" i="12"/>
  <c r="M1348" i="12"/>
  <c r="M1297" i="12"/>
  <c r="M1166" i="12"/>
  <c r="M602" i="12"/>
  <c r="M937" i="12"/>
  <c r="M1154" i="12"/>
  <c r="M963" i="12"/>
  <c r="M1207" i="12"/>
  <c r="M558" i="12"/>
  <c r="M1369" i="12"/>
  <c r="M1178" i="12"/>
  <c r="M1272" i="12"/>
  <c r="M1229" i="12"/>
  <c r="M686" i="12"/>
  <c r="M1313" i="12"/>
  <c r="M1238" i="12"/>
  <c r="M1113" i="12"/>
  <c r="M1180" i="12"/>
  <c r="M751" i="12"/>
  <c r="M1197" i="12"/>
  <c r="M1036" i="12"/>
  <c r="M1094" i="12"/>
  <c r="M1153" i="12"/>
  <c r="M1078" i="12"/>
  <c r="M1004" i="12"/>
  <c r="M954" i="12"/>
  <c r="M939" i="12"/>
  <c r="M1230" i="12"/>
  <c r="M918" i="12"/>
  <c r="M1173" i="12"/>
  <c r="M747" i="12"/>
  <c r="M731" i="12"/>
  <c r="M1284" i="12"/>
  <c r="M1301" i="12"/>
  <c r="M537" i="12"/>
  <c r="M1371" i="12"/>
  <c r="M1277" i="12"/>
  <c r="M716" i="12"/>
  <c r="M1046" i="12"/>
  <c r="M1095" i="12"/>
  <c r="M969" i="12"/>
  <c r="M544" i="12"/>
  <c r="M1347" i="12"/>
  <c r="M1031" i="12"/>
  <c r="M1030" i="12"/>
  <c r="M543" i="12"/>
  <c r="M1343" i="12"/>
  <c r="M595" i="12"/>
  <c r="M1237" i="12"/>
  <c r="M1187" i="12"/>
  <c r="M999" i="12"/>
  <c r="M1290" i="12"/>
  <c r="M728" i="12"/>
  <c r="M1169" i="12"/>
  <c r="M1223" i="12"/>
  <c r="M599" i="12"/>
  <c r="M1079" i="12"/>
  <c r="M1005" i="12"/>
  <c r="M1124" i="12"/>
  <c r="M564" i="12"/>
  <c r="M1357" i="12"/>
  <c r="M965" i="12"/>
  <c r="M763" i="12"/>
  <c r="M1067" i="12"/>
  <c r="M919" i="12"/>
  <c r="M1331" i="12"/>
  <c r="M1255" i="12"/>
  <c r="M1305" i="12"/>
  <c r="M1338" i="12"/>
  <c r="M1217" i="12"/>
  <c r="M1302" i="12"/>
  <c r="M720" i="12"/>
  <c r="M568" i="12"/>
  <c r="M1370" i="12"/>
  <c r="M1157" i="12"/>
  <c r="M1080" i="12"/>
  <c r="M1204" i="12"/>
  <c r="M1281" i="12"/>
  <c r="M1218" i="12"/>
  <c r="M1352" i="12"/>
  <c r="M550" i="12"/>
  <c r="M533" i="12"/>
  <c r="M1310" i="12"/>
  <c r="M1261" i="12"/>
  <c r="M1109" i="12"/>
  <c r="M549" i="12"/>
  <c r="M589" i="12"/>
  <c r="M1300" i="12"/>
  <c r="M1168" i="12"/>
  <c r="M1359" i="12"/>
  <c r="M764" i="12"/>
  <c r="M1073" i="12"/>
  <c r="M994" i="12"/>
  <c r="M920" i="12"/>
  <c r="M753" i="12"/>
  <c r="M1219" i="12"/>
  <c r="M1228" i="12"/>
  <c r="M591" i="12"/>
  <c r="M1268" i="12"/>
  <c r="M1269" i="12"/>
  <c r="M1264" i="12"/>
  <c r="M1295" i="12"/>
  <c r="M739" i="12"/>
  <c r="M955" i="12"/>
  <c r="M1192" i="12"/>
  <c r="M645" i="12"/>
  <c r="M709" i="12"/>
  <c r="M945" i="12"/>
  <c r="M1145" i="12"/>
  <c r="M584" i="12"/>
  <c r="M1098" i="12"/>
  <c r="M938" i="12"/>
  <c r="M958" i="12"/>
  <c r="M703" i="12"/>
  <c r="M935" i="12"/>
  <c r="M623" i="12"/>
  <c r="M914" i="12"/>
  <c r="M1047" i="12"/>
  <c r="M618" i="12"/>
  <c r="M1025" i="12"/>
  <c r="M1110" i="12"/>
  <c r="M1130" i="12"/>
  <c r="M528" i="12"/>
  <c r="M536" i="12"/>
  <c r="M1307" i="12"/>
  <c r="M1201" i="12"/>
  <c r="M585" i="12"/>
  <c r="M940" i="12"/>
  <c r="M632" i="12"/>
  <c r="M1114" i="12"/>
  <c r="M541" i="12"/>
  <c r="M68" i="12"/>
  <c r="M65" i="12"/>
  <c r="M215" i="12"/>
  <c r="M45" i="12"/>
  <c r="M208" i="12"/>
  <c r="M90" i="12"/>
  <c r="M128" i="12"/>
  <c r="M199" i="12"/>
  <c r="M140" i="12"/>
  <c r="M190" i="12"/>
  <c r="M147" i="12"/>
  <c r="M32" i="12"/>
  <c r="M118" i="12"/>
  <c r="M48" i="12"/>
  <c r="M67" i="12"/>
  <c r="M172" i="12"/>
  <c r="M54" i="12"/>
  <c r="M219" i="12"/>
  <c r="M60" i="12"/>
  <c r="M201" i="12"/>
  <c r="M196" i="12"/>
  <c r="M14" i="12"/>
  <c r="M12" i="12"/>
  <c r="M29" i="12"/>
  <c r="M61" i="12"/>
  <c r="M83" i="12"/>
  <c r="M186" i="12"/>
  <c r="M110" i="12"/>
  <c r="M18" i="12"/>
  <c r="M170" i="12"/>
  <c r="M166" i="12"/>
  <c r="M146" i="12"/>
  <c r="M151" i="12"/>
  <c r="L84" i="12"/>
  <c r="L24" i="12"/>
  <c r="M617" i="12"/>
  <c r="M1196" i="12"/>
  <c r="M607" i="12"/>
  <c r="M1220" i="12"/>
  <c r="M1077" i="12"/>
  <c r="M1027" i="12"/>
  <c r="M721" i="12"/>
  <c r="M948" i="12"/>
  <c r="M666" i="12"/>
  <c r="M1007" i="12"/>
  <c r="M556" i="12"/>
  <c r="M614" i="12"/>
  <c r="M1186" i="12"/>
  <c r="M529" i="12"/>
  <c r="M540" i="12"/>
  <c r="M740" i="12"/>
  <c r="M622" i="12"/>
  <c r="M725" i="12"/>
  <c r="M972" i="12"/>
  <c r="M1013" i="12"/>
  <c r="M630" i="12"/>
  <c r="L682" i="12"/>
  <c r="M1248" i="12"/>
  <c r="M1365" i="12"/>
  <c r="M1289" i="12"/>
  <c r="M1177" i="12"/>
  <c r="M1051" i="12"/>
  <c r="M757" i="12"/>
  <c r="M1092" i="12"/>
  <c r="M1135" i="12"/>
  <c r="M611" i="12"/>
  <c r="M1216" i="12"/>
  <c r="M1185" i="12"/>
  <c r="M580" i="12"/>
  <c r="M1040" i="12"/>
  <c r="M758" i="12"/>
  <c r="M689" i="12"/>
  <c r="M1233" i="12"/>
  <c r="M926" i="12"/>
  <c r="M1062" i="12"/>
  <c r="M1091" i="12"/>
  <c r="M1016" i="12"/>
  <c r="M625" i="12"/>
  <c r="M1006" i="12"/>
  <c r="M1241" i="12"/>
  <c r="M581" i="12"/>
  <c r="M1149" i="12"/>
  <c r="M687" i="12"/>
  <c r="M761" i="12"/>
  <c r="L144" i="12"/>
  <c r="M1019" i="12"/>
  <c r="M628" i="12"/>
  <c r="M760" i="12"/>
  <c r="M1039" i="12"/>
  <c r="M737" i="12"/>
  <c r="M1121" i="12"/>
  <c r="M574" i="12"/>
  <c r="M1068" i="12"/>
  <c r="M679" i="12"/>
  <c r="M1037" i="12"/>
  <c r="M1042" i="12"/>
  <c r="M996" i="12"/>
  <c r="M1129" i="12"/>
  <c r="M726" i="12"/>
  <c r="M570" i="12"/>
  <c r="M672" i="12"/>
  <c r="M928" i="12"/>
  <c r="M1163" i="12"/>
  <c r="M615" i="12"/>
  <c r="L34" i="12"/>
  <c r="M929" i="12"/>
  <c r="M749" i="12"/>
  <c r="M609" i="12"/>
  <c r="M572" i="12"/>
  <c r="M603" i="12"/>
  <c r="M998" i="12"/>
  <c r="M646" i="12"/>
  <c r="M644" i="12"/>
  <c r="M569" i="12"/>
  <c r="M557" i="12"/>
  <c r="M1064" i="12"/>
  <c r="M224" i="12"/>
  <c r="M179" i="12"/>
  <c r="M203" i="12"/>
  <c r="M1252" i="12"/>
  <c r="M1102" i="12"/>
  <c r="L1136" i="12"/>
  <c r="M525" i="12"/>
  <c r="M1280" i="12"/>
  <c r="M1038" i="12"/>
  <c r="M573" i="12"/>
  <c r="M1107" i="12"/>
  <c r="M15" i="12"/>
  <c r="M1103" i="12"/>
  <c r="M641" i="12"/>
  <c r="M1020" i="12"/>
  <c r="M1221" i="12"/>
  <c r="M58" i="12"/>
  <c r="M158" i="12"/>
  <c r="M27" i="12"/>
  <c r="M1017" i="12"/>
  <c r="M943" i="12"/>
  <c r="M1368" i="12"/>
  <c r="M1296" i="12"/>
  <c r="M1317" i="12"/>
  <c r="M565" i="12"/>
  <c r="M197" i="12"/>
  <c r="M92" i="12"/>
  <c r="M49" i="12"/>
  <c r="M744" i="12"/>
  <c r="M668" i="12"/>
  <c r="M592" i="12"/>
  <c r="M542" i="12"/>
  <c r="M640" i="12"/>
  <c r="M973" i="12"/>
  <c r="M727" i="12"/>
  <c r="M1356" i="12"/>
  <c r="M693" i="12"/>
  <c r="M185" i="12"/>
  <c r="M75" i="12"/>
  <c r="M20" i="12"/>
  <c r="M732" i="12"/>
  <c r="L678" i="12"/>
  <c r="M530" i="12"/>
  <c r="M1174" i="12"/>
  <c r="M1111" i="12"/>
  <c r="M1265" i="12"/>
  <c r="M635" i="12"/>
  <c r="M523" i="12"/>
  <c r="K551" i="12"/>
  <c r="F37" i="4" s="1"/>
  <c r="M25" i="12"/>
  <c r="K34" i="12"/>
  <c r="F13" i="4" s="1"/>
  <c r="K1136" i="12"/>
  <c r="M1086" i="12"/>
  <c r="M656" i="12"/>
  <c r="L1053" i="12"/>
  <c r="K84" i="12"/>
  <c r="F16" i="4" s="1"/>
  <c r="M71" i="12"/>
  <c r="M178" i="12"/>
  <c r="M53" i="12"/>
  <c r="M1104" i="12"/>
  <c r="M1029" i="12"/>
  <c r="M534" i="12"/>
  <c r="M1156" i="12"/>
  <c r="M1333" i="12"/>
  <c r="M637" i="12"/>
  <c r="M1353" i="12"/>
  <c r="M735" i="12"/>
  <c r="M28" i="12"/>
  <c r="K835" i="12"/>
  <c r="M1341" i="12"/>
  <c r="M135" i="12"/>
  <c r="M138" i="12"/>
  <c r="M194" i="12"/>
  <c r="M754" i="12"/>
  <c r="M705" i="12"/>
  <c r="M916" i="12"/>
  <c r="M922" i="12"/>
  <c r="M43" i="12"/>
  <c r="M9" i="12"/>
  <c r="M40" i="12"/>
  <c r="M594" i="12"/>
  <c r="M1372" i="12"/>
  <c r="M1323" i="12"/>
  <c r="M1203" i="12"/>
  <c r="M1270" i="12"/>
  <c r="M712" i="12"/>
  <c r="M997" i="12"/>
  <c r="M976" i="12"/>
  <c r="M1282" i="12"/>
  <c r="M563" i="12"/>
  <c r="M1182" i="12"/>
  <c r="M30" i="12"/>
  <c r="M177" i="12"/>
  <c r="M66" i="12"/>
  <c r="M582" i="12"/>
  <c r="M1360" i="12"/>
  <c r="M1309" i="12"/>
  <c r="M1183" i="12"/>
  <c r="M624" i="12"/>
  <c r="M953" i="12"/>
  <c r="M1315" i="12"/>
  <c r="M1058" i="12"/>
  <c r="M204" i="12"/>
  <c r="M1263" i="12"/>
  <c r="M706" i="12"/>
  <c r="M662" i="12"/>
  <c r="M917" i="12"/>
  <c r="M964" i="12"/>
  <c r="M55" i="12"/>
  <c r="M956" i="12"/>
  <c r="M975" i="12"/>
  <c r="M126" i="12"/>
  <c r="K144" i="12"/>
  <c r="M114" i="12"/>
  <c r="K119" i="12"/>
  <c r="F19" i="4" s="1"/>
  <c r="M1172" i="12"/>
  <c r="K1211" i="12"/>
  <c r="F46" i="4" s="1"/>
  <c r="L983" i="12"/>
  <c r="M35" i="12"/>
  <c r="K50" i="12"/>
  <c r="F14" i="4" s="1"/>
  <c r="M1054" i="12"/>
  <c r="L605" i="12"/>
  <c r="M600" i="12"/>
  <c r="M1074" i="12"/>
  <c r="L119" i="12"/>
  <c r="M681" i="12"/>
  <c r="M555" i="12"/>
  <c r="L1211" i="12"/>
  <c r="M1048" i="12"/>
  <c r="K983" i="12"/>
  <c r="F43" i="4" s="1"/>
  <c r="M911" i="12"/>
  <c r="M658" i="12"/>
  <c r="L50" i="12"/>
  <c r="M962" i="12"/>
  <c r="M691" i="12"/>
  <c r="M1328" i="12"/>
  <c r="M1071" i="12"/>
  <c r="L835" i="12"/>
  <c r="K868" i="12"/>
  <c r="L1375" i="12"/>
  <c r="K6" i="12"/>
  <c r="F10" i="4" s="1"/>
  <c r="M4" i="12"/>
  <c r="M222" i="12"/>
  <c r="M132" i="12"/>
  <c r="M104" i="12"/>
  <c r="M694" i="12"/>
  <c r="M567" i="12"/>
  <c r="M941" i="12"/>
  <c r="M1231" i="12"/>
  <c r="M1206" i="12"/>
  <c r="M560" i="12"/>
  <c r="M723" i="12"/>
  <c r="M575" i="12"/>
  <c r="M1271" i="12"/>
  <c r="M69" i="12"/>
  <c r="M188" i="12"/>
  <c r="M1028" i="12"/>
  <c r="M1320" i="12"/>
  <c r="M579" i="12"/>
  <c r="M56" i="12"/>
  <c r="M36" i="12"/>
  <c r="M97" i="12"/>
  <c r="M532" i="12"/>
  <c r="M1335" i="12"/>
  <c r="M661" i="12"/>
  <c r="M990" i="12"/>
  <c r="M759" i="12"/>
  <c r="M612" i="12"/>
  <c r="M1245" i="12"/>
  <c r="M1000" i="12"/>
  <c r="M1022" i="12"/>
  <c r="M141" i="12"/>
  <c r="M145" i="12"/>
  <c r="K154" i="12"/>
  <c r="M1227" i="12"/>
  <c r="M1152" i="12"/>
  <c r="M1119" i="12"/>
  <c r="M1070" i="12"/>
  <c r="M1346" i="12"/>
  <c r="M187" i="12"/>
  <c r="M124" i="12"/>
  <c r="M115" i="12"/>
  <c r="M1215" i="12"/>
  <c r="M1140" i="12"/>
  <c r="M1065" i="12"/>
  <c r="M1015" i="12"/>
  <c r="M701" i="12"/>
  <c r="M1032" i="12"/>
  <c r="M1321" i="12"/>
  <c r="M746" i="12"/>
  <c r="L154" i="12"/>
  <c r="L698" i="12"/>
  <c r="L213" i="12"/>
  <c r="L182" i="12"/>
  <c r="M620" i="12"/>
  <c r="K70" i="12"/>
  <c r="F15" i="4" s="1"/>
  <c r="M51" i="12"/>
  <c r="K1311" i="12"/>
  <c r="F48" i="4" s="1"/>
  <c r="M1244" i="12"/>
  <c r="K1171" i="12"/>
  <c r="F45" i="4" s="1"/>
  <c r="M1137" i="12"/>
  <c r="L111" i="12"/>
  <c r="L619" i="12"/>
  <c r="L10" i="12"/>
  <c r="M120" i="12"/>
  <c r="K125" i="12"/>
  <c r="F20" i="4" s="1"/>
  <c r="M1312" i="12"/>
  <c r="K1318" i="12"/>
  <c r="F49" i="4" s="1"/>
  <c r="L655" i="12"/>
  <c r="M1240" i="12"/>
  <c r="M1010" i="12"/>
  <c r="M1208" i="12"/>
  <c r="M710" i="12"/>
  <c r="L125" i="12"/>
  <c r="L1318" i="12"/>
  <c r="M931" i="12"/>
  <c r="M1316" i="12"/>
  <c r="M674" i="12"/>
  <c r="M37" i="12"/>
  <c r="M708" i="12"/>
  <c r="M1146" i="12"/>
  <c r="M1364" i="12"/>
  <c r="M223" i="12"/>
  <c r="M695" i="12"/>
  <c r="M1050" i="12"/>
  <c r="M987" i="12"/>
  <c r="M80" i="12"/>
  <c r="M8" i="12"/>
  <c r="M1350" i="12"/>
  <c r="M1275" i="12"/>
  <c r="M1200" i="12"/>
  <c r="M1150" i="12"/>
  <c r="M946" i="12"/>
  <c r="M673" i="12"/>
  <c r="M984" i="12"/>
  <c r="K1053" i="12"/>
  <c r="F44" i="4" s="1"/>
  <c r="M1294" i="12"/>
  <c r="M1131" i="12"/>
  <c r="M1246" i="12"/>
  <c r="M5" i="12"/>
  <c r="M59" i="12"/>
  <c r="M968" i="12"/>
  <c r="M577" i="12"/>
  <c r="M1057" i="12"/>
  <c r="M1251" i="12"/>
  <c r="M566" i="12"/>
  <c r="M947" i="12"/>
  <c r="M136" i="12"/>
  <c r="M46" i="12"/>
  <c r="M202" i="12"/>
  <c r="M1165" i="12"/>
  <c r="M966" i="12"/>
  <c r="M959" i="12"/>
  <c r="M1247" i="12"/>
  <c r="M1087" i="12"/>
  <c r="M634" i="12"/>
  <c r="M685" i="12"/>
  <c r="M198" i="12"/>
  <c r="M23" i="12"/>
  <c r="M142" i="12"/>
  <c r="M932" i="12"/>
  <c r="M765" i="12"/>
  <c r="M1235" i="12"/>
  <c r="M675" i="12"/>
  <c r="M1009" i="12"/>
  <c r="M1075" i="12"/>
  <c r="M1259" i="12"/>
  <c r="M1096" i="12"/>
  <c r="M1278" i="12"/>
  <c r="M1116" i="12"/>
  <c r="M1035" i="12"/>
  <c r="M912" i="12"/>
  <c r="M152" i="12"/>
  <c r="M13" i="12"/>
  <c r="M657" i="12"/>
  <c r="M1322" i="12"/>
  <c r="M1293" i="12"/>
  <c r="M736" i="12"/>
  <c r="M1063" i="12"/>
  <c r="M924" i="12"/>
  <c r="M1059" i="12"/>
  <c r="M1123" i="12"/>
  <c r="M1049" i="12"/>
  <c r="M159" i="12"/>
  <c r="M180" i="12"/>
  <c r="M157" i="12"/>
  <c r="M1349" i="12"/>
  <c r="M1274" i="12"/>
  <c r="M1224" i="12"/>
  <c r="M1056" i="12"/>
  <c r="M1345" i="12"/>
  <c r="M1330" i="12"/>
  <c r="M1319" i="12"/>
  <c r="K1375" i="12"/>
  <c r="F50" i="4" s="1"/>
  <c r="M195" i="12"/>
  <c r="M52" i="12"/>
  <c r="M1262" i="12"/>
  <c r="M729" i="12"/>
  <c r="M1026" i="12"/>
  <c r="M588" i="12"/>
  <c r="L551" i="12"/>
  <c r="M553" i="12"/>
  <c r="M174" i="12"/>
  <c r="M101" i="12"/>
  <c r="M88" i="12"/>
  <c r="M1202" i="12"/>
  <c r="M1127" i="12"/>
  <c r="M1052" i="12"/>
  <c r="M1003" i="12"/>
  <c r="M684" i="12"/>
  <c r="M1012" i="12"/>
  <c r="M1303" i="12"/>
  <c r="M711" i="12"/>
  <c r="M722" i="12"/>
  <c r="M1023" i="12"/>
  <c r="M160" i="12"/>
  <c r="M78" i="12"/>
  <c r="M1336" i="12"/>
  <c r="M1292" i="12"/>
  <c r="M1097" i="12"/>
  <c r="M149" i="12"/>
  <c r="M1120" i="12"/>
  <c r="M663" i="12"/>
  <c r="M210" i="12"/>
  <c r="M41" i="12"/>
  <c r="M168" i="12"/>
  <c r="M1018" i="12"/>
  <c r="M944" i="12"/>
  <c r="M1256" i="12"/>
  <c r="M697" i="12"/>
  <c r="M1291" i="12"/>
  <c r="M538" i="12"/>
  <c r="M44" i="12"/>
  <c r="M207" i="12"/>
  <c r="M220" i="12"/>
  <c r="M743" i="12"/>
  <c r="M667" i="12"/>
  <c r="M616" i="12"/>
  <c r="M1014" i="12"/>
  <c r="M1304" i="12"/>
  <c r="M1334" i="12"/>
  <c r="M671" i="12"/>
  <c r="L868" i="12"/>
  <c r="M688" i="12"/>
  <c r="M704" i="12"/>
  <c r="M1337" i="12"/>
  <c r="M961" i="12"/>
  <c r="M601" i="12"/>
  <c r="M171" i="12"/>
  <c r="M205" i="12"/>
  <c r="M11" i="12"/>
  <c r="K24" i="12"/>
  <c r="F12" i="4" s="1"/>
  <c r="M1361" i="12"/>
  <c r="M1286" i="12"/>
  <c r="M1236" i="12"/>
  <c r="M1072" i="12"/>
  <c r="M1366" i="12"/>
  <c r="M1354" i="12"/>
  <c r="M713" i="12"/>
  <c r="M988" i="12"/>
  <c r="M217" i="12"/>
  <c r="M218" i="12"/>
  <c r="M1276" i="12"/>
  <c r="M1126" i="12"/>
  <c r="M1076" i="12"/>
  <c r="M1122" i="12"/>
  <c r="M562" i="12"/>
  <c r="M1105" i="12"/>
  <c r="M161" i="12"/>
  <c r="M176" i="12"/>
  <c r="M137" i="12"/>
  <c r="M995" i="12"/>
  <c r="M1001" i="12"/>
  <c r="M745" i="12"/>
  <c r="M980" i="12"/>
  <c r="M915" i="12"/>
  <c r="M715" i="12"/>
  <c r="M669" i="12"/>
  <c r="M593" i="12"/>
  <c r="M1083" i="12"/>
  <c r="K113" i="12"/>
  <c r="F18" i="4" s="1"/>
  <c r="M112" i="12"/>
  <c r="M113" i="12" s="1"/>
  <c r="L1085" i="12"/>
  <c r="M552" i="12"/>
  <c r="K605" i="12"/>
  <c r="F38" i="4" s="1"/>
  <c r="M1148" i="12"/>
  <c r="L6" i="12"/>
  <c r="M952" i="12"/>
  <c r="M665" i="12"/>
  <c r="M1118" i="12"/>
  <c r="M82" i="12"/>
  <c r="M131" i="12"/>
  <c r="M1138" i="12"/>
  <c r="M1355" i="12"/>
  <c r="M150" i="12"/>
  <c r="M1273" i="12"/>
  <c r="M1045" i="12"/>
  <c r="M762" i="12"/>
  <c r="M95" i="12"/>
  <c r="M77" i="12"/>
  <c r="M109" i="12"/>
  <c r="M718" i="12"/>
  <c r="M1088" i="12"/>
  <c r="M527" i="12"/>
  <c r="M590" i="12"/>
  <c r="M85" i="12"/>
  <c r="K111" i="12"/>
  <c r="F17" i="4" s="1"/>
  <c r="M1190" i="12"/>
  <c r="M734" i="12"/>
  <c r="M1170" i="12"/>
  <c r="M1253" i="12"/>
  <c r="M165" i="12"/>
  <c r="M1125" i="12"/>
  <c r="M1112" i="12"/>
  <c r="M134" i="12"/>
  <c r="M206" i="12"/>
  <c r="M189" i="12"/>
  <c r="M683" i="12"/>
  <c r="K698" i="12"/>
  <c r="F39" i="4" s="1"/>
  <c r="M606" i="12"/>
  <c r="M531" i="12"/>
  <c r="M1332" i="12"/>
  <c r="M1100" i="12"/>
  <c r="M986" i="12"/>
  <c r="M1011" i="12"/>
  <c r="M524" i="12"/>
  <c r="M649" i="12"/>
  <c r="M184" i="12"/>
  <c r="M130" i="12"/>
  <c r="M183" i="12"/>
  <c r="K213" i="12"/>
  <c r="F23" i="4" s="1"/>
  <c r="M1373" i="12"/>
  <c r="M1298" i="12"/>
  <c r="M1249" i="12"/>
  <c r="M1093" i="12"/>
  <c r="M561" i="12"/>
  <c r="M539" i="12"/>
  <c r="M1181" i="12"/>
  <c r="M967" i="12"/>
  <c r="M108" i="12"/>
  <c r="M7" i="12"/>
  <c r="K10" i="12"/>
  <c r="F11" i="4" s="1"/>
  <c r="M143" i="12"/>
  <c r="M1141" i="12"/>
  <c r="M1066" i="12"/>
  <c r="M992" i="12"/>
  <c r="M942" i="12"/>
  <c r="M587" i="12"/>
  <c r="M923" i="12"/>
  <c r="M1209" i="12"/>
  <c r="M738" i="12"/>
  <c r="M724" i="12"/>
  <c r="M576" i="12"/>
  <c r="M1340" i="12"/>
  <c r="M173" i="12"/>
  <c r="M193" i="12"/>
  <c r="M86" i="12"/>
  <c r="M981" i="12"/>
  <c r="M741" i="12"/>
  <c r="M1198" i="12"/>
  <c r="M638" i="12"/>
  <c r="M1195" i="12"/>
  <c r="M1033" i="12"/>
  <c r="M1179" i="12"/>
  <c r="M81" i="12"/>
  <c r="M91" i="12"/>
  <c r="K182" i="12"/>
  <c r="F22" i="4" s="1"/>
  <c r="M155" i="12"/>
  <c r="M1041" i="12"/>
  <c r="M1329" i="12"/>
  <c r="M1167" i="12"/>
  <c r="M960" i="12"/>
  <c r="M699" i="12"/>
  <c r="K767" i="12"/>
  <c r="F40" i="4" s="1"/>
  <c r="M214" i="12"/>
  <c r="K225" i="12"/>
  <c r="F24" i="4" s="1"/>
  <c r="M1212" i="12"/>
  <c r="K1243" i="12"/>
  <c r="F47" i="4" s="1"/>
  <c r="M993" i="12"/>
  <c r="M1099" i="12"/>
  <c r="M1234" i="12"/>
  <c r="M554" i="12"/>
  <c r="M974" i="12"/>
  <c r="L70" i="12"/>
  <c r="M643" i="12"/>
  <c r="L1311" i="12"/>
  <c r="M991" i="12"/>
  <c r="L1171" i="12"/>
  <c r="M1134" i="12"/>
  <c r="M1142" i="12"/>
  <c r="M651" i="12"/>
  <c r="M626" i="12"/>
  <c r="M1226" i="12"/>
  <c r="M1151" i="12"/>
  <c r="M1101" i="12"/>
  <c r="M1159" i="12"/>
  <c r="M598" i="12"/>
  <c r="L767" i="12"/>
  <c r="M1002" i="12"/>
  <c r="M1024" i="12"/>
  <c r="L225" i="12"/>
  <c r="M659" i="12"/>
  <c r="M989" i="12"/>
  <c r="M1044" i="12"/>
  <c r="M1061" i="12"/>
  <c r="M719" i="12"/>
  <c r="M977" i="12"/>
  <c r="L1243" i="12"/>
  <c r="K515" i="12"/>
  <c r="K517" i="12" s="1"/>
  <c r="M514" i="12"/>
  <c r="M330" i="12"/>
  <c r="M395" i="12"/>
  <c r="M450" i="12"/>
  <c r="L515" i="12"/>
  <c r="M298" i="12"/>
  <c r="M273" i="12"/>
  <c r="M475" i="12"/>
  <c r="J35" i="6"/>
  <c r="J34" i="6"/>
  <c r="J33" i="6"/>
  <c r="J30" i="6"/>
  <c r="J29" i="6"/>
  <c r="J28" i="6"/>
  <c r="J27" i="6"/>
  <c r="F59" i="3"/>
  <c r="I1378" i="12" s="1"/>
  <c r="K1376" i="12" l="1"/>
  <c r="F20" i="6"/>
  <c r="F27" i="6"/>
  <c r="J11" i="6"/>
  <c r="F33" i="6"/>
  <c r="J17" i="6"/>
  <c r="F30" i="6"/>
  <c r="J14" i="6"/>
  <c r="F32" i="6"/>
  <c r="J16" i="6"/>
  <c r="F35" i="6"/>
  <c r="J19" i="6"/>
  <c r="F29" i="6"/>
  <c r="J13" i="6"/>
  <c r="F28" i="6"/>
  <c r="J12" i="6"/>
  <c r="F31" i="6"/>
  <c r="J15" i="6"/>
  <c r="F21" i="4"/>
  <c r="M225" i="12"/>
  <c r="F54" i="4"/>
  <c r="M1435" i="12"/>
  <c r="M1534" i="12"/>
  <c r="M125" i="12"/>
  <c r="M1472" i="12"/>
  <c r="M1537" i="12"/>
  <c r="M1421" i="12"/>
  <c r="M1528" i="12"/>
  <c r="L1538" i="12"/>
  <c r="M1400" i="12"/>
  <c r="M1523" i="12"/>
  <c r="K1538" i="12"/>
  <c r="M1431" i="12"/>
  <c r="M1506" i="12"/>
  <c r="M1468" i="12"/>
  <c r="M1456" i="12"/>
  <c r="M1490" i="12"/>
  <c r="M10" i="12"/>
  <c r="L226" i="12"/>
  <c r="M154" i="12"/>
  <c r="M1171" i="12"/>
  <c r="L1376" i="12"/>
  <c r="M619" i="12"/>
  <c r="M6" i="12"/>
  <c r="K226" i="12"/>
  <c r="M1318" i="12"/>
  <c r="M119" i="12"/>
  <c r="M835" i="12"/>
  <c r="M1311" i="12"/>
  <c r="M551" i="12"/>
  <c r="M144" i="12"/>
  <c r="M84" i="12"/>
  <c r="M70" i="12"/>
  <c r="M605" i="12"/>
  <c r="M655" i="12"/>
  <c r="M983" i="12"/>
  <c r="M678" i="12"/>
  <c r="M1085" i="12"/>
  <c r="M1243" i="12"/>
  <c r="M868" i="12"/>
  <c r="M50" i="12"/>
  <c r="M1136" i="12"/>
  <c r="M1053" i="12"/>
  <c r="M182" i="12"/>
  <c r="M213" i="12"/>
  <c r="M24" i="12"/>
  <c r="M767" i="12"/>
  <c r="M698" i="12"/>
  <c r="M111" i="12"/>
  <c r="M1375" i="12"/>
  <c r="M1211" i="12"/>
  <c r="M34" i="12"/>
  <c r="M682" i="12"/>
  <c r="M515" i="12"/>
  <c r="D33" i="6"/>
  <c r="D32" i="6"/>
  <c r="H32" i="6" l="1"/>
  <c r="D83" i="5"/>
  <c r="D85" i="5"/>
  <c r="H34" i="6"/>
  <c r="H33" i="6"/>
  <c r="D84" i="5"/>
  <c r="D29" i="6"/>
  <c r="D28" i="6"/>
  <c r="D30" i="6"/>
  <c r="D81" i="5" s="1"/>
  <c r="D35" i="6"/>
  <c r="K1378" i="12"/>
  <c r="K1544" i="12"/>
  <c r="K1547" i="12" s="1"/>
  <c r="K1549" i="12" s="1"/>
  <c r="M1538" i="12"/>
  <c r="M226" i="12"/>
  <c r="M1376" i="12"/>
  <c r="H35" i="6" l="1"/>
  <c r="D86" i="5"/>
  <c r="H30" i="6"/>
  <c r="H28" i="6"/>
  <c r="D79" i="5"/>
  <c r="H29" i="6"/>
  <c r="D80" i="5"/>
  <c r="F6" i="3"/>
  <c r="F12" i="3"/>
  <c r="F29" i="3"/>
  <c r="I228" i="12" s="1"/>
  <c r="K228" i="12" s="1"/>
  <c r="F80" i="3"/>
  <c r="I1540" i="12" s="1"/>
  <c r="K1540" i="12" s="1"/>
  <c r="B29" i="6"/>
  <c r="F82" i="3" l="1"/>
  <c r="J86" i="5" l="1"/>
  <c r="J85" i="5"/>
  <c r="J84" i="5"/>
  <c r="J83" i="5"/>
  <c r="J81" i="5"/>
  <c r="J80" i="5"/>
  <c r="J79" i="5"/>
  <c r="D70" i="5"/>
  <c r="G67" i="5"/>
  <c r="G52" i="5"/>
  <c r="D38" i="5"/>
  <c r="D37" i="5"/>
  <c r="D33" i="5"/>
  <c r="G33" i="5" s="1"/>
  <c r="D32" i="5"/>
  <c r="G32" i="5" s="1"/>
  <c r="D24" i="5"/>
  <c r="D23" i="5"/>
  <c r="F86" i="5"/>
  <c r="F85" i="5"/>
  <c r="F84" i="5"/>
  <c r="F83" i="5"/>
  <c r="D81" i="3"/>
  <c r="D34" i="5"/>
  <c r="D13" i="5"/>
  <c r="D82" i="2"/>
  <c r="D38" i="2"/>
  <c r="D27" i="2"/>
  <c r="H20" i="4"/>
  <c r="H14" i="4"/>
  <c r="H13" i="4"/>
  <c r="G70" i="5" l="1"/>
  <c r="D74" i="5"/>
  <c r="D42" i="5"/>
  <c r="D60" i="2"/>
  <c r="D83" i="2" s="1"/>
  <c r="H17" i="4"/>
  <c r="H18" i="4"/>
  <c r="H11" i="4"/>
  <c r="J11" i="4" s="1"/>
  <c r="H12" i="4"/>
  <c r="H38" i="4"/>
  <c r="H46" i="4"/>
  <c r="H54" i="4"/>
  <c r="G35" i="5"/>
  <c r="D47" i="5"/>
  <c r="G47" i="5" s="1"/>
  <c r="D58" i="5"/>
  <c r="G58" i="5" s="1"/>
  <c r="D59" i="5"/>
  <c r="G59" i="5" s="1"/>
  <c r="D60" i="5"/>
  <c r="G60" i="5" s="1"/>
  <c r="D57" i="5"/>
  <c r="G57" i="5" s="1"/>
  <c r="D26" i="5"/>
  <c r="G26" i="5" s="1"/>
  <c r="D25" i="5"/>
  <c r="G25" i="5" s="1"/>
  <c r="D21" i="5"/>
  <c r="G21" i="5" s="1"/>
  <c r="D17" i="5"/>
  <c r="G17" i="5" s="1"/>
  <c r="D18" i="5"/>
  <c r="G18" i="5" s="1"/>
  <c r="H50" i="4"/>
  <c r="H57" i="4"/>
  <c r="H21" i="4"/>
  <c r="H49" i="4"/>
  <c r="H30" i="4"/>
  <c r="J30" i="4" s="1"/>
  <c r="H58" i="4"/>
  <c r="H10" i="4"/>
  <c r="H16" i="4"/>
  <c r="H40" i="4"/>
  <c r="H33" i="4"/>
  <c r="J33" i="4" s="1"/>
  <c r="H56" i="4"/>
  <c r="H19" i="4"/>
  <c r="H44" i="4"/>
  <c r="H37" i="4"/>
  <c r="H39" i="4"/>
  <c r="H29" i="4"/>
  <c r="J29" i="4" s="1"/>
  <c r="H15" i="4"/>
  <c r="H48" i="4"/>
  <c r="H45" i="4"/>
  <c r="H47" i="4"/>
  <c r="H31" i="4"/>
  <c r="D55" i="5"/>
  <c r="G55" i="5" s="1"/>
  <c r="D27" i="5"/>
  <c r="G27" i="5" s="1"/>
  <c r="D12" i="5"/>
  <c r="G69" i="5"/>
  <c r="G53" i="5"/>
  <c r="G13" i="5"/>
  <c r="G73" i="5"/>
  <c r="G72" i="5"/>
  <c r="G71" i="5"/>
  <c r="G68" i="5"/>
  <c r="G66" i="5"/>
  <c r="G65" i="5"/>
  <c r="G64" i="5"/>
  <c r="G54" i="5"/>
  <c r="G49" i="5"/>
  <c r="G46" i="5"/>
  <c r="G45" i="5"/>
  <c r="G44" i="5"/>
  <c r="G43" i="5"/>
  <c r="G38" i="5"/>
  <c r="G37" i="5"/>
  <c r="G24" i="5"/>
  <c r="G23" i="5"/>
  <c r="G85" i="5"/>
  <c r="L85" i="5" s="1"/>
  <c r="G80" i="5"/>
  <c r="L80" i="5" s="1"/>
  <c r="G81" i="5"/>
  <c r="G34" i="5"/>
  <c r="G83" i="5"/>
  <c r="L83" i="5" s="1"/>
  <c r="G86" i="5"/>
  <c r="L86" i="5" s="1"/>
  <c r="G84" i="5"/>
  <c r="L84" i="5" s="1"/>
  <c r="G79" i="5"/>
  <c r="L79" i="5" s="1"/>
  <c r="G12" i="5" l="1"/>
  <c r="G74" i="5"/>
  <c r="G42" i="5"/>
  <c r="J37" i="4"/>
  <c r="J31" i="4"/>
  <c r="G48" i="5"/>
  <c r="J13" i="4"/>
  <c r="D15" i="5"/>
  <c r="G15" i="5" s="1"/>
  <c r="J20" i="4"/>
  <c r="D22" i="5"/>
  <c r="G22" i="5" s="1"/>
  <c r="J14" i="4"/>
  <c r="D16" i="5"/>
  <c r="G16" i="5" s="1"/>
  <c r="D34" i="4"/>
  <c r="D31" i="5"/>
  <c r="D39" i="5" s="1"/>
  <c r="J46" i="4"/>
  <c r="D56" i="5"/>
  <c r="G56" i="5" s="1"/>
  <c r="J18" i="4"/>
  <c r="D20" i="5"/>
  <c r="G20" i="5" s="1"/>
  <c r="J17" i="4"/>
  <c r="D19" i="5"/>
  <c r="G19" i="5" s="1"/>
  <c r="J12" i="4"/>
  <c r="D14" i="5"/>
  <c r="L81" i="5"/>
  <c r="J43" i="4"/>
  <c r="J58" i="4"/>
  <c r="J38" i="4"/>
  <c r="J56" i="4"/>
  <c r="J54" i="4"/>
  <c r="J39" i="4"/>
  <c r="J47" i="4"/>
  <c r="J44" i="4"/>
  <c r="D59" i="4"/>
  <c r="J57" i="4"/>
  <c r="J50" i="4"/>
  <c r="J48" i="4"/>
  <c r="J40" i="4"/>
  <c r="J49" i="4"/>
  <c r="J15" i="4"/>
  <c r="L30" i="4"/>
  <c r="L33" i="4"/>
  <c r="L29" i="4"/>
  <c r="J19" i="4"/>
  <c r="J22" i="4"/>
  <c r="J23" i="4"/>
  <c r="J16" i="4"/>
  <c r="J28" i="4"/>
  <c r="J24" i="4"/>
  <c r="J21" i="4"/>
  <c r="J45" i="4"/>
  <c r="J10" i="4"/>
  <c r="D51" i="4"/>
  <c r="D25" i="4"/>
  <c r="D28" i="5" l="1"/>
  <c r="D61" i="5"/>
  <c r="G61" i="5"/>
  <c r="L31" i="4"/>
  <c r="P31" i="4" s="1"/>
  <c r="R31" i="4" s="1"/>
  <c r="I35" i="5" s="1"/>
  <c r="J35" i="5" s="1"/>
  <c r="L35" i="5" s="1"/>
  <c r="D60" i="4"/>
  <c r="L43" i="4"/>
  <c r="P43" i="4" s="1"/>
  <c r="L46" i="4"/>
  <c r="P46" i="4" s="1"/>
  <c r="R46" i="4" s="1"/>
  <c r="I56" i="5" s="1"/>
  <c r="J56" i="5" s="1"/>
  <c r="L56" i="5" s="1"/>
  <c r="G31" i="5"/>
  <c r="G39" i="5" s="1"/>
  <c r="G14" i="5"/>
  <c r="G28" i="5" s="1"/>
  <c r="L38" i="4"/>
  <c r="P38" i="4" s="1"/>
  <c r="R38" i="4" s="1"/>
  <c r="I43" i="5" s="1"/>
  <c r="I44" i="5" s="1"/>
  <c r="J44" i="5" s="1"/>
  <c r="L44" i="5" s="1"/>
  <c r="L40" i="4"/>
  <c r="P40" i="4" s="1"/>
  <c r="R40" i="4" s="1"/>
  <c r="L47" i="4"/>
  <c r="P47" i="4" s="1"/>
  <c r="R47" i="4" s="1"/>
  <c r="I57" i="5" s="1"/>
  <c r="J57" i="5" s="1"/>
  <c r="L57" i="5" s="1"/>
  <c r="L44" i="4"/>
  <c r="P44" i="4" s="1"/>
  <c r="R44" i="4" s="1"/>
  <c r="I53" i="5" s="1"/>
  <c r="J53" i="5" s="1"/>
  <c r="L53" i="5" s="1"/>
  <c r="L21" i="4"/>
  <c r="P21" i="4" s="1"/>
  <c r="R21" i="4" s="1"/>
  <c r="I23" i="5" s="1"/>
  <c r="L17" i="4"/>
  <c r="P17" i="4" s="1"/>
  <c r="R17" i="4" s="1"/>
  <c r="I19" i="5" s="1"/>
  <c r="J19" i="5" s="1"/>
  <c r="L19" i="5" s="1"/>
  <c r="L12" i="4"/>
  <c r="P12" i="4" s="1"/>
  <c r="R12" i="4" s="1"/>
  <c r="I14" i="5" s="1"/>
  <c r="J14" i="5" s="1"/>
  <c r="L11" i="4"/>
  <c r="P11" i="4" s="1"/>
  <c r="R11" i="4" s="1"/>
  <c r="I13" i="5" s="1"/>
  <c r="J13" i="5" s="1"/>
  <c r="L13" i="5" s="1"/>
  <c r="L14" i="4"/>
  <c r="P14" i="4" s="1"/>
  <c r="R14" i="4" s="1"/>
  <c r="I16" i="5" s="1"/>
  <c r="J16" i="5" s="1"/>
  <c r="L16" i="5" s="1"/>
  <c r="L20" i="4"/>
  <c r="P20" i="4" s="1"/>
  <c r="R20" i="4" s="1"/>
  <c r="I22" i="5" s="1"/>
  <c r="J22" i="5" s="1"/>
  <c r="L22" i="5" s="1"/>
  <c r="L13" i="4"/>
  <c r="P13" i="4" s="1"/>
  <c r="R13" i="4" s="1"/>
  <c r="I15" i="5" s="1"/>
  <c r="J15" i="5" s="1"/>
  <c r="L15" i="5" s="1"/>
  <c r="F34" i="4"/>
  <c r="L37" i="4"/>
  <c r="P37" i="4" s="1"/>
  <c r="R37" i="4" s="1"/>
  <c r="I42" i="5" s="1"/>
  <c r="J42" i="5" s="1"/>
  <c r="L58" i="4"/>
  <c r="P58" i="4" s="1"/>
  <c r="R58" i="4" s="1"/>
  <c r="I71" i="5" s="1"/>
  <c r="I72" i="5" s="1"/>
  <c r="L57" i="4"/>
  <c r="J59" i="4"/>
  <c r="L56" i="4"/>
  <c r="P56" i="4" s="1"/>
  <c r="R56" i="4" s="1"/>
  <c r="I68" i="5" s="1"/>
  <c r="J68" i="5" s="1"/>
  <c r="L68" i="5" s="1"/>
  <c r="L49" i="4"/>
  <c r="P49" i="4" s="1"/>
  <c r="R49" i="4" s="1"/>
  <c r="I59" i="5" s="1"/>
  <c r="J59" i="5" s="1"/>
  <c r="L59" i="5" s="1"/>
  <c r="L45" i="4"/>
  <c r="P45" i="4" s="1"/>
  <c r="R45" i="4" s="1"/>
  <c r="I55" i="5" s="1"/>
  <c r="J55" i="5" s="1"/>
  <c r="L55" i="5" s="1"/>
  <c r="L50" i="4"/>
  <c r="P50" i="4" s="1"/>
  <c r="R50" i="4" s="1"/>
  <c r="I60" i="5" s="1"/>
  <c r="J60" i="5" s="1"/>
  <c r="L60" i="5" s="1"/>
  <c r="L28" i="4"/>
  <c r="P28" i="4" s="1"/>
  <c r="R28" i="4" s="1"/>
  <c r="I31" i="5" s="1"/>
  <c r="J31" i="5" s="1"/>
  <c r="L19" i="4"/>
  <c r="P19" i="4" s="1"/>
  <c r="R19" i="4" s="1"/>
  <c r="I21" i="5" s="1"/>
  <c r="J21" i="5" s="1"/>
  <c r="L21" i="5" s="1"/>
  <c r="P33" i="4"/>
  <c r="R33" i="4" s="1"/>
  <c r="I37" i="5" s="1"/>
  <c r="I38" i="5" s="1"/>
  <c r="J38" i="5" s="1"/>
  <c r="L38" i="5" s="1"/>
  <c r="P29" i="4"/>
  <c r="R29" i="4" s="1"/>
  <c r="I32" i="5" s="1"/>
  <c r="I33" i="5" s="1"/>
  <c r="J33" i="5" s="1"/>
  <c r="L33" i="5" s="1"/>
  <c r="L22" i="4"/>
  <c r="P22" i="4" s="1"/>
  <c r="R22" i="4" s="1"/>
  <c r="I25" i="5" s="1"/>
  <c r="J25" i="5" s="1"/>
  <c r="L25" i="5" s="1"/>
  <c r="P30" i="4"/>
  <c r="R30" i="4" s="1"/>
  <c r="I34" i="5" s="1"/>
  <c r="J34" i="5" s="1"/>
  <c r="L34" i="5" s="1"/>
  <c r="L23" i="4"/>
  <c r="L24" i="4"/>
  <c r="P24" i="4" s="1"/>
  <c r="R24" i="4" s="1"/>
  <c r="I27" i="5" s="1"/>
  <c r="J27" i="5" s="1"/>
  <c r="L27" i="5" s="1"/>
  <c r="L16" i="4"/>
  <c r="P16" i="4" s="1"/>
  <c r="R16" i="4" s="1"/>
  <c r="I18" i="5" s="1"/>
  <c r="J18" i="5" s="1"/>
  <c r="L18" i="5" s="1"/>
  <c r="L10" i="4"/>
  <c r="L15" i="4"/>
  <c r="P15" i="4" s="1"/>
  <c r="R15" i="4" s="1"/>
  <c r="I17" i="5" s="1"/>
  <c r="J17" i="5" s="1"/>
  <c r="L17" i="5" s="1"/>
  <c r="J34" i="4"/>
  <c r="J25" i="4"/>
  <c r="J51" i="4"/>
  <c r="F74" i="5"/>
  <c r="D75" i="5" l="1"/>
  <c r="R43" i="4"/>
  <c r="I52" i="5" s="1"/>
  <c r="J52" i="5" s="1"/>
  <c r="L52" i="5" s="1"/>
  <c r="G75" i="5"/>
  <c r="F61" i="5"/>
  <c r="I48" i="5"/>
  <c r="I49" i="5" s="1"/>
  <c r="J49" i="5" s="1"/>
  <c r="L49" i="5" s="1"/>
  <c r="L31" i="5"/>
  <c r="J60" i="4"/>
  <c r="F39" i="5"/>
  <c r="L14" i="5"/>
  <c r="F28" i="5"/>
  <c r="L34" i="4"/>
  <c r="I54" i="5"/>
  <c r="J54" i="5" s="1"/>
  <c r="L54" i="5" s="1"/>
  <c r="L39" i="4"/>
  <c r="P39" i="4" s="1"/>
  <c r="R39" i="4" s="1"/>
  <c r="I47" i="5" s="1"/>
  <c r="J47" i="5" s="1"/>
  <c r="L47" i="5" s="1"/>
  <c r="P57" i="4"/>
  <c r="R57" i="4" s="1"/>
  <c r="J71" i="5"/>
  <c r="L71" i="5" s="1"/>
  <c r="L54" i="4"/>
  <c r="P54" i="4" s="1"/>
  <c r="R54" i="4" s="1"/>
  <c r="I64" i="5" s="1"/>
  <c r="I66" i="5" s="1"/>
  <c r="J66" i="5" s="1"/>
  <c r="L66" i="5" s="1"/>
  <c r="I46" i="5"/>
  <c r="J46" i="5" s="1"/>
  <c r="L46" i="5" s="1"/>
  <c r="J43" i="5"/>
  <c r="L43" i="5" s="1"/>
  <c r="I45" i="5"/>
  <c r="J45" i="5" s="1"/>
  <c r="L45" i="5" s="1"/>
  <c r="F51" i="4"/>
  <c r="I24" i="5"/>
  <c r="J24" i="5" s="1"/>
  <c r="L24" i="5" s="1"/>
  <c r="J23" i="5"/>
  <c r="L23" i="5" s="1"/>
  <c r="J32" i="5"/>
  <c r="L32" i="5" s="1"/>
  <c r="P23" i="4"/>
  <c r="R23" i="4" s="1"/>
  <c r="I26" i="5" s="1"/>
  <c r="J26" i="5" s="1"/>
  <c r="L26" i="5" s="1"/>
  <c r="F25" i="4"/>
  <c r="J37" i="5"/>
  <c r="L37" i="5" s="1"/>
  <c r="P10" i="4"/>
  <c r="R10" i="4" s="1"/>
  <c r="P34" i="4"/>
  <c r="R34" i="4" s="1"/>
  <c r="L42" i="5"/>
  <c r="I73" i="5"/>
  <c r="J73" i="5" s="1"/>
  <c r="L73" i="5" s="1"/>
  <c r="J72" i="5"/>
  <c r="L72" i="5" s="1"/>
  <c r="L39" i="5" l="1"/>
  <c r="J39" i="5"/>
  <c r="I39" i="5" s="1"/>
  <c r="I69" i="5"/>
  <c r="J69" i="5" s="1"/>
  <c r="L69" i="5" s="1"/>
  <c r="J48" i="5"/>
  <c r="L48" i="5" s="1"/>
  <c r="H20" i="6"/>
  <c r="F75" i="5"/>
  <c r="I12" i="5"/>
  <c r="J12" i="5" s="1"/>
  <c r="J64" i="5"/>
  <c r="I65" i="5"/>
  <c r="J65" i="5" s="1"/>
  <c r="L65" i="5" s="1"/>
  <c r="L59" i="4"/>
  <c r="F59" i="4"/>
  <c r="F60" i="4" s="1"/>
  <c r="P59" i="4"/>
  <c r="R59" i="4" s="1"/>
  <c r="J67" i="5"/>
  <c r="L67" i="5" s="1"/>
  <c r="L48" i="4"/>
  <c r="L18" i="4"/>
  <c r="L64" i="5" l="1"/>
  <c r="L12" i="5"/>
  <c r="I70" i="5"/>
  <c r="J70" i="5" s="1"/>
  <c r="L70" i="5" s="1"/>
  <c r="L51" i="4"/>
  <c r="P48" i="4"/>
  <c r="P18" i="4"/>
  <c r="L25" i="4"/>
  <c r="J74" i="5" l="1"/>
  <c r="I74" i="5" s="1"/>
  <c r="L74" i="5"/>
  <c r="L60" i="4"/>
  <c r="F36" i="6"/>
  <c r="J20" i="6"/>
  <c r="R48" i="4"/>
  <c r="I58" i="5" s="1"/>
  <c r="J58" i="5" s="1"/>
  <c r="J61" i="5" s="1"/>
  <c r="P51" i="4"/>
  <c r="R51" i="4" s="1"/>
  <c r="R18" i="4"/>
  <c r="I20" i="5" s="1"/>
  <c r="J20" i="5" s="1"/>
  <c r="J28" i="5" s="1"/>
  <c r="P25" i="4"/>
  <c r="F37" i="6" l="1"/>
  <c r="F65" i="4"/>
  <c r="F66" i="4" s="1"/>
  <c r="F69" i="4" s="1"/>
  <c r="F71" i="4" s="1"/>
  <c r="F73" i="4" s="1"/>
  <c r="J75" i="5"/>
  <c r="R25" i="4"/>
  <c r="P60" i="4"/>
  <c r="L58" i="5"/>
  <c r="L61" i="5" s="1"/>
  <c r="I61" i="5"/>
  <c r="L20" i="5"/>
  <c r="L28" i="5" s="1"/>
  <c r="L75" i="5" l="1"/>
  <c r="I28" i="5"/>
  <c r="R60" i="4"/>
  <c r="I75" i="5" l="1"/>
  <c r="D85" i="2"/>
  <c r="D87" i="2" l="1"/>
  <c r="D27" i="6"/>
  <c r="D78" i="5" s="1"/>
  <c r="D87" i="5" s="1"/>
  <c r="D89" i="5" s="1"/>
  <c r="D95" i="5" s="1"/>
  <c r="J78" i="5" l="1"/>
  <c r="J87" i="5" s="1"/>
  <c r="J89" i="5" s="1"/>
  <c r="D20" i="6"/>
  <c r="D36" i="6"/>
  <c r="D65" i="4" s="1"/>
  <c r="D66" i="4" s="1"/>
  <c r="D69" i="4" s="1"/>
  <c r="D71" i="4" s="1"/>
  <c r="D73" i="4" s="1"/>
  <c r="H27" i="6"/>
  <c r="G78" i="5"/>
  <c r="G87" i="5" s="1"/>
  <c r="G89" i="5" s="1"/>
  <c r="D37" i="6" l="1"/>
  <c r="D88" i="5"/>
  <c r="D97" i="5"/>
  <c r="D99" i="5" s="1"/>
  <c r="I87" i="5"/>
  <c r="J88" i="5"/>
  <c r="L78" i="5"/>
  <c r="L87" i="5" s="1"/>
  <c r="L89" i="5" s="1"/>
  <c r="L93" i="5" s="1"/>
  <c r="G88" i="5"/>
  <c r="F87" i="5"/>
  <c r="H36" i="6"/>
  <c r="J36" i="6" s="1"/>
  <c r="F88" i="5" l="1"/>
  <c r="I88" i="5"/>
  <c r="I89" i="5"/>
  <c r="F89" i="5"/>
  <c r="L88" i="5"/>
</calcChain>
</file>

<file path=xl/sharedStrings.xml><?xml version="1.0" encoding="utf-8"?>
<sst xmlns="http://schemas.openxmlformats.org/spreadsheetml/2006/main" count="20637" uniqueCount="1065">
  <si>
    <t>366 C</t>
  </si>
  <si>
    <t>369 C</t>
  </si>
  <si>
    <t>375 C</t>
  </si>
  <si>
    <t>379 C</t>
  </si>
  <si>
    <t>390 C</t>
  </si>
  <si>
    <t>396 C</t>
  </si>
  <si>
    <t>Account</t>
  </si>
  <si>
    <t>Vintage</t>
  </si>
  <si>
    <t>Age</t>
  </si>
  <si>
    <t>ASL</t>
  </si>
  <si>
    <t>RL</t>
  </si>
  <si>
    <t>%</t>
  </si>
  <si>
    <t>Reserve</t>
  </si>
  <si>
    <t>Accrual</t>
  </si>
  <si>
    <t>Life</t>
  </si>
  <si>
    <t>Atmos Energy Corporation</t>
  </si>
  <si>
    <t>Kentucky Properties</t>
  </si>
  <si>
    <t>Existing and Proposed Parameters</t>
  </si>
  <si>
    <t>EXISTING</t>
  </si>
  <si>
    <t>Plant Balance</t>
  </si>
  <si>
    <t>Iowa</t>
  </si>
  <si>
    <t>Gross</t>
  </si>
  <si>
    <t>Cost of</t>
  </si>
  <si>
    <t>Net</t>
  </si>
  <si>
    <t>Description</t>
  </si>
  <si>
    <t>Curve</t>
  </si>
  <si>
    <t>Salvage</t>
  </si>
  <si>
    <t>Removal</t>
  </si>
  <si>
    <t>R5</t>
  </si>
  <si>
    <t>Rights-Of-Way</t>
  </si>
  <si>
    <t>Purification Equipment</t>
  </si>
  <si>
    <t>STORAGE PLANT</t>
  </si>
  <si>
    <t>Structures And Improvements</t>
  </si>
  <si>
    <t>Compressor Station Eq</t>
  </si>
  <si>
    <t>Measuring And Reg. Station</t>
  </si>
  <si>
    <t>Other Structures</t>
  </si>
  <si>
    <t>Wells</t>
  </si>
  <si>
    <t>S5</t>
  </si>
  <si>
    <t>Well Construction</t>
  </si>
  <si>
    <t>Well Equipment</t>
  </si>
  <si>
    <t>Cushion Gas</t>
  </si>
  <si>
    <t>SQ</t>
  </si>
  <si>
    <t>Storage Leaseholds An</t>
  </si>
  <si>
    <t>Storage Rights</t>
  </si>
  <si>
    <t>Storage Field Lines</t>
  </si>
  <si>
    <t>S1</t>
  </si>
  <si>
    <t>Storage Tributary Lines</t>
  </si>
  <si>
    <t>R3</t>
  </si>
  <si>
    <t>Measuring And Regulating</t>
  </si>
  <si>
    <t>Total Storage</t>
  </si>
  <si>
    <t>TRANSMISSION PLANT</t>
  </si>
  <si>
    <t>Meas. &amp; Reg. Sta. Structures</t>
  </si>
  <si>
    <t>R4</t>
  </si>
  <si>
    <t>Mains - Cathodic Protection</t>
  </si>
  <si>
    <t>Mains - Steel</t>
  </si>
  <si>
    <t>R2</t>
  </si>
  <si>
    <t>R1.5</t>
  </si>
  <si>
    <t>Total Transmission</t>
  </si>
  <si>
    <t>DISTRIBUTION PLANT</t>
  </si>
  <si>
    <t>Land Rights</t>
  </si>
  <si>
    <t>Structures &amp; Improvements</t>
  </si>
  <si>
    <t>R2.5</t>
  </si>
  <si>
    <t>Struct. &amp; Improv. - T</t>
  </si>
  <si>
    <t>Improvements</t>
  </si>
  <si>
    <t>Mains - Plastic</t>
  </si>
  <si>
    <t>Meas. And Reg. Sta. Equipment</t>
  </si>
  <si>
    <t>Meas &amp; Reg Station Equipment</t>
  </si>
  <si>
    <t>Meas &amp; Reg Sta Eq - City</t>
  </si>
  <si>
    <t>Services</t>
  </si>
  <si>
    <t>Meters</t>
  </si>
  <si>
    <t>R0.5</t>
  </si>
  <si>
    <t>Meter Installations</t>
  </si>
  <si>
    <t>House Regulators</t>
  </si>
  <si>
    <t>S6</t>
  </si>
  <si>
    <t>House Regulator Installations</t>
  </si>
  <si>
    <t>Industrial Measuring</t>
  </si>
  <si>
    <t>L5</t>
  </si>
  <si>
    <t>Total Distribution</t>
  </si>
  <si>
    <t>GENERAL PLANT</t>
  </si>
  <si>
    <t>Structures - Brick</t>
  </si>
  <si>
    <t>Air Conditioning Equipment</t>
  </si>
  <si>
    <t>Improvements - Leased</t>
  </si>
  <si>
    <t>Office Furniture And Equipment</t>
  </si>
  <si>
    <t>Transportation Equipment</t>
  </si>
  <si>
    <t>Wkg Trailers</t>
  </si>
  <si>
    <t>L3</t>
  </si>
  <si>
    <t>Tools Shop And Garage</t>
  </si>
  <si>
    <t>Ditchers</t>
  </si>
  <si>
    <t>S4</t>
  </si>
  <si>
    <t>Backhoes</t>
  </si>
  <si>
    <t>Welders</t>
  </si>
  <si>
    <t>Communication Equipment</t>
  </si>
  <si>
    <t>Miscellaneous Equipment</t>
  </si>
  <si>
    <t>Network Hardware</t>
  </si>
  <si>
    <t>PC Hardware</t>
  </si>
  <si>
    <t>PC Software</t>
  </si>
  <si>
    <t>Application Software</t>
  </si>
  <si>
    <t>Total General</t>
  </si>
  <si>
    <t>TOTAL DEPRECIABLE PLANT</t>
  </si>
  <si>
    <t>Excluded or Non Depreciable</t>
  </si>
  <si>
    <t>366 C Total</t>
  </si>
  <si>
    <t>369 C Total</t>
  </si>
  <si>
    <t>375 C Total</t>
  </si>
  <si>
    <t>379 C Total</t>
  </si>
  <si>
    <t>396 C Total</t>
  </si>
  <si>
    <t>Balance 9-30-14</t>
  </si>
  <si>
    <t>Kentucky Direct</t>
  </si>
  <si>
    <t>Reserve Balances as of September 30, 2014</t>
  </si>
  <si>
    <t>company_id</t>
  </si>
  <si>
    <t>bus_segment_id</t>
  </si>
  <si>
    <t>depr_group_id</t>
  </si>
  <si>
    <t>end_reserve</t>
  </si>
  <si>
    <t>050 Mid-States Division</t>
  </si>
  <si>
    <t>009 - WKG Division</t>
  </si>
  <si>
    <t>050.009.30100:Organization Grp</t>
  </si>
  <si>
    <t>050.009.30200:Franch &amp; Consent Grp</t>
  </si>
  <si>
    <t>050.009.32540:Rights-Of-Way</t>
  </si>
  <si>
    <t>050.009.33201:Field Lines</t>
  </si>
  <si>
    <t>050.009.33202:Tributary Lines</t>
  </si>
  <si>
    <t>050.009.33400:Field Measuring And R</t>
  </si>
  <si>
    <t>050.009.33600:Purification Equipmen</t>
  </si>
  <si>
    <t>050.009.35020:Rights-Of-Way</t>
  </si>
  <si>
    <t>050.009.35100:Structures And Improv</t>
  </si>
  <si>
    <t>050.009.35102:Compressor Station Eq</t>
  </si>
  <si>
    <t>050.009.35103:Measuring And Reg. St</t>
  </si>
  <si>
    <t>050.009.35104:Other Structures</t>
  </si>
  <si>
    <t>050.009.35200:Rights Of Way</t>
  </si>
  <si>
    <t>050.009.35201:Well Construction</t>
  </si>
  <si>
    <t>050.009.35202:Well Equipment</t>
  </si>
  <si>
    <t>050.009.35203:Cushion Gas Grp</t>
  </si>
  <si>
    <t>050.009.35210:Storage Leaseholds An</t>
  </si>
  <si>
    <t>050.009.35211:Storage Rights</t>
  </si>
  <si>
    <t>050.009.35301:Storage Field Lines</t>
  </si>
  <si>
    <t>050.009.35302:Storage Tributary Lin</t>
  </si>
  <si>
    <t>050.009.35400:Compressor Station Eq</t>
  </si>
  <si>
    <t>050.009.35500:Measuring and Regulat</t>
  </si>
  <si>
    <t>050.009.35600:Purification Equipmen</t>
  </si>
  <si>
    <t>050.009.36520:Rights-Of-Way</t>
  </si>
  <si>
    <t>050.009.36602:Meas. &amp; Reg. Sta. Str</t>
  </si>
  <si>
    <t>050.009.36603:Other Structures</t>
  </si>
  <si>
    <t>050.009.36700:Mains - Cathodic Prot</t>
  </si>
  <si>
    <t>050.009.36701:Mains - Steel</t>
  </si>
  <si>
    <t>050.009.36900:Measuring And Reg. St</t>
  </si>
  <si>
    <t>050.009.36901:Measuring And Reg. St</t>
  </si>
  <si>
    <t>050.009.37400:Land &amp; Land Right Grp</t>
  </si>
  <si>
    <t>050.009.37402:Land Rights</t>
  </si>
  <si>
    <t>050.009.37500:Structures &amp; Improvem</t>
  </si>
  <si>
    <t>050.009.37501:Struct. &amp; Improv. - T</t>
  </si>
  <si>
    <t>050.009.37502:Land Rights</t>
  </si>
  <si>
    <t>050.009.37503:Improvements</t>
  </si>
  <si>
    <t>050.009.37600:Mains - Cathodic Prot</t>
  </si>
  <si>
    <t>050.009.37601:Mains - Steel</t>
  </si>
  <si>
    <t>050.009.37602:Mains - Plastic</t>
  </si>
  <si>
    <t>050.009.37800:Meas. And Reg. Sta. E</t>
  </si>
  <si>
    <t>050.009.37900:Meas &amp; Reg Station Eq</t>
  </si>
  <si>
    <t>050.009.37905:Meas &amp; Reg Sta Eq - C</t>
  </si>
  <si>
    <t>050.009.38000:Services</t>
  </si>
  <si>
    <t>050.009.38100:Meters</t>
  </si>
  <si>
    <t>050.009.38200:Meter Installations</t>
  </si>
  <si>
    <t>050.009.38300:House Regulators</t>
  </si>
  <si>
    <t>050.009.38400:House Regulator Insta</t>
  </si>
  <si>
    <t>050.009.38500:Industrial Measuring</t>
  </si>
  <si>
    <t>050.009.39000:Structure &amp; Improv</t>
  </si>
  <si>
    <t>050.009.39002:Structure-Brick Grp</t>
  </si>
  <si>
    <t>050.009.39003:Improvements Grp</t>
  </si>
  <si>
    <t>050.009.39004:Air Condition Eq Grp</t>
  </si>
  <si>
    <t>050.009.39009:Imprvement-Leased Grp</t>
  </si>
  <si>
    <t>050.009.39100:Office Furniture And</t>
  </si>
  <si>
    <t>050.009.39200:Transp Equip-Group</t>
  </si>
  <si>
    <t>050.009.39202:Wkg Trailers - Group</t>
  </si>
  <si>
    <t>050.009.39400:Tools Shop And Garage</t>
  </si>
  <si>
    <t>050.009.39603:Ditchers - Group</t>
  </si>
  <si>
    <t>050.009.39604:Backhoes - Group</t>
  </si>
  <si>
    <t>050.009.39605:Welders - Group</t>
  </si>
  <si>
    <t>050.009.39700:Communication Equipme</t>
  </si>
  <si>
    <t>050.009.39705:Communication Equip.</t>
  </si>
  <si>
    <t>050.009.39800:Miscellaneous Equipme</t>
  </si>
  <si>
    <t>050.009.39903:Network Hardware</t>
  </si>
  <si>
    <t>050.009.39906:Pc Hardware</t>
  </si>
  <si>
    <t>050.009.39907:Pc Software</t>
  </si>
  <si>
    <t>050.009.39908:Application Software</t>
  </si>
  <si>
    <t>ATMOS ENERGY - KENTUCKY PROPERTIES</t>
  </si>
  <si>
    <t>COMPUTATION OF DEPRECIATION ACCRUAL RATE</t>
  </si>
  <si>
    <t>Annual</t>
  </si>
  <si>
    <t xml:space="preserve">Net </t>
  </si>
  <si>
    <t>Net Salvage</t>
  </si>
  <si>
    <t>Unaccrued</t>
  </si>
  <si>
    <t xml:space="preserve">Remaining </t>
  </si>
  <si>
    <t>Salvage %</t>
  </si>
  <si>
    <t>Amount</t>
  </si>
  <si>
    <t>Balance</t>
  </si>
  <si>
    <t>Accrual Rate</t>
  </si>
  <si>
    <t>37601-02</t>
  </si>
  <si>
    <t>Mains - Steel &amp; Plastic</t>
  </si>
  <si>
    <t>GENERAL PLANT DEPRECIATED</t>
  </si>
  <si>
    <t>Power Operated Equipment</t>
  </si>
  <si>
    <t>Total General Depreciated</t>
  </si>
  <si>
    <t>Total Study Depreciated</t>
  </si>
  <si>
    <t>Plant</t>
  </si>
  <si>
    <t>Difference</t>
  </si>
  <si>
    <t>Total General Amortized</t>
  </si>
  <si>
    <t>GL</t>
  </si>
  <si>
    <t>Atmos Energy Corporation - Kentucky Properties</t>
  </si>
  <si>
    <t xml:space="preserve">Comparison of Depreciation Expense </t>
  </si>
  <si>
    <t>Existing vs Proposed Depreciation Accrual Rates</t>
  </si>
  <si>
    <t>Existing</t>
  </si>
  <si>
    <t>Proposed</t>
  </si>
  <si>
    <t>Change in</t>
  </si>
  <si>
    <t xml:space="preserve">Annual </t>
  </si>
  <si>
    <t>Depreciation</t>
  </si>
  <si>
    <t>Expense</t>
  </si>
  <si>
    <t>(a)</t>
  </si>
  <si>
    <t>(b)</t>
  </si>
  <si>
    <t xml:space="preserve">    (c)</t>
  </si>
  <si>
    <t>(d)</t>
  </si>
  <si>
    <t>(e)</t>
  </si>
  <si>
    <t>[f]</t>
  </si>
  <si>
    <t>[g]</t>
  </si>
  <si>
    <t>[h]</t>
  </si>
  <si>
    <t xml:space="preserve">Measuring &amp; Regulating Eq </t>
  </si>
  <si>
    <t>Measuring &amp; Regulating Eq - City</t>
  </si>
  <si>
    <t>GENERAL PLANT - DEPRECIATED</t>
  </si>
  <si>
    <t>Transportation - Trailers</t>
  </si>
  <si>
    <t>Power Operated -Ditchers</t>
  </si>
  <si>
    <t>Power Operated - Backhoes</t>
  </si>
  <si>
    <t>Power Operated - Welders</t>
  </si>
  <si>
    <t>GENERAL PLANT - AMORTIZED</t>
  </si>
  <si>
    <t>TOTAL PLANT IN STUDY</t>
  </si>
  <si>
    <t>Total Non Depreciable/Excluded</t>
  </si>
  <si>
    <t>TOTAL PLANT IN SERVICE</t>
  </si>
  <si>
    <t>Total Depreciated Plant</t>
  </si>
  <si>
    <t>Total Depreciated and Amortized</t>
  </si>
  <si>
    <t>Non Depreciable/Excluded</t>
  </si>
  <si>
    <t>Allocated</t>
  </si>
  <si>
    <t>Theoretical</t>
  </si>
  <si>
    <t>(Deficit)/Surplus</t>
  </si>
  <si>
    <t>Office Furniture and Equipment - All</t>
  </si>
  <si>
    <t>Tools, Shop, and Garage Equipment</t>
  </si>
  <si>
    <t xml:space="preserve">Communication Equipment </t>
  </si>
  <si>
    <t>After Retirements of Assets With Age &gt; Average Service Life</t>
  </si>
  <si>
    <t>Amortization</t>
  </si>
  <si>
    <t>3910C</t>
  </si>
  <si>
    <t>Total General Amortized After Ret</t>
  </si>
  <si>
    <t xml:space="preserve"> </t>
  </si>
  <si>
    <t xml:space="preserve">Net  </t>
  </si>
  <si>
    <t>Asset to Ret</t>
  </si>
  <si>
    <t>Proration</t>
  </si>
  <si>
    <t>&gt; ASL Amortized</t>
  </si>
  <si>
    <t xml:space="preserve">Remaining  </t>
  </si>
  <si>
    <t>0% Salvage</t>
  </si>
  <si>
    <t>w/NS</t>
  </si>
  <si>
    <t>Factor</t>
  </si>
  <si>
    <t>Life Reserve</t>
  </si>
  <si>
    <t>COR Reserve</t>
  </si>
  <si>
    <t>Test</t>
  </si>
  <si>
    <t>Accounts</t>
  </si>
  <si>
    <t>Storage</t>
  </si>
  <si>
    <t>Intangibles</t>
  </si>
  <si>
    <t>Book</t>
  </si>
  <si>
    <t>TR</t>
  </si>
  <si>
    <t>PAF</t>
  </si>
  <si>
    <t>CK</t>
  </si>
  <si>
    <t>Total Study</t>
  </si>
  <si>
    <t>Depreciation Study as of September 30, 2017</t>
  </si>
  <si>
    <t>Mains - Anodes</t>
  </si>
  <si>
    <t>Mains - Leak Clamps</t>
  </si>
  <si>
    <t>L4</t>
  </si>
  <si>
    <t>Servers Hardware</t>
  </si>
  <si>
    <t>30100-Organization</t>
  </si>
  <si>
    <t>2017</t>
  </si>
  <si>
    <t>1934</t>
  </si>
  <si>
    <t>1935</t>
  </si>
  <si>
    <t>1950</t>
  </si>
  <si>
    <t>1963</t>
  </si>
  <si>
    <t>30100-Organization Total</t>
  </si>
  <si>
    <t>30200-Franchises &amp; Consents</t>
  </si>
  <si>
    <t>1951</t>
  </si>
  <si>
    <t>1954</t>
  </si>
  <si>
    <t>1955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</si>
  <si>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</si>
  <si>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</si>
  <si>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</si>
  <si>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</si>
  <si>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</si>
  <si>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</si>
  <si>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</si>
  <si>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</si>
  <si>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</si>
  <si>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1979</t>
  </si>
  <si>
    <t>1980</t>
  </si>
  <si>
    <t>1981</t>
  </si>
  <si>
    <t>1984</t>
  </si>
  <si>
    <t>1988</t>
  </si>
  <si>
    <t>1989</t>
  </si>
  <si>
    <t>30200-Franchises &amp; Consents Total</t>
  </si>
  <si>
    <t>35010-Land</t>
  </si>
  <si>
    <t>1956</t>
  </si>
  <si>
    <t>1961</t>
  </si>
  <si>
    <t>1962</t>
  </si>
  <si>
    <t>1964</t>
  </si>
  <si>
    <t>1965</t>
  </si>
  <si>
    <t>1966</t>
  </si>
  <si>
    <t>1967</t>
  </si>
  <si>
    <t>1969</t>
  </si>
  <si>
    <t>35010-Land Total</t>
  </si>
  <si>
    <t>35020-Rights of Ways</t>
  </si>
  <si>
    <t>35020-Rights of Ways Total</t>
  </si>
  <si>
    <t>35100-Structures &amp; Improvements</t>
  </si>
  <si>
    <t>1997</t>
  </si>
  <si>
    <t>1998</t>
  </si>
  <si>
    <t>2011</t>
  </si>
  <si>
    <t>35100-Structures &amp; Improvements Total</t>
  </si>
  <si>
    <t>35102-Compressor Station Equipment</t>
  </si>
  <si>
    <t>1993</t>
  </si>
  <si>
    <t>1994</t>
  </si>
  <si>
    <t>1995</t>
  </si>
  <si>
    <t>2000</t>
  </si>
  <si>
    <t>2001</t>
  </si>
  <si>
    <t>35102-Compressor Station Equipment Total</t>
  </si>
  <si>
    <t>35103-Meas. &amp; Reg. Sta. Structures</t>
  </si>
  <si>
    <t>1952</t>
  </si>
  <si>
    <t>1957</t>
  </si>
  <si>
    <t>1982</t>
  </si>
  <si>
    <t>1985</t>
  </si>
  <si>
    <t>1986</t>
  </si>
  <si>
    <t>35103-Meas. &amp; Reg. Sta. Structures Total</t>
  </si>
  <si>
    <t>35104-Other Structures</t>
  </si>
  <si>
    <t>1978</t>
  </si>
  <si>
    <t>1983</t>
  </si>
  <si>
    <t>1992</t>
  </si>
  <si>
    <t>35104-Other Structures Total</t>
  </si>
  <si>
    <t>35200-Wells</t>
  </si>
  <si>
    <t>1958</t>
  </si>
  <si>
    <t>1999</t>
  </si>
  <si>
    <t>2009</t>
  </si>
  <si>
    <t>2010</t>
  </si>
  <si>
    <t>2012</t>
  </si>
  <si>
    <t>2013</t>
  </si>
  <si>
    <t>2014</t>
  </si>
  <si>
    <t>2015</t>
  </si>
  <si>
    <t>2016</t>
  </si>
  <si>
    <t>35200-Wells Total</t>
  </si>
  <si>
    <t>35201-Well Construction</t>
  </si>
  <si>
    <t>1996</t>
  </si>
  <si>
    <t>35201-Well Construction Total</t>
  </si>
  <si>
    <t>35202-Well Equipment</t>
  </si>
  <si>
    <t>1990</t>
  </si>
  <si>
    <t>35202-Well Equipment Total</t>
  </si>
  <si>
    <t>35203-Cushion Gas</t>
  </si>
  <si>
    <t>35203-Cushion Gas Total</t>
  </si>
  <si>
    <t>35210-Leaseholds</t>
  </si>
  <si>
    <t>35210-Leaseholds Total</t>
  </si>
  <si>
    <t>35211-Storage Rights</t>
  </si>
  <si>
    <t>35211-Storage Rights Total</t>
  </si>
  <si>
    <t>35301-Field Lines</t>
  </si>
  <si>
    <t>1959</t>
  </si>
  <si>
    <t>35301-Field Lines Total</t>
  </si>
  <si>
    <t>35302-Tributary Lines</t>
  </si>
  <si>
    <t>35302-Tributary Lines Total</t>
  </si>
  <si>
    <t>35400-Compressor Station Equipment</t>
  </si>
  <si>
    <t>1991</t>
  </si>
  <si>
    <t>2004</t>
  </si>
  <si>
    <t>2006</t>
  </si>
  <si>
    <t>2008</t>
  </si>
  <si>
    <t>35400-Compressor Station Equipment Total</t>
  </si>
  <si>
    <t>35500-Meas. &amp; Reg. Equipment</t>
  </si>
  <si>
    <t>1960</t>
  </si>
  <si>
    <t>1987</t>
  </si>
  <si>
    <t>35500-Meas. &amp; Reg. Equipment Total</t>
  </si>
  <si>
    <t>35600-Purification Equipment</t>
  </si>
  <si>
    <t>35600-Purification Equipment Total</t>
  </si>
  <si>
    <t>36510-Land &amp; Land Rights</t>
  </si>
  <si>
    <t>2002</t>
  </si>
  <si>
    <t>36510-Land &amp; Land Rights Total</t>
  </si>
  <si>
    <t>36520-Rights-Of-Way</t>
  </si>
  <si>
    <t>2003</t>
  </si>
  <si>
    <t>2007</t>
  </si>
  <si>
    <t>36520-Rights-Of-Way Total</t>
  </si>
  <si>
    <t>36602-Structures &amp; Improvements</t>
  </si>
  <si>
    <t>36602-Structures &amp; Improvements Total</t>
  </si>
  <si>
    <t>36603-Other Structures</t>
  </si>
  <si>
    <t>36603-Other Structures Total</t>
  </si>
  <si>
    <t>36700-Mains - Cathodic Protection</t>
  </si>
  <si>
    <t>2005</t>
  </si>
  <si>
    <t>36700-Mains - Cathodic Protection Total</t>
  </si>
  <si>
    <t>36701-Mains - Steel</t>
  </si>
  <si>
    <t>1948</t>
  </si>
  <si>
    <t>1949</t>
  </si>
  <si>
    <t>1953</t>
  </si>
  <si>
    <t>36701-Mains - Steel Total</t>
  </si>
  <si>
    <t>36900-Meas. &amp; Reg. Sta. Equipment</t>
  </si>
  <si>
    <t>36900-Meas. &amp; Reg. Sta. Equipment Total</t>
  </si>
  <si>
    <t>36901-Meas. &amp; Reg. Sta. Equipment</t>
  </si>
  <si>
    <t>36901-Meas. &amp; Reg. Sta. Equipment Total</t>
  </si>
  <si>
    <t>1946</t>
  </si>
  <si>
    <t>1947</t>
  </si>
  <si>
    <t>37400-Land &amp; Land Rights</t>
  </si>
  <si>
    <t>37400-Land &amp; Land Rights Total</t>
  </si>
  <si>
    <t>37401-Land</t>
  </si>
  <si>
    <t>37401-Land Total</t>
  </si>
  <si>
    <t>37402-Land Rights</t>
  </si>
  <si>
    <t>37402-Land Rights Total</t>
  </si>
  <si>
    <t>37403-Land Other</t>
  </si>
  <si>
    <t>37403-Land Other Total</t>
  </si>
  <si>
    <t>37500-Structures &amp; Improvements</t>
  </si>
  <si>
    <t>37500-Structures &amp; Improvements Total</t>
  </si>
  <si>
    <t>37501-Structures &amp; Improvements T.B</t>
  </si>
  <si>
    <t>37501-Structures &amp; Improvements T.B Total</t>
  </si>
  <si>
    <t>37502-Land Rights</t>
  </si>
  <si>
    <t>37502-Land Rights Total</t>
  </si>
  <si>
    <t>37503-Improvements</t>
  </si>
  <si>
    <t>37503-Improvements Total</t>
  </si>
  <si>
    <t>37600-Mains - Cathodic Protection</t>
  </si>
  <si>
    <t>37600-Mains - Cathodic Protection Total</t>
  </si>
  <si>
    <t>37601-Mains - Steel</t>
  </si>
  <si>
    <t>37601-Mains - Steel Total</t>
  </si>
  <si>
    <t>37602-Mains - Plastic</t>
  </si>
  <si>
    <t>37602-Mains - Plastic Total</t>
  </si>
  <si>
    <t>37800-Meas. &amp; Reg. Sta. Eq-General</t>
  </si>
  <si>
    <t>37800-Meas. &amp; Reg. Sta. Eq-General Total</t>
  </si>
  <si>
    <t>37900-Meas. &amp; Reg. - City Gate</t>
  </si>
  <si>
    <t>37900-Meas. &amp; Reg. - City Gate Total</t>
  </si>
  <si>
    <t>37905-Meas. &amp; Reg. Sta. Equip T.B.</t>
  </si>
  <si>
    <t>37905-Meas. &amp; Reg. Sta. Equip T.B. Total</t>
  </si>
  <si>
    <t>38000-Services</t>
  </si>
  <si>
    <t>38000-Services Total</t>
  </si>
  <si>
    <t>38100-Meters</t>
  </si>
  <si>
    <t>38100-Meters Total</t>
  </si>
  <si>
    <t>38200-Meter Installations</t>
  </si>
  <si>
    <t>38200-Meter Installations Total</t>
  </si>
  <si>
    <t>38300-House Regulators</t>
  </si>
  <si>
    <t>38300-House Regulators Total</t>
  </si>
  <si>
    <t>38400-House Reg. Installations</t>
  </si>
  <si>
    <t>38400-House Reg. Installations Total</t>
  </si>
  <si>
    <t>38500-Ind. Meas. &amp; Reg. Sta. Equip</t>
  </si>
  <si>
    <t>38500-Ind. Meas. &amp; Reg. Sta. Equip Total</t>
  </si>
  <si>
    <t>38900-Land &amp; Land Rights</t>
  </si>
  <si>
    <t>38900-Land &amp; Land Rights Total</t>
  </si>
  <si>
    <t>39000-Structures &amp; Improvements</t>
  </si>
  <si>
    <t>39000-Structures &amp; Improvements Total</t>
  </si>
  <si>
    <t>39002-Structures - Brick</t>
  </si>
  <si>
    <t>39002-Structures - Brick Total</t>
  </si>
  <si>
    <t>39003-Improvements</t>
  </si>
  <si>
    <t>39003-Improvements Total</t>
  </si>
  <si>
    <t>39004-Air Conditioning Equipment</t>
  </si>
  <si>
    <t>39004-Air Conditioning Equipment Total</t>
  </si>
  <si>
    <t>39009-Improv. to Leased Premises</t>
  </si>
  <si>
    <t>39009-Improv. to Leased Premises Total</t>
  </si>
  <si>
    <t>39100-Office Furniture &amp; Equipment</t>
  </si>
  <si>
    <t>39100-Office Furniture &amp; Equipment Total</t>
  </si>
  <si>
    <t>39200-Transportation Equipment</t>
  </si>
  <si>
    <t>39200-Transportation Equipment Total</t>
  </si>
  <si>
    <t>39400-Tools, Shop, &amp; Garage Equip.</t>
  </si>
  <si>
    <t>39400-Tools, Shop, &amp; Garage Equip. Total</t>
  </si>
  <si>
    <t>39603-Ditchers</t>
  </si>
  <si>
    <t>39603-Ditchers Total</t>
  </si>
  <si>
    <t>39604-Backhoes</t>
  </si>
  <si>
    <t>39604-Backhoes Total</t>
  </si>
  <si>
    <t>39605-Welders</t>
  </si>
  <si>
    <t>39605-Welders Total</t>
  </si>
  <si>
    <t>39700-Communication Equipment</t>
  </si>
  <si>
    <t>39700-Communication Equipment Total</t>
  </si>
  <si>
    <t>39800-Miscellaneous Equipment</t>
  </si>
  <si>
    <t>39800-Miscellaneous Equipment Total</t>
  </si>
  <si>
    <t>39901-Oth Tang Prop - Servers - H/W</t>
  </si>
  <si>
    <t>39901-Oth Tang Prop - Servers - H/W Total</t>
  </si>
  <si>
    <t>39903-Oth Tang Prop - Network - H/W</t>
  </si>
  <si>
    <t>39903-Oth Tang Prop - Network - H/W Total</t>
  </si>
  <si>
    <t>39906-Oth Tang Prop - PC Hardware</t>
  </si>
  <si>
    <t>39906-Oth Tang Prop - PC Hardware Total</t>
  </si>
  <si>
    <t>39908-Oth Tang Prop - Appl Software</t>
  </si>
  <si>
    <t>39908-Oth Tang Prop - Appl Software Total</t>
  </si>
  <si>
    <t>Grand Total</t>
  </si>
  <si>
    <t>Company</t>
  </si>
  <si>
    <t>Business Segment</t>
  </si>
  <si>
    <t>Utility Account</t>
  </si>
  <si>
    <t>Retirement Unit</t>
  </si>
  <si>
    <t>Activity Cost</t>
  </si>
  <si>
    <t>INT-30100-Plant Organization</t>
  </si>
  <si>
    <t>INT-30200-Plant Organization</t>
  </si>
  <si>
    <t>STG-UNG-35010-Land &amp; Land Rights</t>
  </si>
  <si>
    <t>STG-UNG-35010-Structures &amp; Improvem</t>
  </si>
  <si>
    <t>STG-UNG-35020-Land &amp; Land Rights</t>
  </si>
  <si>
    <t>STG-UNG-35100-Building</t>
  </si>
  <si>
    <t>STG-UNG-35100-Fence</t>
  </si>
  <si>
    <t>STG-UNG-35102-Building</t>
  </si>
  <si>
    <t>STG-UNG-35102-Fence</t>
  </si>
  <si>
    <t>STG-UNG-35102-Structures &amp; Improvem</t>
  </si>
  <si>
    <t>STG-UNG-35103-Building</t>
  </si>
  <si>
    <t>STG-UNG-35103-Fence</t>
  </si>
  <si>
    <t>STG-UNG-35104-Building</t>
  </si>
  <si>
    <t>STG-UNG-35104-Fence</t>
  </si>
  <si>
    <t>STG-UNG-35104-Structures &amp; Improvem</t>
  </si>
  <si>
    <t>Non Unitized Retirement Unit</t>
  </si>
  <si>
    <t>STG-UNG-35200-Casing, 20 in</t>
  </si>
  <si>
    <t>STG-UNG-35200-Casing, 4 in</t>
  </si>
  <si>
    <t>STG-UNG-35200-Casing, 5 in</t>
  </si>
  <si>
    <t>STG-UNG-35200-Casing, 7 in</t>
  </si>
  <si>
    <t>STG-UNG-35200-Casing, 8 in</t>
  </si>
  <si>
    <t>STG-UNG-35200-Casing, Gen</t>
  </si>
  <si>
    <t>STG-UNG-35200-Miscellaneous Equip</t>
  </si>
  <si>
    <t>STG-UNG-35200-Well</t>
  </si>
  <si>
    <t>STG-UNG-35200-Wellhead</t>
  </si>
  <si>
    <t>STG-UNG-35201-Well Construction</t>
  </si>
  <si>
    <t>STG-UNG-35202-Casing, 10in</t>
  </si>
  <si>
    <t>STG-UNG-35202-Casing, 13in</t>
  </si>
  <si>
    <t>STG-UNG-35202-Casing, 15in</t>
  </si>
  <si>
    <t>STG-UNG-35202-Casing, 5in</t>
  </si>
  <si>
    <t>STG-UNG-35202-Casing, 7in</t>
  </si>
  <si>
    <t>STG-UNG-35202-Casing, 8in</t>
  </si>
  <si>
    <t>STG-UNG-35202-Casing, Gen</t>
  </si>
  <si>
    <t>STG-UNG-35202-Groundbed</t>
  </si>
  <si>
    <t>STG-UNG-35202-Meter, Class 9 Meter</t>
  </si>
  <si>
    <t>STG-UNG-35202-Miscellaneous Equip</t>
  </si>
  <si>
    <t>STG-UNG-35202-Odorizer, Gen</t>
  </si>
  <si>
    <t>STG-UNG-35202-Orifice Fitting</t>
  </si>
  <si>
    <t>STG-UNG-35202-Pressure Recorder</t>
  </si>
  <si>
    <t>STG-UNG-35202-Pump</t>
  </si>
  <si>
    <t>STG-UNG-35202-Rectifier</t>
  </si>
  <si>
    <t>STG-UNG-35202-Regulator Station</t>
  </si>
  <si>
    <t>STG-UNG-35202-Station Piping</t>
  </si>
  <si>
    <t>STG-UNG-35203-Cushion Gas</t>
  </si>
  <si>
    <t>STG-UNG-35210-Leasehold Improvement</t>
  </si>
  <si>
    <t>STG-UNG-35211-Land &amp; Land Rights</t>
  </si>
  <si>
    <t>STG-UNG-35301-Groundbed</t>
  </si>
  <si>
    <t>STG-UNG-35301-Main, Steel, 2in</t>
  </si>
  <si>
    <t>STG-UNG-35301-Main, Steel, 4 in</t>
  </si>
  <si>
    <t>STG-UNG-35301-Main, Steel, 6 in</t>
  </si>
  <si>
    <t>STG-UNG-35301-Main, Steel, X&lt;=1 in</t>
  </si>
  <si>
    <t>STG-UNG-35301-Rectifier</t>
  </si>
  <si>
    <t>STG-UNG-35302-Main, Steel, 2 in.</t>
  </si>
  <si>
    <t>STG-UNG-35302-Main, Steel, 3 in.</t>
  </si>
  <si>
    <t>STG-UNG-35302-Main, Steel, 4 in.</t>
  </si>
  <si>
    <t>STG-UNG-35302-Main, Steel, 6 in.</t>
  </si>
  <si>
    <t>STG-UNG-35302-Main, Steel, 8 in.</t>
  </si>
  <si>
    <t>STG-UNG-35302-Rectifier</t>
  </si>
  <si>
    <t>STG-UNG-35400-Air Compressor</t>
  </si>
  <si>
    <t>STG-UNG-35400-Compressor</t>
  </si>
  <si>
    <t>STG-UNG-35400-Compressor Equip</t>
  </si>
  <si>
    <t>STG-UNG-35400-Controller</t>
  </si>
  <si>
    <t>STG-UNG-35400-Elec Shut Down Sys</t>
  </si>
  <si>
    <t>STG-UNG-35400-Heating Equip</t>
  </si>
  <si>
    <t>STG-UNG-35400-Meter, Class 5 Meter</t>
  </si>
  <si>
    <t>STG-UNG-35400-Meter, Class 9 Meter</t>
  </si>
  <si>
    <t>STG-UNG-35400-Miscellaneous Equip</t>
  </si>
  <si>
    <t>STG-UNG-35400-Odorizer, Gen</t>
  </si>
  <si>
    <t>STG-UNG-35400-Orifice Fitting</t>
  </si>
  <si>
    <t>STG-UNG-35400-Pressure Recorder</t>
  </si>
  <si>
    <t>STG-UNG-35400-Pump</t>
  </si>
  <si>
    <t>STG-UNG-35400-Regulator, Hi Pressur</t>
  </si>
  <si>
    <t>STG-UNG-35400-Relief Valve</t>
  </si>
  <si>
    <t>STG-UNG-35400-Station Piping</t>
  </si>
  <si>
    <t>STG-UNG-35400-Tank</t>
  </si>
  <si>
    <t>STG-UNG-35400-Valve</t>
  </si>
  <si>
    <t>STG-UNG-35500-Clock</t>
  </si>
  <si>
    <t>STG-UNG-35500-Controller</t>
  </si>
  <si>
    <t>STG-UNG-35500-Gauge</t>
  </si>
  <si>
    <t>STG-UNG-35500-Heating Equip</t>
  </si>
  <si>
    <t xml:space="preserve">STG-UNG-35500-Meter &amp; Reg Install, </t>
  </si>
  <si>
    <t>STG-UNG-35500-Meter Gas, Gen</t>
  </si>
  <si>
    <t>STG-UNG-35500-Meter, Class 9 Meter</t>
  </si>
  <si>
    <t>STG-UNG-35500-Odorizer, Gen</t>
  </si>
  <si>
    <t>STG-UNG-35500-Orifice Fitting</t>
  </si>
  <si>
    <t>STG-UNG-35500-Pressure Recorder</t>
  </si>
  <si>
    <t>STG-UNG-35500-Regulator, Gen</t>
  </si>
  <si>
    <t>STG-UNG-35500-Regulator, Hi Pressur</t>
  </si>
  <si>
    <t>STG-UNG-35500-Regulator, Lo Pressur</t>
  </si>
  <si>
    <t>STG-UNG-35500-Relief Valve</t>
  </si>
  <si>
    <t>STG-UNG-35500-Station Piping</t>
  </si>
  <si>
    <t>STG-UNG-35500-Telemetering Equip</t>
  </si>
  <si>
    <t>STG-UNG-35500-Valve</t>
  </si>
  <si>
    <t>STG-UNG-35600-Building Foundation</t>
  </si>
  <si>
    <t>STG-UNG-35600-Dehydrator</t>
  </si>
  <si>
    <t>STG-UNG-35600-Miscellaneous Equip</t>
  </si>
  <si>
    <t>STG-UNG-35600-Orifice Fitting</t>
  </si>
  <si>
    <t>STG-UNG-35600-Pump</t>
  </si>
  <si>
    <t>STG-UNG-35600-Regulator Station</t>
  </si>
  <si>
    <t>STG-UNG-35600-Station Piping</t>
  </si>
  <si>
    <t>STG-UNG-35600-Tank</t>
  </si>
  <si>
    <t>TRN-36510-Land &amp; Land Rights</t>
  </si>
  <si>
    <t>TRN-36520-Land &amp; Land Rights</t>
  </si>
  <si>
    <t>TRN-36520-ROW, Land Rights-Of-Way</t>
  </si>
  <si>
    <t>TRN-36602-Building</t>
  </si>
  <si>
    <t>TRN-36602-Fence</t>
  </si>
  <si>
    <t>TRN-36602-Miscellaneous Equip</t>
  </si>
  <si>
    <t>TRN-36603-Building</t>
  </si>
  <si>
    <t>TRN-36603-Fence</t>
  </si>
  <si>
    <t>TRN-36603-Regulator Station</t>
  </si>
  <si>
    <t>TRN-36603-Yard Improvement</t>
  </si>
  <si>
    <t>TRN-36700-Anode</t>
  </si>
  <si>
    <t>TRN-36700-Cathodic Protection</t>
  </si>
  <si>
    <t>TRN-36700-Fence</t>
  </si>
  <si>
    <t>TRN-36700-Groundbed</t>
  </si>
  <si>
    <t>TRN-36700-Rectifier</t>
  </si>
  <si>
    <t>TRN-36701-Main Ext Contract Forfeit</t>
  </si>
  <si>
    <t>TRN-36701-Main, Steel, 12 in.</t>
  </si>
  <si>
    <t>TRN-36701-Main, Steel, 2 in.</t>
  </si>
  <si>
    <t>TRN-36701-Main, Steel, 3 in.</t>
  </si>
  <si>
    <t>TRN-36701-Main, Steel, 4 in.</t>
  </si>
  <si>
    <t>TRN-36701-Main, Steel, 6 in.</t>
  </si>
  <si>
    <t>TRN-36701-Main, Steel, 8 in.</t>
  </si>
  <si>
    <t>TRN-36701-Main, Steel, 9 in.</t>
  </si>
  <si>
    <t>TRN-36701-Miscellaneous Equip</t>
  </si>
  <si>
    <t>TRN-36701-Valve</t>
  </si>
  <si>
    <t>TRN-36900-Border Station</t>
  </si>
  <si>
    <t>TRN-36900-Controller</t>
  </si>
  <si>
    <t>TRN-36900-Fence</t>
  </si>
  <si>
    <t>TRN-36900-Filter</t>
  </si>
  <si>
    <t>TRN-36900-Heating Equip</t>
  </si>
  <si>
    <t>TRN-36900-Land Improvements</t>
  </si>
  <si>
    <t>TRN-36900-Meter, Class 9 Meter</t>
  </si>
  <si>
    <t>TRN-36900-Miscellaneous Equip</t>
  </si>
  <si>
    <t>TRN-36900-Odorant Equip</t>
  </si>
  <si>
    <t>TRN-36900-Odorizer, Gen</t>
  </si>
  <si>
    <t>TRN-36900-Regulator Station</t>
  </si>
  <si>
    <t>TRN-36900-Regulator, Gen</t>
  </si>
  <si>
    <t>TRN-36900-Regulator, Hi Pressure &lt;=</t>
  </si>
  <si>
    <t xml:space="preserve">TRN-36900-Regulator, Hi Pressure &gt; </t>
  </si>
  <si>
    <t>TRN-36900-Regulator, Lo Pressure &lt;=</t>
  </si>
  <si>
    <t xml:space="preserve">TRN-36900-Regulator, Lo Pressure &gt; </t>
  </si>
  <si>
    <t>TRN-36900-Station Piping</t>
  </si>
  <si>
    <t>TRN-36900-Strainer</t>
  </si>
  <si>
    <t>TRN-36900-Valve</t>
  </si>
  <si>
    <t>TRN-36901-Barricade</t>
  </si>
  <si>
    <t>TRN-36901-Building</t>
  </si>
  <si>
    <t>TRN-36901-Controller</t>
  </si>
  <si>
    <t>TRN-36901-Fence</t>
  </si>
  <si>
    <t>TRN-36901-Filter</t>
  </si>
  <si>
    <t>TRN-36901-Gauge</t>
  </si>
  <si>
    <t>TRN-36901-Heating Equip</t>
  </si>
  <si>
    <t>TRN-36901-Meter &amp; Reg. Install, Gen</t>
  </si>
  <si>
    <t>TRN-36901-Meter Gas, Gen</t>
  </si>
  <si>
    <t>TRN-36901-Meter, Class 1 Meter</t>
  </si>
  <si>
    <t>TRN-36901-Meter, Class 2 Meter</t>
  </si>
  <si>
    <t>TRN-36901-Meter, Class 3 Meter</t>
  </si>
  <si>
    <t>TRN-36901-Meter, Class 9 Meter</t>
  </si>
  <si>
    <t xml:space="preserve">TRN-36901-Miscellaneous Equip </t>
  </si>
  <si>
    <t>TRN-36901-Odorant Equip</t>
  </si>
  <si>
    <t>TRN-36901-Odorizer, Gen</t>
  </si>
  <si>
    <t>TRN-36901-Orifice Fitting</t>
  </si>
  <si>
    <t>TRN-36901-Pressure Recorder</t>
  </si>
  <si>
    <t>TRN-36901-Regulator Station</t>
  </si>
  <si>
    <t>TRN-36901-Regulator, Gen</t>
  </si>
  <si>
    <t>TRN-36901-Regulator,Hi Press &lt;=2 in</t>
  </si>
  <si>
    <t>TRN-36901-Regulator,Hi Press &gt;2 in</t>
  </si>
  <si>
    <t>TRN-36901-Regulator,Lo Press &lt;=2 in</t>
  </si>
  <si>
    <t>TRN-36901-Regulator,Lo Press &gt;2 in</t>
  </si>
  <si>
    <t>TRN-36901-Relief Valve</t>
  </si>
  <si>
    <t>TRN-36901-Station Piping</t>
  </si>
  <si>
    <t>TRN-36901-Strainer</t>
  </si>
  <si>
    <t>TRN-36901-Telemetering Equip</t>
  </si>
  <si>
    <t>TRN-36901-Valve</t>
  </si>
  <si>
    <t>DIS-37400-Land &amp; Land Rights</t>
  </si>
  <si>
    <t>DIS-37401-Land &amp; Land Rights</t>
  </si>
  <si>
    <t>DIS-37402-Land &amp; Land Rights</t>
  </si>
  <si>
    <t>DIS-37402-ROW, Land Rights-Of-Way</t>
  </si>
  <si>
    <t>DIS-37403-Land &amp; Land Rights</t>
  </si>
  <si>
    <t>DIS-37500-Building</t>
  </si>
  <si>
    <t>DIS-37500-Fence</t>
  </si>
  <si>
    <t>DIS-37500-Leasehold Improvements</t>
  </si>
  <si>
    <t>DIS-37500-Structures &amp; Improvements</t>
  </si>
  <si>
    <t>DIS-37501-Building</t>
  </si>
  <si>
    <t>DIS-37501-Fence</t>
  </si>
  <si>
    <t>DIS-37502-Building</t>
  </si>
  <si>
    <t>DIS-37502-Fence</t>
  </si>
  <si>
    <t>DIS-37503-Building</t>
  </si>
  <si>
    <t>DIS-37503-Fence</t>
  </si>
  <si>
    <t>DIS-37600-Anode</t>
  </si>
  <si>
    <t>DIS-37600-Cathodic Protection</t>
  </si>
  <si>
    <t>DIS-37600-Clamp - Large &gt; 2 in</t>
  </si>
  <si>
    <t>DIS-37600-Clamp - Small &lt;= 2 in</t>
  </si>
  <si>
    <t>DIS-37600-CP Test Station</t>
  </si>
  <si>
    <t>DIS-37600-Groundbed</t>
  </si>
  <si>
    <t>DIS-37600-Insulator, 4 in</t>
  </si>
  <si>
    <t>DIS-37600-Main, Steel, X&lt;=1in.</t>
  </si>
  <si>
    <t>DIS-37600-Miscellaneous Equip</t>
  </si>
  <si>
    <t>DIS-37600-Rectifier</t>
  </si>
  <si>
    <t>DIS-37600-Weldover, Gen</t>
  </si>
  <si>
    <t>DIS-37601-Clamp - Small &lt;= 2 in</t>
  </si>
  <si>
    <t>DIS-37601-Main Ext Contract Forfeit</t>
  </si>
  <si>
    <t>DIS-37601-Main, Cast Iron, 4 in.</t>
  </si>
  <si>
    <t>DIS-37601-Main, Steel, 10 in.</t>
  </si>
  <si>
    <t>DIS-37601-Main, Steel, 12 in.</t>
  </si>
  <si>
    <t>DIS-37601-Main, Steel, 2 in.</t>
  </si>
  <si>
    <t>DIS-37601-Main, Steel, 3 in.</t>
  </si>
  <si>
    <t>DIS-37601-Main, Steel, 4 in.</t>
  </si>
  <si>
    <t>DIS-37601-Main, Steel, 6 in.</t>
  </si>
  <si>
    <t>DIS-37601-Main, Steel, 8 in.</t>
  </si>
  <si>
    <t>DIS-37601-Main, Steel, X&lt;=1in.</t>
  </si>
  <si>
    <t>DIS-37601-Miscellaneous Equip</t>
  </si>
  <si>
    <t>DIS-37601-Valve</t>
  </si>
  <si>
    <t>DIS-37602-Casing, 6 in</t>
  </si>
  <si>
    <t>DIS-37602-Main Ext Contract Forfeit</t>
  </si>
  <si>
    <t>DIS-37602-Main, PE, 2 in.</t>
  </si>
  <si>
    <t>DIS-37602-Main, PE, 24 in.</t>
  </si>
  <si>
    <t>DIS-37602-Main, PE, 3 in.</t>
  </si>
  <si>
    <t>DIS-37602-Main, PE, 4 in.</t>
  </si>
  <si>
    <t>DIS-37602-Main, PE, 6 in.</t>
  </si>
  <si>
    <t>DIS-37602-Main, PE, X&lt;=1in</t>
  </si>
  <si>
    <t>DIS-37602-Miscellaneous Equip</t>
  </si>
  <si>
    <t>DIS-37602-Valve</t>
  </si>
  <si>
    <t>DIS-37800-Border Station</t>
  </si>
  <si>
    <t>DIS-37800-Controller</t>
  </si>
  <si>
    <t>DIS-37800-EFM</t>
  </si>
  <si>
    <t>DIS-37800-ELectrical Equip</t>
  </si>
  <si>
    <t>DIS-37800-Electronic Corrector</t>
  </si>
  <si>
    <t>DIS-37800-Farm Tap</t>
  </si>
  <si>
    <t>DIS-37800-Fence</t>
  </si>
  <si>
    <t>DIS-37800-Filter</t>
  </si>
  <si>
    <t>DIS-37800-Gauge</t>
  </si>
  <si>
    <t>DIS-37800-Heating Equip</t>
  </si>
  <si>
    <t>DIS-37800-Leasehold Improvements</t>
  </si>
  <si>
    <t>DIS-37800-Main, Steel, 2 in.</t>
  </si>
  <si>
    <t>DIS-37800-Measuring &amp; Regulating Eq</t>
  </si>
  <si>
    <t>DIS-37800-Meter &amp; Reg Install, Gen</t>
  </si>
  <si>
    <t>DIS-37800-Meter, Class 4 Meter</t>
  </si>
  <si>
    <t>DIS-37800-Meter, Class 5 Meter</t>
  </si>
  <si>
    <t>DIS-37800-Meter, Class 9 Meter</t>
  </si>
  <si>
    <t>DIS-37800-Miscellaneous Equip</t>
  </si>
  <si>
    <t>DIS-37800-Modem</t>
  </si>
  <si>
    <t>DIS-37800-Odorant Equip</t>
  </si>
  <si>
    <t>DIS-37800-Odorizer, Gen</t>
  </si>
  <si>
    <t>DIS-37800-Orifice Fitting</t>
  </si>
  <si>
    <t>DIS-37800-Pressure Recorder</t>
  </si>
  <si>
    <t>DIS-37800-Regulator Install, 2 in</t>
  </si>
  <si>
    <t>DIS-37800-Regulator Install, 3/4 in</t>
  </si>
  <si>
    <t>DIS-37800-Regulator Station</t>
  </si>
  <si>
    <t>DIS-37800-Regulator, Gen</t>
  </si>
  <si>
    <t>DIS-37800-Regulator, Hi Pressure &lt;=</t>
  </si>
  <si>
    <t xml:space="preserve">DIS-37800-Regulator, Hi Pressure &gt; </t>
  </si>
  <si>
    <t>DIS-37800-Regulator, Lo Pressure &lt;=</t>
  </si>
  <si>
    <t xml:space="preserve">DIS-37800-Regulator, Lo Pressure &gt; </t>
  </si>
  <si>
    <t>DIS-37800-Relief Valve</t>
  </si>
  <si>
    <t>DIS-37800-Remote Terminal Unit</t>
  </si>
  <si>
    <t>DIS-37800-Station Piping</t>
  </si>
  <si>
    <t>DIS-37800-Strainer</t>
  </si>
  <si>
    <t>DIS-37800-Telemetering Equip</t>
  </si>
  <si>
    <t>DIS-37800-Valve</t>
  </si>
  <si>
    <t>DIS-37800-Valve - Regulator Station</t>
  </si>
  <si>
    <t>DIS-37800-Water Heater</t>
  </si>
  <si>
    <t>DIS-37900-Border Station</t>
  </si>
  <si>
    <t>DIS-37900-Controller</t>
  </si>
  <si>
    <t>DIS-37900-Fence</t>
  </si>
  <si>
    <t>DIS-37900-Heating Equip</t>
  </si>
  <si>
    <t>DIS-37900-Measuring &amp; Regulating Eq</t>
  </si>
  <si>
    <t>DIS-37900-Meter, Class 4 Meter</t>
  </si>
  <si>
    <t>DIS-37900-Miscellaneous Equip</t>
  </si>
  <si>
    <t>DIS-37900-Odorant Equip</t>
  </si>
  <si>
    <t>DIS-37900-Odorizer, Gen</t>
  </si>
  <si>
    <t>DIS-37900-Pressure Recorder</t>
  </si>
  <si>
    <t>DIS-37900-Regulator Install, 2 in</t>
  </si>
  <si>
    <t>DIS-37900-Regulator Install, 3 in</t>
  </si>
  <si>
    <t>DIS-37900-Regulator Station</t>
  </si>
  <si>
    <t>DIS-37900-Regulator, Gen</t>
  </si>
  <si>
    <t>DIS-37900-Regulator, Hi Pressure &lt;=</t>
  </si>
  <si>
    <t xml:space="preserve">DIS-37900-Regulator, Hi Pressure &gt; </t>
  </si>
  <si>
    <t>DIS-37900-Regulator, Lo Pressure &lt;=</t>
  </si>
  <si>
    <t>DIS-37900-Relief Valve</t>
  </si>
  <si>
    <t>DIS-37900-Station Piping</t>
  </si>
  <si>
    <t>DIS-37900-Valve</t>
  </si>
  <si>
    <t>DIS-37900-Valve - Regulator Station</t>
  </si>
  <si>
    <t>DIS-37905-Controller</t>
  </si>
  <si>
    <t>DIS-37905-Fence</t>
  </si>
  <si>
    <t>DIS-37905-Filter</t>
  </si>
  <si>
    <t>DIS-37905-Gauge</t>
  </si>
  <si>
    <t>DIS-37905-Heating Equip</t>
  </si>
  <si>
    <t>DIS-37905-Meter &amp; Reg Install, Gen</t>
  </si>
  <si>
    <t>DIS-37905-Meter, Class 4 Meter</t>
  </si>
  <si>
    <t>DIS-37905-Meter, Class 8 Meter</t>
  </si>
  <si>
    <t>DIS-37905-Meter, Class 9 Meter</t>
  </si>
  <si>
    <t>DIS-37905-Odorant Equip</t>
  </si>
  <si>
    <t>DIS-37905-Odorizer, Gen</t>
  </si>
  <si>
    <t>DIS-37905-Pressure Recorder</t>
  </si>
  <si>
    <t>DIS-37905-Regulator Station</t>
  </si>
  <si>
    <t>DIS-37905-Regulator, Gen</t>
  </si>
  <si>
    <t>DIS-37905-Regulator,Hi Press &lt;=2 in</t>
  </si>
  <si>
    <t>DIS-37905-Regulator,Hi Press &gt;2 in</t>
  </si>
  <si>
    <t>DIS-37905-Regulator,Lo Press &lt;=2 in</t>
  </si>
  <si>
    <t>DIS-37905-Relief Valve</t>
  </si>
  <si>
    <t>DIS-37905-Station Piping</t>
  </si>
  <si>
    <t>DIS-37905-Strainer</t>
  </si>
  <si>
    <t>DIS-37905-Valve</t>
  </si>
  <si>
    <t>DIS-38000-Meter &amp; Reg Install, Gen</t>
  </si>
  <si>
    <t>DIS-38000-Miscellaneous Equip</t>
  </si>
  <si>
    <t>DIS-38000-Service Generic</t>
  </si>
  <si>
    <t>DIS-38000-Service, Generic, 2 in.</t>
  </si>
  <si>
    <t>DIS-38000-Service, Generic, 4 in.</t>
  </si>
  <si>
    <t>DIS-38000-Service, Generic, 6 in.</t>
  </si>
  <si>
    <t>DIS-38000-Service, Generic, X&lt;=1in</t>
  </si>
  <si>
    <t>DIS-38000-Service, PE, 2 in.</t>
  </si>
  <si>
    <t>DIS-38000-Service, PE, 3 in.</t>
  </si>
  <si>
    <t>DIS-38000-Service, PE, 4 in.</t>
  </si>
  <si>
    <t>DIS-38000-Service, PE, 6 in.</t>
  </si>
  <si>
    <t>DIS-38000-Service, PE, X&lt;=1 in</t>
  </si>
  <si>
    <t>DIS-38000-Service, PVC, X&lt;=1in</t>
  </si>
  <si>
    <t>DIS-38000-Service, Steel, 2 in.</t>
  </si>
  <si>
    <t>DIS-38000-Service, Steel, 6 in.</t>
  </si>
  <si>
    <t>DIS-38000-Service, Steel, X&lt;=1in</t>
  </si>
  <si>
    <t>DIS-38000-Valve</t>
  </si>
  <si>
    <t>DIS-38100-AMR Device</t>
  </si>
  <si>
    <t>DIS-38100-AMR Programming Device</t>
  </si>
  <si>
    <t>DIS-38100-AMR Tower</t>
  </si>
  <si>
    <t>DIS-38100-Meter &amp; Reg Install, Gen</t>
  </si>
  <si>
    <t>DIS-38100-Meter Gas, Gen</t>
  </si>
  <si>
    <t>DIS-38100-Meter, Class 1 Meter</t>
  </si>
  <si>
    <t>DIS-38100-Meter, Class 1 W-AMR</t>
  </si>
  <si>
    <t>DIS-38100-Meter, Class 2 Meter</t>
  </si>
  <si>
    <t>DIS-38100-Meter, Class 2 W-AMR</t>
  </si>
  <si>
    <t>DIS-38100-Meter, Class 3 Meter</t>
  </si>
  <si>
    <t>DIS-38100-Meter, Class 3 W-AMR</t>
  </si>
  <si>
    <t>DIS-38100-Meter, Class 4 Meter</t>
  </si>
  <si>
    <t>DIS-38100-Meter, Class 6 Meter</t>
  </si>
  <si>
    <t>DIS-38100-Meter, Class 7 Meter</t>
  </si>
  <si>
    <t>DIS-38100-Meter, Class 8 Meter</t>
  </si>
  <si>
    <t>DIS-38100-Meter, Class 9 Meter</t>
  </si>
  <si>
    <t>DIS-38100-Miscellaneous Equip</t>
  </si>
  <si>
    <t>DIS-38100-Pressure Recorder</t>
  </si>
  <si>
    <t>DIS-38100-Regulator, Gen</t>
  </si>
  <si>
    <t>DIS-38200-Meter &amp; Reg Install, Gen</t>
  </si>
  <si>
    <t>DIS-38200-Miscellaneous Equip</t>
  </si>
  <si>
    <t>DIS-38300-Meter &amp; Reg Install, Gen</t>
  </si>
  <si>
    <t>DIS-38300-Odorant Equip</t>
  </si>
  <si>
    <t>DIS-38300-Pressure Recorder</t>
  </si>
  <si>
    <t>DIS-38300-Regulator, Gen</t>
  </si>
  <si>
    <t>DIS-38300-Regulator, Hi Pressure &lt;=</t>
  </si>
  <si>
    <t xml:space="preserve">DIS-38300-Regulator, Hi Pressure &gt; </t>
  </si>
  <si>
    <t>DIS-38300-Regulator, Lo Pressure &lt;=</t>
  </si>
  <si>
    <t>DIS-38300-Relief Valve</t>
  </si>
  <si>
    <t>DIS-38300-Strainer</t>
  </si>
  <si>
    <t>DIS-38400-Meter &amp; Reg Install, Gen</t>
  </si>
  <si>
    <t>DIS-38400-Miscellaneous Equip</t>
  </si>
  <si>
    <t>DIS-38500-Building</t>
  </si>
  <si>
    <t>DIS-38500-Calibration Equip</t>
  </si>
  <si>
    <t>DIS-38500-Controller</t>
  </si>
  <si>
    <t>DIS-38500-Electronic Corrector</t>
  </si>
  <si>
    <t>DIS-38500-Gauge</t>
  </si>
  <si>
    <t>DIS-38500-Heating Equip</t>
  </si>
  <si>
    <t>DIS-38500-Meter &amp; Reg Install, Gen</t>
  </si>
  <si>
    <t>DIS-38500-Meter Gas, Gen</t>
  </si>
  <si>
    <t>DIS-38500-Meter, Class 8 Meter</t>
  </si>
  <si>
    <t>DIS-38500-Meter, Class 9 Meter</t>
  </si>
  <si>
    <t>DIS-38500-Miscellaneous Equip</t>
  </si>
  <si>
    <t>DIS-38500-Odorizer, Gen</t>
  </si>
  <si>
    <t>DIS-38500-Pressure Recorder</t>
  </si>
  <si>
    <t>DIS-38500-Regulator Install, 2 in</t>
  </si>
  <si>
    <t>DIS-38500-Regulator Install, 3 in</t>
  </si>
  <si>
    <t>DIS-38500-Regulator Station</t>
  </si>
  <si>
    <t>DIS-38500-Regulator, Gen</t>
  </si>
  <si>
    <t>DIS-38500-Regulator, Hi Pressure &lt;=</t>
  </si>
  <si>
    <t>DIS-38500-Relief Valve</t>
  </si>
  <si>
    <t>DIS-38500-Station Piping</t>
  </si>
  <si>
    <t>DIS-38500-Strainer</t>
  </si>
  <si>
    <t>DIS-38500-Telemetering Equip</t>
  </si>
  <si>
    <t>DIS-38500-Valve</t>
  </si>
  <si>
    <t>GEN-38900-Land &amp; Land Rights</t>
  </si>
  <si>
    <t>GEN-39000-Building</t>
  </si>
  <si>
    <t>GEN-39000-Building Roof</t>
  </si>
  <si>
    <t>GEN-39000-Cabinet</t>
  </si>
  <si>
    <t>GEN-39000-Carpet &amp; Flooring</t>
  </si>
  <si>
    <t>GEN-39000-Counter</t>
  </si>
  <si>
    <t>GEN-39000-Fence</t>
  </si>
  <si>
    <t>GEN-39000-Heating Equip</t>
  </si>
  <si>
    <t>GEN-39000-Heating/Cooling Equip</t>
  </si>
  <si>
    <t>GEN-39000-Land &amp; Land Rights</t>
  </si>
  <si>
    <t>GEN-39000-Leasehold Improvements</t>
  </si>
  <si>
    <t>GEN-39000-Miscellaneous Equip</t>
  </si>
  <si>
    <t>GEN-39000-Security System</t>
  </si>
  <si>
    <t>GEN-39000-Structures &amp; Improvements</t>
  </si>
  <si>
    <t>GEN-39000-Yard Improvement</t>
  </si>
  <si>
    <t>39002-Stuctures - Brick</t>
  </si>
  <si>
    <t>GEN-39002-Building</t>
  </si>
  <si>
    <t>GEN-39002-Fence</t>
  </si>
  <si>
    <t>GEN-39002-Structures &amp; Improvements</t>
  </si>
  <si>
    <t>GEN-39003-Fence</t>
  </si>
  <si>
    <t>GEN-39003-Heating/Cooling equip</t>
  </si>
  <si>
    <t>GEN-39003-Structures &amp; Improvements</t>
  </si>
  <si>
    <t>GEN-39004-Air Conditioning Equip</t>
  </si>
  <si>
    <t>GEN-39004-Heating/Cooling Equip</t>
  </si>
  <si>
    <t>GEN-39009-Structures &amp; Improvements</t>
  </si>
  <si>
    <t>GEN-39100-Bookcase</t>
  </si>
  <si>
    <t>GEN-39100-Cabinet</t>
  </si>
  <si>
    <t>GEN-39100-Carpet</t>
  </si>
  <si>
    <t>GEN-39100-Chair</t>
  </si>
  <si>
    <t>GEN-39100-Desk</t>
  </si>
  <si>
    <t>GEN-39100-Dishwasher</t>
  </si>
  <si>
    <t>GEN-39100-Drafting Equip</t>
  </si>
  <si>
    <t>GEN-39100-Dryer</t>
  </si>
  <si>
    <t>GEN-39100-File Cabinet</t>
  </si>
  <si>
    <t>GEN-39100-Ice Maker</t>
  </si>
  <si>
    <t>GEN-39100-Lockers</t>
  </si>
  <si>
    <t>GEN-39100-Microwave Oven</t>
  </si>
  <si>
    <t>GEN-39100-Miscellaneous Equip</t>
  </si>
  <si>
    <t>GEN-39100-Modular Furniture &amp; Equip</t>
  </si>
  <si>
    <t>GEN-39100-Office Furniture &amp; Equip</t>
  </si>
  <si>
    <t>GEN-39100-Overhead Projector</t>
  </si>
  <si>
    <t>GEN-39100-Pressure Washer</t>
  </si>
  <si>
    <t>GEN-39100-Range</t>
  </si>
  <si>
    <t>GEN-39100-Refrigerator</t>
  </si>
  <si>
    <t>GEN-39100-Shelving</t>
  </si>
  <si>
    <t>GEN-39100-Storage Cabinet</t>
  </si>
  <si>
    <t>GEN-39100-Table</t>
  </si>
  <si>
    <t>GEN-39100-Telephone Equip</t>
  </si>
  <si>
    <t>GEN-39100-Television</t>
  </si>
  <si>
    <t>GEN-39100-Whiteboard</t>
  </si>
  <si>
    <t>GEN-39100-Work Bench</t>
  </si>
  <si>
    <t>GEN-39100-Workstations</t>
  </si>
  <si>
    <t>GEN-39200-ATV</t>
  </si>
  <si>
    <t>GEN-39200-Segway</t>
  </si>
  <si>
    <t>GEN-39200-Tractor</t>
  </si>
  <si>
    <t>GEN-39200-Trailer</t>
  </si>
  <si>
    <t>GEN-39200-Truck</t>
  </si>
  <si>
    <t>GEN-39400-Air Compressor</t>
  </si>
  <si>
    <t>GEN-39400-Beveling Machine</t>
  </si>
  <si>
    <t>GEN-39400-Boring Equip</t>
  </si>
  <si>
    <t>GEN-39400-Calibration Equip</t>
  </si>
  <si>
    <t>GEN-39400-Crimping Tool</t>
  </si>
  <si>
    <t>GEN-39400-Detector - CO</t>
  </si>
  <si>
    <t>GEN-39400-Detector - Leak</t>
  </si>
  <si>
    <t>GEN-39400-Detector-Combustible Gas</t>
  </si>
  <si>
    <t>GEN-39400-Fence</t>
  </si>
  <si>
    <t>GEN-39400-Flame Ionization</t>
  </si>
  <si>
    <t>GEN-39400-Fusion Equip</t>
  </si>
  <si>
    <t>GEN-39400-Garage &amp; Shop Equip</t>
  </si>
  <si>
    <t>GEN-39400-Gauge</t>
  </si>
  <si>
    <t>GEN-39400-Generator</t>
  </si>
  <si>
    <t>GEN-39400-Global Positioning (GPS)</t>
  </si>
  <si>
    <t>GEN-39400-Locator</t>
  </si>
  <si>
    <t>GEN-39400-Lockers</t>
  </si>
  <si>
    <t>GEN-39400-Lockstop Change</t>
  </si>
  <si>
    <t>GEN-39400-Meter Gas, Gen</t>
  </si>
  <si>
    <t>GEN-39400-Meter Reading Device</t>
  </si>
  <si>
    <t>GEN-39400-Meter Valve Changer</t>
  </si>
  <si>
    <t>GEN-39400-Miscellaneous Equip</t>
  </si>
  <si>
    <t>GEN-39400-Mower</t>
  </si>
  <si>
    <t>GEN-39400-Odorant Equip</t>
  </si>
  <si>
    <t>GEN-39400-Pipe Locator</t>
  </si>
  <si>
    <t>GEN-39400-Pipe Threader</t>
  </si>
  <si>
    <t>GEN-39400-Plugging Equip</t>
  </si>
  <si>
    <t>GEN-39400-Pressure Recorder</t>
  </si>
  <si>
    <t>GEN-39400-Prover</t>
  </si>
  <si>
    <t>GEN-39400-Pump</t>
  </si>
  <si>
    <t>GEN-39400-Respiratory Tool</t>
  </si>
  <si>
    <t>GEN-39400-Safety Equip</t>
  </si>
  <si>
    <t>GEN-39400-Saw</t>
  </si>
  <si>
    <t>GEN-39400-Shoring Equip</t>
  </si>
  <si>
    <t>GEN-39400-Side Grinder</t>
  </si>
  <si>
    <t>GEN-39400-Sign</t>
  </si>
  <si>
    <t>GEN-39400-Squeeze Off Equip</t>
  </si>
  <si>
    <t>GEN-39400-Stop Cock Changer</t>
  </si>
  <si>
    <t>GEN-39400-Surveying Equip</t>
  </si>
  <si>
    <t>GEN-39400-Tapping Machine</t>
  </si>
  <si>
    <t>GEN-39400-Tester</t>
  </si>
  <si>
    <t>GEN-39400-Tractor</t>
  </si>
  <si>
    <t>GEN-39400-Trailer</t>
  </si>
  <si>
    <t>GEN-39400-Trencher</t>
  </si>
  <si>
    <t xml:space="preserve">GEN-39400-Ultrasonic Meter - clamp </t>
  </si>
  <si>
    <t>GEN-39400-Valve</t>
  </si>
  <si>
    <t>GEN-39400-Welder</t>
  </si>
  <si>
    <t>GEN-39400-Welding Equip</t>
  </si>
  <si>
    <t>GEN-39603-Trencher</t>
  </si>
  <si>
    <t>GEN-39604-Backhoes</t>
  </si>
  <si>
    <t>GEN-39605-Welder</t>
  </si>
  <si>
    <t>GEN-39700-Communication Equip</t>
  </si>
  <si>
    <t>GEN-39700-Miscellaneous Equip</t>
  </si>
  <si>
    <t>GEN-39700-Telephone Equip</t>
  </si>
  <si>
    <t>GEN-39800-Audio &amp; Video Equip</t>
  </si>
  <si>
    <t>GEN-39800-Automatic Defibrillators</t>
  </si>
  <si>
    <t>GEN-39800-Boring Equip</t>
  </si>
  <si>
    <t>GEN-39800-Cart</t>
  </si>
  <si>
    <t>GEN-39800-Crimping Tool</t>
  </si>
  <si>
    <t>GEN-39800-Detector - Leak</t>
  </si>
  <si>
    <t>GEN-39800-Drill</t>
  </si>
  <si>
    <t>GEN-39800-Escape Pack</t>
  </si>
  <si>
    <t>GEN-39800-Gauge</t>
  </si>
  <si>
    <t>GEN-39800-Generator</t>
  </si>
  <si>
    <t>GEN-39800-Global Positioning Unit</t>
  </si>
  <si>
    <t>GEN-39800-Ice Maker</t>
  </si>
  <si>
    <t>GEN-39800-Miscellaneous Equip</t>
  </si>
  <si>
    <t>GEN-39800-Odorant Equip</t>
  </si>
  <si>
    <t>GEN-39800-Odorizer, Gen</t>
  </si>
  <si>
    <t>GEN-39800-Pipe Cutter</t>
  </si>
  <si>
    <t>GEN-39800-Pipe Locator</t>
  </si>
  <si>
    <t>GEN-39800-Range</t>
  </si>
  <si>
    <t>GEN-39800-Refrigerator</t>
  </si>
  <si>
    <t>GEN-39800-S-MISCELLANEOUS EQUIP</t>
  </si>
  <si>
    <t>GEN-39800-Telemetering Equip</t>
  </si>
  <si>
    <t>GEN-39800-Training Eqp - Metering</t>
  </si>
  <si>
    <t>GEN-39800-Valve</t>
  </si>
  <si>
    <t>GEN-39800-Washer Equip</t>
  </si>
  <si>
    <t>GEN-39901-Server Hardware</t>
  </si>
  <si>
    <t>GEN-39903-Network Hardware</t>
  </si>
  <si>
    <t>GEN-39903-Satellite Modem</t>
  </si>
  <si>
    <t>GEN-39906-Computer CPU</t>
  </si>
  <si>
    <t>GEN-39906-Computer Hardware</t>
  </si>
  <si>
    <t>GEN-39906-Computer Monitor</t>
  </si>
  <si>
    <t>GEN-39906-Laptop</t>
  </si>
  <si>
    <t>GEN-39906-Printer</t>
  </si>
  <si>
    <t>GEN-39906-Tablet &gt; $1,000</t>
  </si>
  <si>
    <t>GEN-39908-Communication Equip</t>
  </si>
  <si>
    <t>GEN-39908-Computer Software</t>
  </si>
  <si>
    <t>Excluded from Study</t>
  </si>
  <si>
    <t>GL Check</t>
  </si>
  <si>
    <t>As of September 30, 2017</t>
  </si>
  <si>
    <t>end_month</t>
  </si>
  <si>
    <t>company</t>
  </si>
  <si>
    <t>bus Segement</t>
  </si>
  <si>
    <t>depr_group</t>
  </si>
  <si>
    <t>end_bal</t>
  </si>
  <si>
    <t>09/2017</t>
  </si>
  <si>
    <t>050.009.39901:Servers Hardware</t>
  </si>
  <si>
    <t>050.009.36703:Mains - Anodes</t>
  </si>
  <si>
    <t>Transmission</t>
  </si>
  <si>
    <t>050.009.37603:Mains - Anodes</t>
  </si>
  <si>
    <t>050.009.37604:Mains - Leak Clamps</t>
  </si>
  <si>
    <t>Distribution</t>
  </si>
  <si>
    <t>050.009.39901:Serviers Hardware</t>
  </si>
  <si>
    <t>AT SEPTEMBER 30, 2017</t>
  </si>
  <si>
    <t>36703-Mains - Anodes</t>
  </si>
  <si>
    <t>3760102-Mains Steel-Plastic</t>
  </si>
  <si>
    <t>37603-Anodes</t>
  </si>
  <si>
    <t>37604-Leak Clamps</t>
  </si>
  <si>
    <t>L0</t>
  </si>
  <si>
    <t>L1</t>
  </si>
  <si>
    <t>36703-Mains - Anodes Total</t>
  </si>
  <si>
    <t>3760102-Mains Steel-Plastic Total</t>
  </si>
  <si>
    <t>37603-Anodes Total</t>
  </si>
  <si>
    <t>37604-Leak Clamps Total</t>
  </si>
  <si>
    <t>Total Depreciation Study</t>
  </si>
  <si>
    <t>Less Combined Accounts</t>
  </si>
  <si>
    <t>Excluded/Non Depreciable</t>
  </si>
  <si>
    <t>Total Plant In Service</t>
  </si>
  <si>
    <t xml:space="preserve">GL </t>
  </si>
  <si>
    <t>353 C</t>
  </si>
  <si>
    <t>Storage Field &amp; Tributary Lines</t>
  </si>
  <si>
    <t>Air Conditioning</t>
  </si>
  <si>
    <t>*</t>
  </si>
  <si>
    <t>Assets</t>
  </si>
  <si>
    <t>than ASL</t>
  </si>
  <si>
    <t>AR 15 Retirements</t>
  </si>
  <si>
    <t>Reconciled Difference</t>
  </si>
  <si>
    <t>*This account includes 39202.</t>
  </si>
  <si>
    <t>PROPOSED</t>
  </si>
  <si>
    <t>AR 15 Retirements &gt; ASL</t>
  </si>
  <si>
    <t>AR 15 Retirements Assets &gt; ASL</t>
  </si>
  <si>
    <t>Reconciled differences</t>
  </si>
  <si>
    <t>Total Plant and Reserve Balances</t>
  </si>
  <si>
    <t>390 Combined</t>
  </si>
  <si>
    <t>RL Calculated</t>
  </si>
  <si>
    <t>Greater</t>
  </si>
  <si>
    <t>Plant In</t>
  </si>
  <si>
    <t>Service</t>
  </si>
  <si>
    <t>Book Reserve</t>
  </si>
  <si>
    <t>[i]</t>
  </si>
  <si>
    <t>[j]</t>
  </si>
  <si>
    <t>[k]</t>
  </si>
  <si>
    <t>[l]</t>
  </si>
  <si>
    <t>Combined 353 RL</t>
  </si>
  <si>
    <t>General</t>
  </si>
  <si>
    <t>$ Yrs RL</t>
  </si>
  <si>
    <t>Using Average  Life Group</t>
  </si>
  <si>
    <t>Change as originally filed with ELG</t>
  </si>
  <si>
    <t>Additional decrease from filed</t>
  </si>
  <si>
    <t>ALG Calculated</t>
  </si>
  <si>
    <t>Avg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</si>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</sst>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_);\(0.00\)"/>
    <numFmt numFmtId="166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0" fontId="9" fillId="2" borderId="0">
      <alignment horizontal="right"/>
    </xf>
    <xf numFmtId="0" fontId="10" fillId="2" borderId="0">
      <alignment horizontal="right"/>
    </xf>
    <xf numFmtId="0" fontId="11" fillId="2" borderId="5"/>
    <xf numFmtId="0" fontId="11" fillId="0" borderId="0" applyBorder="0">
      <alignment horizontal="centerContinuous"/>
    </xf>
    <xf numFmtId="0" fontId="1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215">
    <xf numFmtId="0" fontId="0" fillId="0" borderId="0" xfId="0"/>
    <xf numFmtId="0" fontId="5" fillId="0" borderId="0" xfId="4" applyFont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0" xfId="1" applyFont="1" applyAlignment="1">
      <alignment horizontal="center"/>
    </xf>
    <xf numFmtId="2" fontId="5" fillId="0" borderId="0" xfId="4" applyNumberFormat="1" applyFont="1" applyAlignment="1">
      <alignment horizontal="center"/>
    </xf>
    <xf numFmtId="0" fontId="4" fillId="0" borderId="0" xfId="4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/>
    </xf>
    <xf numFmtId="9" fontId="0" fillId="0" borderId="0" xfId="3" applyFont="1"/>
    <xf numFmtId="9" fontId="0" fillId="0" borderId="0" xfId="0" applyNumberFormat="1" applyFill="1"/>
    <xf numFmtId="43" fontId="0" fillId="0" borderId="0" xfId="1" applyFont="1" applyAlignment="1">
      <alignment horizontal="center"/>
    </xf>
    <xf numFmtId="9" fontId="0" fillId="0" borderId="0" xfId="0" applyNumberFormat="1" applyFont="1" applyFill="1" applyAlignment="1">
      <alignment horizontal="left"/>
    </xf>
    <xf numFmtId="37" fontId="0" fillId="0" borderId="0" xfId="0" applyNumberFormat="1" applyFill="1" applyAlignment="1">
      <alignment horizontal="center"/>
    </xf>
    <xf numFmtId="0" fontId="4" fillId="0" borderId="0" xfId="0" applyFont="1"/>
    <xf numFmtId="43" fontId="0" fillId="0" borderId="2" xfId="1" applyFont="1" applyBorder="1" applyAlignment="1">
      <alignment horizontal="center"/>
    </xf>
    <xf numFmtId="10" fontId="0" fillId="0" borderId="0" xfId="0" applyNumberFormat="1" applyFill="1"/>
    <xf numFmtId="0" fontId="4" fillId="0" borderId="0" xfId="0" applyFont="1" applyAlignment="1">
      <alignment horizontal="right"/>
    </xf>
    <xf numFmtId="0" fontId="0" fillId="0" borderId="0" xfId="0" applyFont="1" applyFill="1"/>
    <xf numFmtId="9" fontId="0" fillId="0" borderId="0" xfId="3" applyFont="1" applyFill="1"/>
    <xf numFmtId="43" fontId="0" fillId="0" borderId="2" xfId="1" applyFont="1" applyBorder="1"/>
    <xf numFmtId="9" fontId="0" fillId="0" borderId="0" xfId="0" applyNumberFormat="1"/>
    <xf numFmtId="39" fontId="0" fillId="0" borderId="0" xfId="0" applyNumberFormat="1"/>
    <xf numFmtId="40" fontId="0" fillId="0" borderId="0" xfId="0" applyNumberFormat="1"/>
    <xf numFmtId="40" fontId="5" fillId="0" borderId="0" xfId="0" applyNumberFormat="1" applyFont="1" applyAlignment="1">
      <alignment horizontal="center"/>
    </xf>
    <xf numFmtId="0" fontId="0" fillId="0" borderId="0" xfId="0" applyBorder="1"/>
    <xf numFmtId="14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1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/>
    <xf numFmtId="39" fontId="0" fillId="0" borderId="0" xfId="0" applyNumberFormat="1" applyBorder="1"/>
    <xf numFmtId="10" fontId="0" fillId="0" borderId="0" xfId="0" applyNumberFormat="1" applyBorder="1"/>
    <xf numFmtId="43" fontId="0" fillId="0" borderId="0" xfId="0" applyNumberForma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0" fontId="0" fillId="0" borderId="2" xfId="0" applyNumberFormat="1" applyBorder="1"/>
    <xf numFmtId="39" fontId="4" fillId="0" borderId="0" xfId="0" applyNumberFormat="1" applyFont="1" applyBorder="1"/>
    <xf numFmtId="1" fontId="0" fillId="0" borderId="0" xfId="0" applyNumberFormat="1" applyBorder="1"/>
    <xf numFmtId="9" fontId="0" fillId="0" borderId="0" xfId="3" applyFont="1" applyBorder="1"/>
    <xf numFmtId="43" fontId="0" fillId="0" borderId="0" xfId="1" applyFont="1" applyBorder="1"/>
    <xf numFmtId="44" fontId="0" fillId="0" borderId="0" xfId="0" applyNumberFormat="1"/>
    <xf numFmtId="0" fontId="0" fillId="0" borderId="0" xfId="4" quotePrefix="1" applyFont="1"/>
    <xf numFmtId="0" fontId="4" fillId="0" borderId="0" xfId="4" quotePrefix="1" applyFont="1"/>
    <xf numFmtId="0" fontId="5" fillId="0" borderId="0" xfId="4" applyFont="1"/>
    <xf numFmtId="39" fontId="5" fillId="0" borderId="0" xfId="4" applyNumberFormat="1" applyFont="1"/>
    <xf numFmtId="165" fontId="5" fillId="0" borderId="0" xfId="4" applyNumberFormat="1" applyFont="1" applyAlignment="1">
      <alignment horizontal="center"/>
    </xf>
    <xf numFmtId="39" fontId="5" fillId="0" borderId="0" xfId="4" applyNumberFormat="1" applyFont="1" applyAlignment="1">
      <alignment horizontal="center"/>
    </xf>
    <xf numFmtId="40" fontId="5" fillId="0" borderId="0" xfId="4" applyNumberFormat="1" applyFont="1" applyAlignment="1">
      <alignment horizontal="center"/>
    </xf>
    <xf numFmtId="10" fontId="5" fillId="0" borderId="0" xfId="4" applyNumberFormat="1" applyFont="1" applyAlignment="1">
      <alignment horizontal="center"/>
    </xf>
    <xf numFmtId="0" fontId="5" fillId="0" borderId="1" xfId="4" applyFont="1" applyBorder="1" applyAlignment="1">
      <alignment horizontal="center"/>
    </xf>
    <xf numFmtId="40" fontId="5" fillId="0" borderId="1" xfId="4" applyNumberFormat="1" applyFont="1" applyBorder="1" applyAlignment="1">
      <alignment horizontal="center"/>
    </xf>
    <xf numFmtId="10" fontId="5" fillId="0" borderId="1" xfId="4" applyNumberFormat="1" applyFont="1" applyBorder="1" applyAlignment="1">
      <alignment horizontal="center"/>
    </xf>
    <xf numFmtId="165" fontId="5" fillId="0" borderId="1" xfId="4" applyNumberFormat="1" applyFont="1" applyBorder="1" applyAlignment="1">
      <alignment horizontal="center"/>
    </xf>
    <xf numFmtId="43" fontId="0" fillId="0" borderId="0" xfId="5" applyFont="1"/>
    <xf numFmtId="43" fontId="0" fillId="0" borderId="0" xfId="5" applyFont="1" applyAlignment="1">
      <alignment horizontal="center"/>
    </xf>
    <xf numFmtId="43" fontId="0" fillId="0" borderId="0" xfId="0" applyNumberFormat="1" applyFill="1" applyAlignment="1">
      <alignment horizontal="center"/>
    </xf>
    <xf numFmtId="43" fontId="4" fillId="0" borderId="0" xfId="0" applyNumberFormat="1" applyFont="1" applyFill="1"/>
    <xf numFmtId="10" fontId="0" fillId="0" borderId="2" xfId="3" applyNumberFormat="1" applyFont="1" applyBorder="1"/>
    <xf numFmtId="10" fontId="0" fillId="0" borderId="2" xfId="3" applyNumberFormat="1" applyFont="1" applyBorder="1" applyAlignment="1">
      <alignment horizontal="right"/>
    </xf>
    <xf numFmtId="43" fontId="0" fillId="0" borderId="0" xfId="0" applyNumberFormat="1" applyFont="1" applyFill="1" applyAlignment="1">
      <alignment horizontal="left"/>
    </xf>
    <xf numFmtId="10" fontId="0" fillId="0" borderId="0" xfId="3" applyNumberFormat="1" applyFont="1"/>
    <xf numFmtId="10" fontId="0" fillId="0" borderId="2" xfId="0" applyNumberFormat="1" applyFill="1" applyBorder="1"/>
    <xf numFmtId="10" fontId="0" fillId="0" borderId="4" xfId="3" applyNumberFormat="1" applyFont="1" applyBorder="1"/>
    <xf numFmtId="43" fontId="0" fillId="0" borderId="3" xfId="1" applyFont="1" applyBorder="1"/>
    <xf numFmtId="39" fontId="5" fillId="0" borderId="0" xfId="0" applyNumberFormat="1" applyFont="1" applyBorder="1" applyAlignment="1">
      <alignment horizontal="center"/>
    </xf>
    <xf numFmtId="10" fontId="4" fillId="0" borderId="0" xfId="0" quotePrefix="1" applyNumberFormat="1" applyFont="1" applyFill="1" applyAlignment="1">
      <alignment horizontal="right"/>
    </xf>
    <xf numFmtId="0" fontId="5" fillId="0" borderId="1" xfId="4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4" applyFont="1" applyAlignment="1">
      <alignment horizontal="right"/>
    </xf>
    <xf numFmtId="0" fontId="4" fillId="0" borderId="0" xfId="4" applyFont="1" applyAlignment="1">
      <alignment horizontal="left"/>
    </xf>
    <xf numFmtId="0" fontId="4" fillId="0" borderId="0" xfId="4" applyFont="1"/>
    <xf numFmtId="0" fontId="5" fillId="0" borderId="1" xfId="4" applyFont="1" applyBorder="1" applyAlignment="1">
      <alignment horizontal="right"/>
    </xf>
    <xf numFmtId="14" fontId="5" fillId="0" borderId="1" xfId="4" applyNumberFormat="1" applyFont="1" applyBorder="1" applyAlignment="1">
      <alignment horizontal="center"/>
    </xf>
    <xf numFmtId="43" fontId="4" fillId="0" borderId="0" xfId="4" applyNumberFormat="1" applyFont="1" applyAlignment="1">
      <alignment horizontal="center"/>
    </xf>
    <xf numFmtId="39" fontId="4" fillId="0" borderId="0" xfId="4" applyNumberFormat="1" applyFont="1"/>
    <xf numFmtId="43" fontId="4" fillId="0" borderId="0" xfId="5" applyFont="1"/>
    <xf numFmtId="43" fontId="4" fillId="0" borderId="0" xfId="5" applyFont="1" applyAlignment="1">
      <alignment horizontal="right"/>
    </xf>
    <xf numFmtId="0" fontId="0" fillId="0" borderId="0" xfId="4" applyFont="1" applyAlignment="1">
      <alignment horizontal="left"/>
    </xf>
    <xf numFmtId="43" fontId="4" fillId="0" borderId="0" xfId="4" applyNumberFormat="1" applyFont="1" applyBorder="1"/>
    <xf numFmtId="0" fontId="4" fillId="0" borderId="0" xfId="4" applyFont="1" applyBorder="1"/>
    <xf numFmtId="43" fontId="4" fillId="0" borderId="2" xfId="4" applyNumberFormat="1" applyFont="1" applyBorder="1"/>
    <xf numFmtId="0" fontId="5" fillId="0" borderId="0" xfId="4" applyFont="1" applyAlignment="1">
      <alignment horizontal="left"/>
    </xf>
    <xf numFmtId="0" fontId="5" fillId="0" borderId="0" xfId="4" applyFont="1" applyBorder="1" applyAlignment="1">
      <alignment horizontal="center"/>
    </xf>
    <xf numFmtId="43" fontId="4" fillId="0" borderId="0" xfId="4" applyNumberFormat="1" applyFont="1"/>
    <xf numFmtId="10" fontId="4" fillId="0" borderId="0" xfId="5" applyNumberFormat="1" applyFont="1" applyAlignment="1">
      <alignment horizontal="right"/>
    </xf>
    <xf numFmtId="43" fontId="4" fillId="0" borderId="0" xfId="4" applyNumberFormat="1" applyFont="1" applyBorder="1" applyAlignment="1">
      <alignment horizontal="right"/>
    </xf>
    <xf numFmtId="43" fontId="4" fillId="0" borderId="0" xfId="6" applyFont="1" applyFill="1"/>
    <xf numFmtId="43" fontId="4" fillId="0" borderId="0" xfId="4" applyNumberFormat="1" applyFont="1" applyAlignment="1">
      <alignment horizontal="right"/>
    </xf>
    <xf numFmtId="0" fontId="4" fillId="0" borderId="0" xfId="4" applyFont="1" applyBorder="1" applyAlignment="1">
      <alignment horizontal="center"/>
    </xf>
    <xf numFmtId="43" fontId="4" fillId="0" borderId="0" xfId="5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66" fontId="5" fillId="0" borderId="0" xfId="4" applyNumberFormat="1" applyFont="1" applyAlignment="1">
      <alignment horizontal="center"/>
    </xf>
    <xf numFmtId="43" fontId="0" fillId="0" borderId="0" xfId="6" applyFont="1"/>
    <xf numFmtId="43" fontId="5" fillId="0" borderId="0" xfId="6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9" fontId="0" fillId="0" borderId="0" xfId="0" applyNumberFormat="1" applyFill="1" applyBorder="1"/>
    <xf numFmtId="39" fontId="0" fillId="0" borderId="0" xfId="0" applyNumberFormat="1" applyFill="1" applyBorder="1"/>
    <xf numFmtId="10" fontId="0" fillId="0" borderId="0" xfId="0" applyNumberFormat="1" applyFill="1" applyBorder="1"/>
    <xf numFmtId="0" fontId="4" fillId="0" borderId="0" xfId="0" applyFont="1" applyFill="1" applyBorder="1"/>
    <xf numFmtId="164" fontId="0" fillId="0" borderId="0" xfId="0" applyNumberFormat="1" applyFill="1"/>
    <xf numFmtId="43" fontId="0" fillId="0" borderId="0" xfId="5" applyFont="1" applyFill="1" applyAlignment="1">
      <alignment horizontal="center"/>
    </xf>
    <xf numFmtId="43" fontId="5" fillId="0" borderId="0" xfId="1" applyNumberFormat="1" applyFont="1" applyBorder="1" applyAlignment="1">
      <alignment horizontal="center"/>
    </xf>
    <xf numFmtId="43" fontId="0" fillId="0" borderId="0" xfId="6" applyNumberFormat="1" applyFont="1"/>
    <xf numFmtId="9" fontId="0" fillId="0" borderId="0" xfId="0" quotePrefix="1" applyNumberForma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4" quotePrefix="1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16"/>
    <xf numFmtId="49" fontId="8" fillId="0" borderId="0" xfId="16" applyNumberFormat="1" applyFont="1" applyAlignment="1">
      <alignment horizontal="center"/>
    </xf>
    <xf numFmtId="40" fontId="8" fillId="0" borderId="0" xfId="16" applyNumberFormat="1" applyFont="1" applyAlignment="1">
      <alignment horizontal="center"/>
    </xf>
    <xf numFmtId="49" fontId="2" fillId="0" borderId="0" xfId="16" applyNumberFormat="1"/>
    <xf numFmtId="40" fontId="2" fillId="0" borderId="0" xfId="16" applyNumberFormat="1"/>
    <xf numFmtId="44" fontId="2" fillId="0" borderId="3" xfId="2" applyFont="1" applyBorder="1"/>
    <xf numFmtId="44" fontId="2" fillId="0" borderId="0" xfId="2" applyFont="1" applyBorder="1"/>
    <xf numFmtId="49" fontId="8" fillId="0" borderId="0" xfId="16" applyNumberFormat="1" applyFont="1"/>
    <xf numFmtId="0" fontId="2" fillId="0" borderId="0" xfId="16" applyAlignment="1">
      <alignment horizontal="right"/>
    </xf>
    <xf numFmtId="39" fontId="2" fillId="0" borderId="0" xfId="16" applyNumberFormat="1"/>
    <xf numFmtId="40" fontId="2" fillId="0" borderId="2" xfId="16" applyNumberFormat="1" applyBorder="1"/>
    <xf numFmtId="44" fontId="0" fillId="0" borderId="4" xfId="2" applyFont="1" applyBorder="1"/>
    <xf numFmtId="44" fontId="0" fillId="0" borderId="3" xfId="0" applyNumberFormat="1" applyBorder="1"/>
    <xf numFmtId="0" fontId="5" fillId="0" borderId="0" xfId="18" applyFont="1" applyAlignment="1">
      <alignment horizontal="center"/>
    </xf>
    <xf numFmtId="40" fontId="5" fillId="0" borderId="0" xfId="18" applyNumberFormat="1" applyFont="1" applyAlignment="1">
      <alignment horizontal="center"/>
    </xf>
    <xf numFmtId="0" fontId="3" fillId="0" borderId="0" xfId="18"/>
    <xf numFmtId="40" fontId="3" fillId="0" borderId="0" xfId="18" applyNumberFormat="1"/>
    <xf numFmtId="40" fontId="3" fillId="0" borderId="0" xfId="0" applyNumberFormat="1" applyFont="1"/>
    <xf numFmtId="0" fontId="3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9" fontId="0" fillId="0" borderId="0" xfId="3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0" fillId="0" borderId="0" xfId="3" applyFont="1" applyFill="1" applyAlignment="1">
      <alignment horizontal="right"/>
    </xf>
    <xf numFmtId="43" fontId="5" fillId="0" borderId="1" xfId="1" applyFont="1" applyBorder="1" applyAlignment="1">
      <alignment horizontal="center"/>
    </xf>
    <xf numFmtId="2" fontId="5" fillId="0" borderId="1" xfId="4" applyNumberFormat="1" applyFont="1" applyBorder="1" applyAlignment="1">
      <alignment horizontal="center"/>
    </xf>
    <xf numFmtId="164" fontId="5" fillId="0" borderId="1" xfId="4" applyNumberFormat="1" applyFont="1" applyBorder="1" applyAlignment="1">
      <alignment horizontal="center"/>
    </xf>
    <xf numFmtId="43" fontId="5" fillId="0" borderId="1" xfId="1" applyNumberFormat="1" applyFont="1" applyBorder="1" applyAlignment="1">
      <alignment horizontal="center"/>
    </xf>
    <xf numFmtId="43" fontId="5" fillId="0" borderId="1" xfId="6" applyFont="1" applyBorder="1"/>
    <xf numFmtId="43" fontId="8" fillId="0" borderId="1" xfId="6" applyFont="1" applyBorder="1"/>
    <xf numFmtId="43" fontId="4" fillId="0" borderId="0" xfId="1" applyFont="1"/>
    <xf numFmtId="0" fontId="1" fillId="0" borderId="0" xfId="16" applyFont="1"/>
    <xf numFmtId="43" fontId="0" fillId="0" borderId="2" xfId="0" applyNumberFormat="1" applyBorder="1"/>
    <xf numFmtId="10" fontId="0" fillId="0" borderId="0" xfId="3" applyNumberFormat="1" applyFont="1" applyFill="1"/>
    <xf numFmtId="44" fontId="0" fillId="0" borderId="0" xfId="0" applyNumberFormat="1" applyFill="1"/>
    <xf numFmtId="43" fontId="4" fillId="0" borderId="0" xfId="4" applyNumberFormat="1"/>
    <xf numFmtId="43" fontId="4" fillId="0" borderId="0" xfId="5" applyNumberFormat="1" applyFont="1" applyAlignment="1">
      <alignment horizontal="right"/>
    </xf>
    <xf numFmtId="10" fontId="0" fillId="0" borderId="4" xfId="3" applyNumberFormat="1" applyFont="1" applyBorder="1" applyAlignment="1">
      <alignment horizontal="right"/>
    </xf>
    <xf numFmtId="43" fontId="0" fillId="0" borderId="3" xfId="0" applyNumberFormat="1" applyBorder="1"/>
    <xf numFmtId="49" fontId="0" fillId="0" borderId="0" xfId="0" applyNumberFormat="1"/>
    <xf numFmtId="44" fontId="0" fillId="0" borderId="2" xfId="2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43" fontId="0" fillId="0" borderId="0" xfId="1" applyFont="1" applyFill="1"/>
    <xf numFmtId="0" fontId="5" fillId="0" borderId="0" xfId="0" applyFont="1" applyFill="1"/>
    <xf numFmtId="0" fontId="4" fillId="0" borderId="0" xfId="4" applyBorder="1"/>
    <xf numFmtId="43" fontId="4" fillId="0" borderId="0" xfId="5" applyFont="1" applyBorder="1" applyAlignment="1">
      <alignment horizontal="right"/>
    </xf>
    <xf numFmtId="43" fontId="4" fillId="0" borderId="0" xfId="5" applyFont="1" applyBorder="1"/>
    <xf numFmtId="10" fontId="4" fillId="0" borderId="2" xfId="3" applyNumberFormat="1" applyFont="1" applyBorder="1"/>
    <xf numFmtId="0" fontId="5" fillId="0" borderId="1" xfId="4" applyFont="1" applyBorder="1" applyAlignment="1">
      <alignment horizontal="center"/>
    </xf>
    <xf numFmtId="39" fontId="5" fillId="0" borderId="1" xfId="5" applyNumberFormat="1" applyFont="1" applyBorder="1" applyAlignment="1">
      <alignment horizontal="center"/>
    </xf>
    <xf numFmtId="44" fontId="0" fillId="0" borderId="0" xfId="2" applyFont="1"/>
    <xf numFmtId="44" fontId="0" fillId="0" borderId="0" xfId="2" applyFont="1" applyFill="1" applyAlignment="1">
      <alignment horizontal="center"/>
    </xf>
    <xf numFmtId="44" fontId="0" fillId="0" borderId="0" xfId="2" applyFont="1" applyFill="1"/>
    <xf numFmtId="44" fontId="0" fillId="0" borderId="0" xfId="2" applyFont="1" applyFill="1" applyAlignment="1">
      <alignment horizontal="left"/>
    </xf>
    <xf numFmtId="44" fontId="0" fillId="0" borderId="2" xfId="2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4" fillId="0" borderId="0" xfId="2" applyFont="1" applyFill="1"/>
    <xf numFmtId="44" fontId="0" fillId="0" borderId="0" xfId="2" applyFont="1" applyFill="1" applyBorder="1"/>
    <xf numFmtId="10" fontId="0" fillId="0" borderId="2" xfId="3" applyNumberFormat="1" applyFont="1" applyFill="1" applyBorder="1" applyAlignment="1">
      <alignment horizontal="right"/>
    </xf>
    <xf numFmtId="44" fontId="0" fillId="0" borderId="0" xfId="2" applyFont="1" applyBorder="1"/>
    <xf numFmtId="0" fontId="3" fillId="0" borderId="0" xfId="0" applyFont="1" applyFill="1" applyBorder="1" applyAlignment="1">
      <alignment horizontal="center"/>
    </xf>
    <xf numFmtId="14" fontId="5" fillId="0" borderId="0" xfId="4" applyNumberFormat="1" applyFont="1" applyBorder="1" applyAlignment="1">
      <alignment horizontal="center"/>
    </xf>
    <xf numFmtId="44" fontId="4" fillId="0" borderId="0" xfId="2" applyFont="1" applyAlignment="1">
      <alignment horizontal="center"/>
    </xf>
    <xf numFmtId="44" fontId="4" fillId="0" borderId="0" xfId="2" applyFont="1"/>
    <xf numFmtId="44" fontId="4" fillId="0" borderId="2" xfId="2" applyFont="1" applyBorder="1"/>
    <xf numFmtId="44" fontId="4" fillId="0" borderId="0" xfId="2" applyFont="1" applyAlignment="1">
      <alignment horizontal="right"/>
    </xf>
    <xf numFmtId="39" fontId="0" fillId="0" borderId="1" xfId="0" applyNumberFormat="1" applyBorder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0" fontId="5" fillId="0" borderId="1" xfId="4" applyNumberFormat="1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4" applyFont="1" applyBorder="1" applyAlignment="1">
      <alignment horizontal="left"/>
    </xf>
    <xf numFmtId="0" fontId="3" fillId="0" borderId="0" xfId="4" applyFont="1" applyBorder="1" applyAlignment="1">
      <alignment horizontal="right"/>
    </xf>
    <xf numFmtId="0" fontId="4" fillId="0" borderId="0" xfId="4" applyFont="1" applyBorder="1" applyAlignment="1">
      <alignment horizontal="right"/>
    </xf>
    <xf numFmtId="0" fontId="5" fillId="0" borderId="1" xfId="4" applyFont="1" applyBorder="1" applyAlignment="1">
      <alignment horizontal="left"/>
    </xf>
  </cellXfs>
  <cellStyles count="19">
    <cellStyle name="Comma" xfId="1" builtinId="3"/>
    <cellStyle name="Comma 2" xfId="6"/>
    <cellStyle name="Comma 3" xfId="5"/>
    <cellStyle name="Comma 4" xfId="7"/>
    <cellStyle name="Comma 5" xfId="17"/>
    <cellStyle name="Currency" xfId="2" builtinId="4"/>
    <cellStyle name="Normal" xfId="0" builtinId="0"/>
    <cellStyle name="Normal 2" xfId="4"/>
    <cellStyle name="Normal 2 2" xfId="8"/>
    <cellStyle name="Normal 3" xfId="16"/>
    <cellStyle name="Normal 4" xfId="1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3" builtinId="5"/>
    <cellStyle name="Percent 2" xfId="14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zoomScaleNormal="100" workbookViewId="0">
      <selection sqref="A1:R1"/>
    </sheetView>
  </sheetViews>
  <sheetFormatPr defaultRowHeight="12.75" x14ac:dyDescent="0.2"/>
  <cols>
    <col min="1" max="1" width="11" customWidth="1"/>
    <col min="2" max="2" width="28.42578125" bestFit="1" customWidth="1"/>
    <col min="3" max="3" width="1.7109375" customWidth="1"/>
    <col min="4" max="4" width="16.5703125" bestFit="1" customWidth="1"/>
    <col min="5" max="5" width="1.7109375" customWidth="1"/>
    <col min="6" max="6" width="4.7109375" customWidth="1"/>
    <col min="7" max="7" width="6.28515625" customWidth="1"/>
    <col min="8" max="8" width="1.7109375" customWidth="1"/>
    <col min="9" max="9" width="8.42578125" customWidth="1"/>
    <col min="10" max="10" width="9" customWidth="1"/>
    <col min="11" max="11" width="8.42578125" customWidth="1"/>
    <col min="12" max="12" width="5.7109375" customWidth="1"/>
    <col min="13" max="13" width="4.7109375" customWidth="1"/>
    <col min="14" max="14" width="6.28515625" customWidth="1"/>
    <col min="15" max="15" width="1.7109375" customWidth="1"/>
    <col min="16" max="16" width="8.42578125" style="17" customWidth="1"/>
    <col min="17" max="17" width="9" style="17" customWidth="1"/>
    <col min="18" max="18" width="8.42578125" customWidth="1"/>
  </cols>
  <sheetData>
    <row r="1" spans="1:18" x14ac:dyDescent="0.2">
      <c r="A1" s="206" t="s">
        <v>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x14ac:dyDescent="0.2">
      <c r="A2" s="206" t="s">
        <v>16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x14ac:dyDescent="0.2">
      <c r="A3" s="206" t="s">
        <v>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x14ac:dyDescent="0.2">
      <c r="A4" s="206" t="s">
        <v>263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56"/>
      <c r="Q5" s="156"/>
      <c r="R5" s="10"/>
    </row>
    <row r="6" spans="1:18" x14ac:dyDescent="0.2">
      <c r="B6" s="7"/>
      <c r="D6" s="6"/>
      <c r="F6" s="205" t="s">
        <v>18</v>
      </c>
      <c r="G6" s="205"/>
      <c r="H6" s="205"/>
      <c r="I6" s="205"/>
      <c r="J6" s="205"/>
      <c r="K6" s="205"/>
      <c r="M6" s="205" t="s">
        <v>1041</v>
      </c>
      <c r="N6" s="205"/>
      <c r="O6" s="205"/>
      <c r="P6" s="205"/>
      <c r="Q6" s="205"/>
      <c r="R6" s="205"/>
    </row>
    <row r="7" spans="1:18" x14ac:dyDescent="0.2">
      <c r="A7" s="10"/>
      <c r="B7" s="10"/>
      <c r="C7" s="11"/>
      <c r="D7" s="12"/>
      <c r="E7" s="11"/>
      <c r="F7" s="13"/>
      <c r="G7" s="10" t="s">
        <v>20</v>
      </c>
      <c r="H7" s="10"/>
      <c r="I7" s="10" t="s">
        <v>21</v>
      </c>
      <c r="J7" s="10" t="s">
        <v>22</v>
      </c>
      <c r="K7" s="10" t="s">
        <v>23</v>
      </c>
      <c r="L7" s="10"/>
      <c r="M7" s="13"/>
      <c r="N7" s="10" t="s">
        <v>20</v>
      </c>
      <c r="O7" s="10"/>
      <c r="P7" s="156" t="s">
        <v>21</v>
      </c>
      <c r="Q7" s="156" t="s">
        <v>22</v>
      </c>
      <c r="R7" s="10" t="s">
        <v>23</v>
      </c>
    </row>
    <row r="8" spans="1:18" x14ac:dyDescent="0.2">
      <c r="A8" s="14" t="s">
        <v>6</v>
      </c>
      <c r="B8" s="14" t="s">
        <v>24</v>
      </c>
      <c r="C8" s="15"/>
      <c r="D8" s="159" t="s">
        <v>19</v>
      </c>
      <c r="E8" s="11"/>
      <c r="F8" s="14" t="s">
        <v>9</v>
      </c>
      <c r="G8" s="14" t="s">
        <v>25</v>
      </c>
      <c r="H8" s="2"/>
      <c r="I8" s="14" t="s">
        <v>26</v>
      </c>
      <c r="J8" s="14" t="s">
        <v>27</v>
      </c>
      <c r="K8" s="14" t="s">
        <v>26</v>
      </c>
      <c r="L8" s="2"/>
      <c r="M8" s="14" t="s">
        <v>9</v>
      </c>
      <c r="N8" s="14" t="s">
        <v>25</v>
      </c>
      <c r="O8" s="2"/>
      <c r="P8" s="157" t="s">
        <v>26</v>
      </c>
      <c r="Q8" s="157" t="s">
        <v>27</v>
      </c>
      <c r="R8" s="14" t="s">
        <v>26</v>
      </c>
    </row>
    <row r="9" spans="1:18" x14ac:dyDescent="0.2">
      <c r="A9" s="1" t="s">
        <v>211</v>
      </c>
      <c r="B9" s="1" t="s">
        <v>212</v>
      </c>
      <c r="C9" s="1"/>
      <c r="D9" s="62" t="s">
        <v>213</v>
      </c>
      <c r="E9" s="1"/>
      <c r="F9" s="63" t="s">
        <v>214</v>
      </c>
      <c r="G9" s="1" t="s">
        <v>215</v>
      </c>
      <c r="H9" s="1"/>
      <c r="I9" s="64" t="s">
        <v>216</v>
      </c>
      <c r="J9" s="1" t="s">
        <v>217</v>
      </c>
      <c r="K9" s="61" t="s">
        <v>218</v>
      </c>
      <c r="M9" s="61" t="s">
        <v>1052</v>
      </c>
      <c r="N9" s="61" t="s">
        <v>1053</v>
      </c>
      <c r="P9" s="61" t="s">
        <v>1054</v>
      </c>
      <c r="Q9" s="61" t="s">
        <v>1055</v>
      </c>
      <c r="R9" s="61" t="s">
        <v>1053</v>
      </c>
    </row>
    <row r="10" spans="1:18" x14ac:dyDescent="0.2">
      <c r="A10" s="16" t="s">
        <v>31</v>
      </c>
      <c r="B10" s="7"/>
      <c r="D10" s="6"/>
      <c r="F10" s="17"/>
      <c r="G10" s="17"/>
      <c r="I10" s="20"/>
      <c r="J10" s="20"/>
      <c r="M10" s="17"/>
      <c r="N10" s="17"/>
      <c r="P10" s="30"/>
      <c r="Q10" s="30"/>
      <c r="R10" s="20"/>
    </row>
    <row r="11" spans="1:18" x14ac:dyDescent="0.2">
      <c r="A11" s="7">
        <v>35020</v>
      </c>
      <c r="B11" t="s">
        <v>29</v>
      </c>
      <c r="D11" s="22">
        <v>4681.58</v>
      </c>
      <c r="F11" s="17">
        <v>70</v>
      </c>
      <c r="G11" s="23" t="s">
        <v>28</v>
      </c>
      <c r="H11" s="19"/>
      <c r="I11" s="20">
        <v>0</v>
      </c>
      <c r="J11" s="20">
        <v>0</v>
      </c>
      <c r="K11" s="20">
        <f t="shared" ref="K11:K26" si="0">I11-J11</f>
        <v>0</v>
      </c>
      <c r="L11" s="19"/>
      <c r="M11" s="17">
        <v>75</v>
      </c>
      <c r="N11" s="23" t="s">
        <v>28</v>
      </c>
      <c r="O11" s="19"/>
      <c r="P11" s="30">
        <v>0</v>
      </c>
      <c r="Q11" s="155">
        <v>0</v>
      </c>
      <c r="R11" s="20">
        <f t="shared" ref="R11:R26" si="1">P11-Q11</f>
        <v>0</v>
      </c>
    </row>
    <row r="12" spans="1:18" x14ac:dyDescent="0.2">
      <c r="A12" s="7">
        <v>35100</v>
      </c>
      <c r="B12" s="25" t="s">
        <v>32</v>
      </c>
      <c r="D12" s="22">
        <v>17916.189999999999</v>
      </c>
      <c r="F12" s="17">
        <v>60</v>
      </c>
      <c r="G12" s="18" t="s">
        <v>28</v>
      </c>
      <c r="H12" s="19"/>
      <c r="I12" s="20">
        <v>0</v>
      </c>
      <c r="J12" s="20">
        <v>0.05</v>
      </c>
      <c r="K12" s="20">
        <f t="shared" si="0"/>
        <v>-0.05</v>
      </c>
      <c r="L12" s="19"/>
      <c r="M12" s="17">
        <v>60</v>
      </c>
      <c r="N12" s="131" t="s">
        <v>28</v>
      </c>
      <c r="O12" s="19"/>
      <c r="P12" s="30">
        <v>0</v>
      </c>
      <c r="Q12" s="155">
        <v>0.05</v>
      </c>
      <c r="R12" s="20">
        <f t="shared" si="1"/>
        <v>-0.05</v>
      </c>
    </row>
    <row r="13" spans="1:18" x14ac:dyDescent="0.2">
      <c r="A13" s="7">
        <v>35102</v>
      </c>
      <c r="B13" t="s">
        <v>33</v>
      </c>
      <c r="D13" s="22">
        <v>153261.30000000002</v>
      </c>
      <c r="F13" s="17">
        <v>60</v>
      </c>
      <c r="G13" s="18" t="s">
        <v>28</v>
      </c>
      <c r="H13" s="19"/>
      <c r="I13" s="20">
        <v>0</v>
      </c>
      <c r="J13" s="20">
        <v>0.05</v>
      </c>
      <c r="K13" s="20">
        <f t="shared" si="0"/>
        <v>-0.05</v>
      </c>
      <c r="L13" s="19"/>
      <c r="M13" s="17">
        <v>60</v>
      </c>
      <c r="N13" s="131" t="s">
        <v>28</v>
      </c>
      <c r="O13" s="19"/>
      <c r="P13" s="30">
        <v>0</v>
      </c>
      <c r="Q13" s="155">
        <v>0.05</v>
      </c>
      <c r="R13" s="20">
        <f t="shared" si="1"/>
        <v>-0.05</v>
      </c>
    </row>
    <row r="14" spans="1:18" x14ac:dyDescent="0.2">
      <c r="A14" s="7">
        <v>35103</v>
      </c>
      <c r="B14" s="25" t="s">
        <v>34</v>
      </c>
      <c r="D14" s="22">
        <v>23138.38</v>
      </c>
      <c r="F14" s="17">
        <v>60</v>
      </c>
      <c r="G14" s="18" t="s">
        <v>28</v>
      </c>
      <c r="H14" s="19"/>
      <c r="I14" s="20">
        <v>0</v>
      </c>
      <c r="J14" s="20">
        <v>0.05</v>
      </c>
      <c r="K14" s="20">
        <f t="shared" si="0"/>
        <v>-0.05</v>
      </c>
      <c r="L14" s="19"/>
      <c r="M14" s="17">
        <v>60</v>
      </c>
      <c r="N14" s="131" t="s">
        <v>28</v>
      </c>
      <c r="O14" s="19"/>
      <c r="P14" s="30">
        <v>0</v>
      </c>
      <c r="Q14" s="155">
        <v>0.05</v>
      </c>
      <c r="R14" s="20">
        <f t="shared" si="1"/>
        <v>-0.05</v>
      </c>
    </row>
    <row r="15" spans="1:18" x14ac:dyDescent="0.2">
      <c r="A15" s="7">
        <v>35104</v>
      </c>
      <c r="B15" t="s">
        <v>35</v>
      </c>
      <c r="D15" s="22">
        <v>137442.53</v>
      </c>
      <c r="F15" s="17">
        <v>60</v>
      </c>
      <c r="G15" s="18" t="s">
        <v>28</v>
      </c>
      <c r="H15" s="19"/>
      <c r="I15" s="20">
        <v>0</v>
      </c>
      <c r="J15" s="20">
        <v>0.05</v>
      </c>
      <c r="K15" s="20">
        <f t="shared" si="0"/>
        <v>-0.05</v>
      </c>
      <c r="L15" s="19"/>
      <c r="M15" s="17">
        <v>60</v>
      </c>
      <c r="N15" s="131" t="s">
        <v>28</v>
      </c>
      <c r="O15" s="19"/>
      <c r="P15" s="30">
        <v>0</v>
      </c>
      <c r="Q15" s="155">
        <v>0.05</v>
      </c>
      <c r="R15" s="20">
        <f t="shared" si="1"/>
        <v>-0.05</v>
      </c>
    </row>
    <row r="16" spans="1:18" x14ac:dyDescent="0.2">
      <c r="A16" s="7">
        <v>35200</v>
      </c>
      <c r="B16" s="25" t="s">
        <v>36</v>
      </c>
      <c r="D16" s="22">
        <v>8353042.6099999994</v>
      </c>
      <c r="F16" s="17">
        <v>67</v>
      </c>
      <c r="G16" s="18" t="s">
        <v>37</v>
      </c>
      <c r="H16" s="19"/>
      <c r="I16" s="20">
        <v>0</v>
      </c>
      <c r="J16" s="20">
        <v>0.3</v>
      </c>
      <c r="K16" s="20">
        <f t="shared" si="0"/>
        <v>-0.3</v>
      </c>
      <c r="L16" s="19"/>
      <c r="M16" s="17">
        <v>67</v>
      </c>
      <c r="N16" s="131" t="s">
        <v>37</v>
      </c>
      <c r="O16" s="19"/>
      <c r="P16" s="30">
        <v>0</v>
      </c>
      <c r="Q16" s="155">
        <v>0.3</v>
      </c>
      <c r="R16" s="20">
        <f t="shared" si="1"/>
        <v>-0.3</v>
      </c>
    </row>
    <row r="17" spans="1:18" x14ac:dyDescent="0.2">
      <c r="A17" s="7">
        <v>35201</v>
      </c>
      <c r="B17" t="s">
        <v>38</v>
      </c>
      <c r="D17" s="22">
        <v>1699998.5399999998</v>
      </c>
      <c r="F17" s="17">
        <v>67</v>
      </c>
      <c r="G17" s="18" t="s">
        <v>37</v>
      </c>
      <c r="H17" s="19"/>
      <c r="I17" s="20">
        <v>0</v>
      </c>
      <c r="J17" s="20">
        <v>0.3</v>
      </c>
      <c r="K17" s="20">
        <f t="shared" si="0"/>
        <v>-0.3</v>
      </c>
      <c r="L17" s="19"/>
      <c r="M17" s="17">
        <v>67</v>
      </c>
      <c r="N17" s="131" t="s">
        <v>37</v>
      </c>
      <c r="O17" s="19"/>
      <c r="P17" s="30">
        <v>0</v>
      </c>
      <c r="Q17" s="155">
        <v>0.3</v>
      </c>
      <c r="R17" s="20">
        <f t="shared" si="1"/>
        <v>-0.3</v>
      </c>
    </row>
    <row r="18" spans="1:18" x14ac:dyDescent="0.2">
      <c r="A18" s="7">
        <v>35202</v>
      </c>
      <c r="B18" t="s">
        <v>39</v>
      </c>
      <c r="D18" s="22">
        <v>449309.06000000006</v>
      </c>
      <c r="F18" s="17">
        <v>67</v>
      </c>
      <c r="G18" s="18" t="s">
        <v>37</v>
      </c>
      <c r="H18" s="19"/>
      <c r="I18" s="20">
        <v>0</v>
      </c>
      <c r="J18" s="20">
        <v>0.3</v>
      </c>
      <c r="K18" s="20">
        <f t="shared" si="0"/>
        <v>-0.3</v>
      </c>
      <c r="L18" s="19"/>
      <c r="M18" s="17">
        <v>67</v>
      </c>
      <c r="N18" s="131" t="s">
        <v>37</v>
      </c>
      <c r="O18" s="19"/>
      <c r="P18" s="30">
        <v>0</v>
      </c>
      <c r="Q18" s="155">
        <v>0.3</v>
      </c>
      <c r="R18" s="20">
        <f t="shared" si="1"/>
        <v>-0.3</v>
      </c>
    </row>
    <row r="19" spans="1:18" x14ac:dyDescent="0.2">
      <c r="A19" s="7">
        <v>35203</v>
      </c>
      <c r="B19" t="s">
        <v>40</v>
      </c>
      <c r="D19" s="22">
        <v>1694832.96</v>
      </c>
      <c r="F19" s="17">
        <v>50</v>
      </c>
      <c r="G19" s="18" t="s">
        <v>41</v>
      </c>
      <c r="H19" s="19"/>
      <c r="I19" s="20">
        <v>0</v>
      </c>
      <c r="J19" s="20">
        <v>0</v>
      </c>
      <c r="K19" s="20">
        <f t="shared" si="0"/>
        <v>0</v>
      </c>
      <c r="L19" s="19"/>
      <c r="M19" s="17">
        <v>67</v>
      </c>
      <c r="N19" s="131" t="s">
        <v>37</v>
      </c>
      <c r="O19" s="19"/>
      <c r="P19" s="30">
        <v>0</v>
      </c>
      <c r="Q19" s="155">
        <v>0</v>
      </c>
      <c r="R19" s="20">
        <f t="shared" si="1"/>
        <v>0</v>
      </c>
    </row>
    <row r="20" spans="1:18" x14ac:dyDescent="0.2">
      <c r="A20" s="7">
        <v>35210</v>
      </c>
      <c r="B20" t="s">
        <v>42</v>
      </c>
      <c r="D20" s="22">
        <v>178530.09</v>
      </c>
      <c r="F20" s="17">
        <v>67</v>
      </c>
      <c r="G20" s="18" t="s">
        <v>37</v>
      </c>
      <c r="H20" s="19"/>
      <c r="I20" s="20">
        <v>0</v>
      </c>
      <c r="J20" s="20">
        <v>0</v>
      </c>
      <c r="K20" s="20">
        <f t="shared" si="0"/>
        <v>0</v>
      </c>
      <c r="L20" s="19"/>
      <c r="M20" s="17">
        <v>67</v>
      </c>
      <c r="N20" s="131" t="s">
        <v>37</v>
      </c>
      <c r="O20" s="19"/>
      <c r="P20" s="30">
        <v>0</v>
      </c>
      <c r="Q20" s="155">
        <v>0</v>
      </c>
      <c r="R20" s="20">
        <f t="shared" si="1"/>
        <v>0</v>
      </c>
    </row>
    <row r="21" spans="1:18" x14ac:dyDescent="0.2">
      <c r="A21" s="7">
        <v>35211</v>
      </c>
      <c r="B21" t="s">
        <v>43</v>
      </c>
      <c r="D21" s="22">
        <v>54614.270000000004</v>
      </c>
      <c r="F21" s="17">
        <v>67</v>
      </c>
      <c r="G21" s="18" t="s">
        <v>37</v>
      </c>
      <c r="H21" s="19"/>
      <c r="I21" s="20">
        <v>0</v>
      </c>
      <c r="J21" s="20">
        <v>0</v>
      </c>
      <c r="K21" s="20">
        <f t="shared" si="0"/>
        <v>0</v>
      </c>
      <c r="L21" s="19"/>
      <c r="M21" s="17">
        <v>67</v>
      </c>
      <c r="N21" s="131" t="s">
        <v>37</v>
      </c>
      <c r="O21" s="19"/>
      <c r="P21" s="30">
        <v>0</v>
      </c>
      <c r="Q21" s="155">
        <v>0</v>
      </c>
      <c r="R21" s="20">
        <f t="shared" si="1"/>
        <v>0</v>
      </c>
    </row>
    <row r="22" spans="1:18" x14ac:dyDescent="0.2">
      <c r="A22" s="7">
        <v>35301</v>
      </c>
      <c r="B22" t="s">
        <v>44</v>
      </c>
      <c r="D22" s="22">
        <v>175350.37</v>
      </c>
      <c r="F22" s="17">
        <v>60</v>
      </c>
      <c r="G22" s="29" t="s">
        <v>45</v>
      </c>
      <c r="H22" s="19"/>
      <c r="I22" s="20">
        <v>0</v>
      </c>
      <c r="J22" s="20">
        <v>0.05</v>
      </c>
      <c r="K22" s="20">
        <f t="shared" si="0"/>
        <v>-0.05</v>
      </c>
      <c r="L22" s="19"/>
      <c r="M22" s="17">
        <v>70</v>
      </c>
      <c r="N22" s="29" t="s">
        <v>56</v>
      </c>
      <c r="O22" s="19"/>
      <c r="P22" s="30">
        <v>0</v>
      </c>
      <c r="Q22" s="155">
        <v>0.05</v>
      </c>
      <c r="R22" s="20">
        <f t="shared" si="1"/>
        <v>-0.05</v>
      </c>
    </row>
    <row r="23" spans="1:18" x14ac:dyDescent="0.2">
      <c r="A23" s="7">
        <v>35302</v>
      </c>
      <c r="B23" s="25" t="s">
        <v>46</v>
      </c>
      <c r="D23" s="22">
        <v>209318.9</v>
      </c>
      <c r="F23" s="17">
        <v>60</v>
      </c>
      <c r="G23" s="29" t="s">
        <v>45</v>
      </c>
      <c r="H23" s="19"/>
      <c r="I23" s="20">
        <v>0</v>
      </c>
      <c r="J23" s="20">
        <v>0.05</v>
      </c>
      <c r="K23" s="20">
        <f t="shared" si="0"/>
        <v>-0.05</v>
      </c>
      <c r="L23" s="19"/>
      <c r="M23" s="17">
        <v>70</v>
      </c>
      <c r="N23" s="29" t="s">
        <v>56</v>
      </c>
      <c r="O23" s="19"/>
      <c r="P23" s="30">
        <v>0</v>
      </c>
      <c r="Q23" s="155">
        <v>0.05</v>
      </c>
      <c r="R23" s="20">
        <f t="shared" si="1"/>
        <v>-0.05</v>
      </c>
    </row>
    <row r="24" spans="1:18" x14ac:dyDescent="0.2">
      <c r="A24" s="7">
        <v>35400</v>
      </c>
      <c r="B24" t="s">
        <v>33</v>
      </c>
      <c r="D24" s="22">
        <v>923446.04999999981</v>
      </c>
      <c r="F24" s="17">
        <v>54</v>
      </c>
      <c r="G24" s="18" t="s">
        <v>47</v>
      </c>
      <c r="H24" s="19"/>
      <c r="I24" s="20">
        <v>0</v>
      </c>
      <c r="J24" s="20">
        <v>0</v>
      </c>
      <c r="K24" s="20">
        <f t="shared" si="0"/>
        <v>0</v>
      </c>
      <c r="L24" s="19"/>
      <c r="M24" s="17">
        <v>54</v>
      </c>
      <c r="N24" s="29" t="s">
        <v>47</v>
      </c>
      <c r="O24" s="19"/>
      <c r="P24" s="30">
        <v>0</v>
      </c>
      <c r="Q24" s="155">
        <v>0.05</v>
      </c>
      <c r="R24" s="20">
        <f t="shared" si="1"/>
        <v>-0.05</v>
      </c>
    </row>
    <row r="25" spans="1:18" x14ac:dyDescent="0.2">
      <c r="A25" s="7">
        <v>35500</v>
      </c>
      <c r="B25" s="25" t="s">
        <v>48</v>
      </c>
      <c r="D25" s="22">
        <v>273084.38</v>
      </c>
      <c r="F25" s="17">
        <v>46</v>
      </c>
      <c r="G25" s="18" t="s">
        <v>28</v>
      </c>
      <c r="H25" s="19"/>
      <c r="I25" s="20">
        <v>0</v>
      </c>
      <c r="J25" s="20">
        <v>0.04</v>
      </c>
      <c r="K25" s="20">
        <f t="shared" si="0"/>
        <v>-0.04</v>
      </c>
      <c r="L25" s="19"/>
      <c r="M25" s="17">
        <v>50</v>
      </c>
      <c r="N25" s="131" t="s">
        <v>56</v>
      </c>
      <c r="O25" s="19"/>
      <c r="P25" s="30">
        <v>0</v>
      </c>
      <c r="Q25" s="155">
        <v>0.04</v>
      </c>
      <c r="R25" s="20">
        <f t="shared" si="1"/>
        <v>-0.04</v>
      </c>
    </row>
    <row r="26" spans="1:18" x14ac:dyDescent="0.2">
      <c r="A26" s="7">
        <v>35600</v>
      </c>
      <c r="B26" s="25" t="s">
        <v>30</v>
      </c>
      <c r="D26" s="22">
        <v>414663.44999999995</v>
      </c>
      <c r="F26" s="17">
        <v>46</v>
      </c>
      <c r="G26" s="18" t="s">
        <v>28</v>
      </c>
      <c r="H26" s="19"/>
      <c r="I26" s="20">
        <v>0</v>
      </c>
      <c r="J26" s="20">
        <v>0.03</v>
      </c>
      <c r="K26" s="20">
        <f t="shared" si="0"/>
        <v>-0.03</v>
      </c>
      <c r="L26" s="19"/>
      <c r="M26" s="17">
        <v>46</v>
      </c>
      <c r="N26" s="131" t="s">
        <v>28</v>
      </c>
      <c r="O26" s="19"/>
      <c r="P26" s="30">
        <v>0</v>
      </c>
      <c r="Q26" s="155">
        <v>0.03</v>
      </c>
      <c r="R26" s="20">
        <f t="shared" si="1"/>
        <v>-0.03</v>
      </c>
    </row>
    <row r="27" spans="1:18" x14ac:dyDescent="0.2">
      <c r="A27" s="7"/>
      <c r="B27" s="13" t="s">
        <v>49</v>
      </c>
      <c r="D27" s="26">
        <f>SUM(D11:D26)</f>
        <v>14762630.659999998</v>
      </c>
      <c r="F27" s="17"/>
      <c r="G27" s="17"/>
      <c r="H27" s="19"/>
      <c r="I27" s="20"/>
      <c r="J27" s="20"/>
      <c r="K27" s="27"/>
      <c r="L27" s="19"/>
      <c r="M27" s="17"/>
      <c r="N27" s="17"/>
      <c r="O27" s="19"/>
      <c r="P27" s="30"/>
      <c r="Q27" s="30"/>
      <c r="R27" s="20"/>
    </row>
    <row r="28" spans="1:18" x14ac:dyDescent="0.2">
      <c r="A28" s="7"/>
      <c r="B28" s="7"/>
      <c r="D28" s="6"/>
      <c r="F28" s="17"/>
      <c r="G28" s="17"/>
      <c r="I28" s="20"/>
      <c r="J28" s="20"/>
      <c r="M28" s="17"/>
      <c r="N28" s="17"/>
      <c r="O28" s="17"/>
      <c r="P28" s="30"/>
      <c r="Q28" s="30"/>
      <c r="R28" s="20"/>
    </row>
    <row r="29" spans="1:18" x14ac:dyDescent="0.2">
      <c r="A29" s="16" t="s">
        <v>50</v>
      </c>
      <c r="B29" s="7"/>
      <c r="D29" s="6"/>
      <c r="F29" s="17"/>
      <c r="G29" s="17"/>
      <c r="I29" s="20"/>
      <c r="J29" s="20"/>
      <c r="M29" s="17"/>
      <c r="N29" s="17"/>
      <c r="O29" s="17"/>
      <c r="P29" s="30"/>
      <c r="Q29" s="155"/>
      <c r="R29" s="20"/>
    </row>
    <row r="30" spans="1:18" x14ac:dyDescent="0.2">
      <c r="A30" s="7">
        <v>36520</v>
      </c>
      <c r="B30" t="s">
        <v>29</v>
      </c>
      <c r="D30" s="22">
        <v>867772.00000000012</v>
      </c>
      <c r="F30" s="17">
        <v>70</v>
      </c>
      <c r="G30" s="18" t="s">
        <v>28</v>
      </c>
      <c r="H30" s="19"/>
      <c r="I30" s="20">
        <v>0</v>
      </c>
      <c r="J30" s="20">
        <v>0</v>
      </c>
      <c r="K30" s="20">
        <f t="shared" ref="K30:K34" si="2">I30-J30</f>
        <v>0</v>
      </c>
      <c r="L30" s="19"/>
      <c r="M30" s="17">
        <v>75</v>
      </c>
      <c r="N30" s="131" t="s">
        <v>28</v>
      </c>
      <c r="O30" s="19"/>
      <c r="P30" s="30">
        <v>0</v>
      </c>
      <c r="Q30" s="155">
        <v>0</v>
      </c>
      <c r="R30" s="20">
        <f t="shared" ref="R30:R37" si="3">P30-Q30</f>
        <v>0</v>
      </c>
    </row>
    <row r="31" spans="1:18" x14ac:dyDescent="0.2">
      <c r="A31" s="7">
        <v>36602</v>
      </c>
      <c r="B31" s="25" t="s">
        <v>51</v>
      </c>
      <c r="D31" s="22">
        <v>49001.72</v>
      </c>
      <c r="F31" s="17">
        <v>53</v>
      </c>
      <c r="G31" s="18" t="s">
        <v>52</v>
      </c>
      <c r="H31" s="19"/>
      <c r="I31" s="20">
        <v>0</v>
      </c>
      <c r="J31" s="20">
        <v>0.06</v>
      </c>
      <c r="K31" s="20">
        <f t="shared" si="2"/>
        <v>-0.06</v>
      </c>
      <c r="L31" s="19"/>
      <c r="M31" s="17">
        <v>58</v>
      </c>
      <c r="N31" s="131" t="s">
        <v>52</v>
      </c>
      <c r="O31" s="19"/>
      <c r="P31" s="30">
        <v>0</v>
      </c>
      <c r="Q31" s="155">
        <v>0.03</v>
      </c>
      <c r="R31" s="20">
        <f t="shared" si="3"/>
        <v>-0.03</v>
      </c>
    </row>
    <row r="32" spans="1:18" x14ac:dyDescent="0.2">
      <c r="A32" s="7">
        <v>36603</v>
      </c>
      <c r="B32" t="s">
        <v>35</v>
      </c>
      <c r="D32" s="22">
        <v>60826.29</v>
      </c>
      <c r="F32" s="17">
        <v>53</v>
      </c>
      <c r="G32" s="18" t="s">
        <v>52</v>
      </c>
      <c r="H32" s="19"/>
      <c r="I32" s="20">
        <v>0</v>
      </c>
      <c r="J32" s="20">
        <v>0.06</v>
      </c>
      <c r="K32" s="20">
        <f t="shared" si="2"/>
        <v>-0.06</v>
      </c>
      <c r="L32" s="19"/>
      <c r="M32" s="17">
        <v>58</v>
      </c>
      <c r="N32" s="131" t="s">
        <v>52</v>
      </c>
      <c r="O32" s="19"/>
      <c r="P32" s="30">
        <v>0</v>
      </c>
      <c r="Q32" s="155">
        <v>0.03</v>
      </c>
      <c r="R32" s="20">
        <f t="shared" si="3"/>
        <v>-0.03</v>
      </c>
    </row>
    <row r="33" spans="1:18" x14ac:dyDescent="0.2">
      <c r="A33" s="7">
        <v>36700</v>
      </c>
      <c r="B33" s="25" t="s">
        <v>53</v>
      </c>
      <c r="D33" s="22">
        <v>47232.930000000022</v>
      </c>
      <c r="F33" s="17">
        <v>20</v>
      </c>
      <c r="G33" s="18" t="s">
        <v>41</v>
      </c>
      <c r="H33" s="19"/>
      <c r="I33" s="20">
        <v>0</v>
      </c>
      <c r="J33" s="20">
        <v>0</v>
      </c>
      <c r="K33" s="20">
        <f t="shared" si="2"/>
        <v>0</v>
      </c>
      <c r="L33" s="19"/>
      <c r="M33" s="17">
        <v>25</v>
      </c>
      <c r="N33" s="131" t="s">
        <v>52</v>
      </c>
      <c r="O33" s="19"/>
      <c r="P33" s="30">
        <v>0</v>
      </c>
      <c r="Q33" s="155">
        <v>0</v>
      </c>
      <c r="R33" s="20">
        <f t="shared" si="3"/>
        <v>0</v>
      </c>
    </row>
    <row r="34" spans="1:18" x14ac:dyDescent="0.2">
      <c r="A34" s="7">
        <v>36701</v>
      </c>
      <c r="B34" t="s">
        <v>54</v>
      </c>
      <c r="D34" s="22">
        <v>27638493.469999995</v>
      </c>
      <c r="F34" s="17">
        <v>57</v>
      </c>
      <c r="G34" s="18" t="s">
        <v>52</v>
      </c>
      <c r="H34" s="19"/>
      <c r="I34" s="20">
        <v>0</v>
      </c>
      <c r="J34" s="20">
        <v>0.2</v>
      </c>
      <c r="K34" s="20">
        <f t="shared" si="2"/>
        <v>-0.2</v>
      </c>
      <c r="L34" s="19"/>
      <c r="M34" s="17">
        <v>70</v>
      </c>
      <c r="N34" s="131" t="s">
        <v>56</v>
      </c>
      <c r="O34" s="19"/>
      <c r="P34" s="30">
        <v>0</v>
      </c>
      <c r="Q34" s="155">
        <v>0.2</v>
      </c>
      <c r="R34" s="20">
        <f t="shared" si="3"/>
        <v>-0.2</v>
      </c>
    </row>
    <row r="35" spans="1:18" x14ac:dyDescent="0.2">
      <c r="A35" s="7">
        <v>36703</v>
      </c>
      <c r="B35" t="s">
        <v>264</v>
      </c>
      <c r="D35" s="22">
        <v>92404.750000000015</v>
      </c>
      <c r="F35" s="17">
        <v>20</v>
      </c>
      <c r="G35" s="18" t="s">
        <v>41</v>
      </c>
      <c r="H35" s="19"/>
      <c r="I35" s="20">
        <v>0</v>
      </c>
      <c r="J35" s="20">
        <v>0</v>
      </c>
      <c r="K35" s="20">
        <f t="shared" ref="K35" si="4">I35-J35</f>
        <v>0</v>
      </c>
      <c r="L35" s="19"/>
      <c r="M35" s="17">
        <v>20</v>
      </c>
      <c r="N35" s="131" t="s">
        <v>41</v>
      </c>
      <c r="O35" s="19"/>
      <c r="P35" s="30">
        <v>0</v>
      </c>
      <c r="Q35" s="155">
        <v>0</v>
      </c>
      <c r="R35" s="20">
        <f t="shared" si="3"/>
        <v>0</v>
      </c>
    </row>
    <row r="36" spans="1:18" x14ac:dyDescent="0.2">
      <c r="A36" s="7">
        <v>36900</v>
      </c>
      <c r="B36" s="25" t="s">
        <v>34</v>
      </c>
      <c r="D36" s="22">
        <v>731466.64</v>
      </c>
      <c r="F36" s="17">
        <v>49</v>
      </c>
      <c r="G36" s="29" t="s">
        <v>56</v>
      </c>
      <c r="H36" s="19"/>
      <c r="I36" s="20">
        <v>0</v>
      </c>
      <c r="J36" s="20">
        <v>0.19</v>
      </c>
      <c r="K36" s="20">
        <f t="shared" ref="K36:K37" si="5">I36-J36</f>
        <v>-0.19</v>
      </c>
      <c r="L36" s="19"/>
      <c r="M36" s="17">
        <v>50</v>
      </c>
      <c r="N36" s="131" t="s">
        <v>56</v>
      </c>
      <c r="O36" s="19"/>
      <c r="P36" s="30">
        <v>0</v>
      </c>
      <c r="Q36" s="155">
        <v>0.15</v>
      </c>
      <c r="R36" s="20">
        <f t="shared" si="3"/>
        <v>-0.15</v>
      </c>
    </row>
    <row r="37" spans="1:18" x14ac:dyDescent="0.2">
      <c r="A37" s="7">
        <v>36901</v>
      </c>
      <c r="B37" s="25" t="s">
        <v>34</v>
      </c>
      <c r="D37" s="22">
        <v>2269555.91</v>
      </c>
      <c r="F37" s="17">
        <v>49</v>
      </c>
      <c r="G37" s="29" t="s">
        <v>56</v>
      </c>
      <c r="H37" s="19"/>
      <c r="I37" s="20">
        <v>0</v>
      </c>
      <c r="J37" s="20">
        <v>0.19</v>
      </c>
      <c r="K37" s="20">
        <f t="shared" si="5"/>
        <v>-0.19</v>
      </c>
      <c r="L37" s="19"/>
      <c r="M37" s="17">
        <v>50</v>
      </c>
      <c r="N37" s="131" t="s">
        <v>56</v>
      </c>
      <c r="O37" s="19"/>
      <c r="P37" s="30">
        <v>0</v>
      </c>
      <c r="Q37" s="155">
        <v>0.15</v>
      </c>
      <c r="R37" s="20">
        <f t="shared" si="3"/>
        <v>-0.15</v>
      </c>
    </row>
    <row r="38" spans="1:18" x14ac:dyDescent="0.2">
      <c r="A38" s="7"/>
      <c r="B38" s="13" t="s">
        <v>57</v>
      </c>
      <c r="D38" s="26">
        <f>SUM(D30:D37)</f>
        <v>31756753.709999997</v>
      </c>
      <c r="F38" s="17"/>
      <c r="G38" s="17"/>
      <c r="H38" s="19"/>
      <c r="I38" s="20"/>
      <c r="J38" s="20"/>
      <c r="K38" s="27"/>
      <c r="L38" s="19"/>
      <c r="M38" s="17"/>
      <c r="N38" s="17"/>
      <c r="O38" s="19"/>
      <c r="P38" s="30"/>
      <c r="Q38" s="30"/>
      <c r="R38" s="20"/>
    </row>
    <row r="39" spans="1:18" x14ac:dyDescent="0.2">
      <c r="A39" s="7"/>
      <c r="B39" s="7"/>
      <c r="D39" s="6"/>
      <c r="F39" s="17"/>
      <c r="G39" s="17"/>
      <c r="I39" s="20"/>
      <c r="J39" s="20"/>
      <c r="M39" s="17"/>
      <c r="N39" s="17"/>
      <c r="O39" s="17"/>
      <c r="P39" s="30"/>
      <c r="Q39" s="155"/>
      <c r="R39" s="20"/>
    </row>
    <row r="40" spans="1:18" x14ac:dyDescent="0.2">
      <c r="A40" s="16" t="s">
        <v>58</v>
      </c>
      <c r="B40" s="7"/>
      <c r="D40" s="6"/>
      <c r="F40" s="17"/>
      <c r="G40" s="17"/>
      <c r="I40" s="20"/>
      <c r="J40" s="20"/>
      <c r="M40" s="17"/>
      <c r="N40" s="17"/>
      <c r="O40" s="17"/>
      <c r="P40" s="30"/>
      <c r="Q40" s="155"/>
      <c r="R40" s="20"/>
    </row>
    <row r="41" spans="1:18" x14ac:dyDescent="0.2">
      <c r="A41" s="7">
        <v>37402</v>
      </c>
      <c r="B41" t="s">
        <v>59</v>
      </c>
      <c r="D41" s="22">
        <v>2371406.31</v>
      </c>
      <c r="F41" s="17">
        <v>70</v>
      </c>
      <c r="G41" s="17" t="s">
        <v>28</v>
      </c>
      <c r="H41" s="19"/>
      <c r="I41" s="20">
        <v>0</v>
      </c>
      <c r="J41" s="20">
        <v>0</v>
      </c>
      <c r="K41" s="20">
        <f t="shared" ref="K41:K59" si="6">I41-J41</f>
        <v>0</v>
      </c>
      <c r="L41" s="19"/>
      <c r="M41" s="115">
        <v>75</v>
      </c>
      <c r="N41" s="132" t="s">
        <v>28</v>
      </c>
      <c r="O41" s="19"/>
      <c r="P41" s="30">
        <v>0</v>
      </c>
      <c r="Q41" s="155">
        <v>0</v>
      </c>
      <c r="R41" s="20">
        <f t="shared" ref="R41:R59" si="7">P41-Q41</f>
        <v>0</v>
      </c>
    </row>
    <row r="42" spans="1:18" x14ac:dyDescent="0.2">
      <c r="A42" s="7">
        <v>37500</v>
      </c>
      <c r="B42" s="25" t="s">
        <v>60</v>
      </c>
      <c r="D42" s="22">
        <v>336167.54</v>
      </c>
      <c r="F42" s="17">
        <v>57</v>
      </c>
      <c r="G42" s="18" t="s">
        <v>61</v>
      </c>
      <c r="H42" s="19"/>
      <c r="I42" s="20">
        <v>0</v>
      </c>
      <c r="J42" s="20">
        <v>0.1</v>
      </c>
      <c r="K42" s="20">
        <f t="shared" si="6"/>
        <v>-0.1</v>
      </c>
      <c r="L42" s="19"/>
      <c r="M42" s="115">
        <v>66</v>
      </c>
      <c r="N42" s="132" t="s">
        <v>47</v>
      </c>
      <c r="O42" s="19"/>
      <c r="P42" s="30">
        <v>0</v>
      </c>
      <c r="Q42" s="155">
        <v>0.1</v>
      </c>
      <c r="R42" s="20">
        <f t="shared" si="7"/>
        <v>-0.1</v>
      </c>
    </row>
    <row r="43" spans="1:18" x14ac:dyDescent="0.2">
      <c r="A43" s="7">
        <v>37501</v>
      </c>
      <c r="B43" t="s">
        <v>62</v>
      </c>
      <c r="D43" s="22">
        <v>99818.13</v>
      </c>
      <c r="F43" s="17">
        <v>57</v>
      </c>
      <c r="G43" s="18" t="s">
        <v>61</v>
      </c>
      <c r="H43" s="19"/>
      <c r="I43" s="20">
        <v>0</v>
      </c>
      <c r="J43" s="20">
        <v>0.1</v>
      </c>
      <c r="K43" s="20">
        <f t="shared" si="6"/>
        <v>-0.1</v>
      </c>
      <c r="L43" s="19"/>
      <c r="M43" s="115">
        <v>66</v>
      </c>
      <c r="N43" s="132" t="s">
        <v>47</v>
      </c>
      <c r="O43" s="19"/>
      <c r="P43" s="30">
        <v>0</v>
      </c>
      <c r="Q43" s="155">
        <v>0.1</v>
      </c>
      <c r="R43" s="20">
        <f t="shared" si="7"/>
        <v>-0.1</v>
      </c>
    </row>
    <row r="44" spans="1:18" x14ac:dyDescent="0.2">
      <c r="A44" s="7">
        <v>37502</v>
      </c>
      <c r="B44" t="s">
        <v>59</v>
      </c>
      <c r="D44" s="22">
        <v>46264.19</v>
      </c>
      <c r="F44" s="17">
        <v>57</v>
      </c>
      <c r="G44" s="18" t="s">
        <v>61</v>
      </c>
      <c r="H44" s="19"/>
      <c r="I44" s="20">
        <v>0</v>
      </c>
      <c r="J44" s="20">
        <v>0.1</v>
      </c>
      <c r="K44" s="20">
        <f t="shared" si="6"/>
        <v>-0.1</v>
      </c>
      <c r="L44" s="19"/>
      <c r="M44" s="115">
        <v>66</v>
      </c>
      <c r="N44" s="132" t="s">
        <v>47</v>
      </c>
      <c r="O44" s="19"/>
      <c r="P44" s="30">
        <v>0</v>
      </c>
      <c r="Q44" s="155">
        <v>0.1</v>
      </c>
      <c r="R44" s="20">
        <f t="shared" si="7"/>
        <v>-0.1</v>
      </c>
    </row>
    <row r="45" spans="1:18" x14ac:dyDescent="0.2">
      <c r="A45" s="7">
        <v>37503</v>
      </c>
      <c r="B45" t="s">
        <v>63</v>
      </c>
      <c r="D45" s="22">
        <v>4005.08</v>
      </c>
      <c r="F45" s="17">
        <v>57</v>
      </c>
      <c r="G45" s="18" t="s">
        <v>61</v>
      </c>
      <c r="H45" s="19"/>
      <c r="I45" s="20">
        <v>0</v>
      </c>
      <c r="J45" s="20">
        <v>0.1</v>
      </c>
      <c r="K45" s="20">
        <f t="shared" si="6"/>
        <v>-0.1</v>
      </c>
      <c r="L45" s="19"/>
      <c r="M45" s="115">
        <v>66</v>
      </c>
      <c r="N45" s="132" t="s">
        <v>47</v>
      </c>
      <c r="O45" s="19"/>
      <c r="P45" s="30">
        <v>0</v>
      </c>
      <c r="Q45" s="155">
        <v>0.1</v>
      </c>
      <c r="R45" s="20">
        <f t="shared" si="7"/>
        <v>-0.1</v>
      </c>
    </row>
    <row r="46" spans="1:18" x14ac:dyDescent="0.2">
      <c r="A46" s="7">
        <v>37600</v>
      </c>
      <c r="B46" s="25" t="s">
        <v>53</v>
      </c>
      <c r="D46" s="22">
        <v>2326532.1800000006</v>
      </c>
      <c r="F46" s="17">
        <v>20</v>
      </c>
      <c r="G46" s="18" t="s">
        <v>41</v>
      </c>
      <c r="H46" s="19"/>
      <c r="I46" s="20">
        <v>0</v>
      </c>
      <c r="J46" s="20">
        <v>0</v>
      </c>
      <c r="K46" s="20">
        <f t="shared" si="6"/>
        <v>0</v>
      </c>
      <c r="L46" s="19"/>
      <c r="M46" s="17">
        <v>25</v>
      </c>
      <c r="N46" s="131" t="s">
        <v>52</v>
      </c>
      <c r="O46" s="19"/>
      <c r="P46" s="30">
        <v>0</v>
      </c>
      <c r="Q46" s="155">
        <v>0</v>
      </c>
      <c r="R46" s="20">
        <f t="shared" si="7"/>
        <v>0</v>
      </c>
    </row>
    <row r="47" spans="1:18" x14ac:dyDescent="0.2">
      <c r="A47" s="7">
        <v>37601</v>
      </c>
      <c r="B47" t="s">
        <v>54</v>
      </c>
      <c r="D47" s="22">
        <v>146469840.87</v>
      </c>
      <c r="F47" s="17">
        <v>55</v>
      </c>
      <c r="G47" s="18" t="s">
        <v>47</v>
      </c>
      <c r="H47" s="19"/>
      <c r="I47" s="20">
        <v>0</v>
      </c>
      <c r="J47" s="20">
        <v>0.05</v>
      </c>
      <c r="K47" s="20">
        <f t="shared" si="6"/>
        <v>-0.05</v>
      </c>
      <c r="L47" s="19"/>
      <c r="M47" s="131">
        <v>70</v>
      </c>
      <c r="N47" s="131" t="s">
        <v>1021</v>
      </c>
      <c r="O47" s="19"/>
      <c r="P47" s="30">
        <v>0</v>
      </c>
      <c r="Q47" s="155">
        <v>0.05</v>
      </c>
      <c r="R47" s="20">
        <f t="shared" si="7"/>
        <v>-0.05</v>
      </c>
    </row>
    <row r="48" spans="1:18" x14ac:dyDescent="0.2">
      <c r="A48" s="7">
        <v>37602</v>
      </c>
      <c r="B48" t="s">
        <v>64</v>
      </c>
      <c r="D48" s="22">
        <v>100659874.85000002</v>
      </c>
      <c r="F48" s="17">
        <v>55</v>
      </c>
      <c r="G48" s="18" t="s">
        <v>47</v>
      </c>
      <c r="H48" s="19"/>
      <c r="I48" s="20">
        <v>0</v>
      </c>
      <c r="J48" s="20">
        <v>0.05</v>
      </c>
      <c r="K48" s="20">
        <f t="shared" si="6"/>
        <v>-0.05</v>
      </c>
      <c r="L48" s="19"/>
      <c r="M48" s="131">
        <v>70</v>
      </c>
      <c r="N48" s="131" t="s">
        <v>1021</v>
      </c>
      <c r="O48" s="19"/>
      <c r="P48" s="30">
        <v>0</v>
      </c>
      <c r="Q48" s="155">
        <v>0.05</v>
      </c>
      <c r="R48" s="20">
        <f t="shared" si="7"/>
        <v>-0.05</v>
      </c>
    </row>
    <row r="49" spans="1:18" x14ac:dyDescent="0.2">
      <c r="A49" s="7">
        <v>37603</v>
      </c>
      <c r="B49" t="s">
        <v>264</v>
      </c>
      <c r="D49" s="22">
        <v>4392139.28</v>
      </c>
      <c r="F49" s="17">
        <v>20</v>
      </c>
      <c r="G49" s="18" t="s">
        <v>41</v>
      </c>
      <c r="H49" s="19"/>
      <c r="I49" s="20">
        <v>0</v>
      </c>
      <c r="J49" s="20">
        <v>0</v>
      </c>
      <c r="K49" s="20">
        <f t="shared" si="6"/>
        <v>0</v>
      </c>
      <c r="L49" s="19"/>
      <c r="M49" s="17">
        <v>20</v>
      </c>
      <c r="N49" s="131" t="s">
        <v>41</v>
      </c>
      <c r="O49" s="19"/>
      <c r="P49" s="30">
        <v>0</v>
      </c>
      <c r="Q49" s="155">
        <v>0</v>
      </c>
      <c r="R49" s="20">
        <f t="shared" si="7"/>
        <v>0</v>
      </c>
    </row>
    <row r="50" spans="1:18" x14ac:dyDescent="0.2">
      <c r="A50" s="7">
        <v>37604</v>
      </c>
      <c r="B50" t="s">
        <v>265</v>
      </c>
      <c r="D50" s="22">
        <v>14313691.109999999</v>
      </c>
      <c r="F50" s="17">
        <v>20</v>
      </c>
      <c r="G50" s="18" t="s">
        <v>41</v>
      </c>
      <c r="H50" s="19"/>
      <c r="I50" s="20">
        <v>0</v>
      </c>
      <c r="J50" s="20">
        <v>0</v>
      </c>
      <c r="K50" s="20">
        <f t="shared" si="6"/>
        <v>0</v>
      </c>
      <c r="L50" s="19"/>
      <c r="M50" s="17">
        <v>20</v>
      </c>
      <c r="N50" s="131" t="s">
        <v>41</v>
      </c>
      <c r="O50" s="19"/>
      <c r="P50" s="30">
        <v>0</v>
      </c>
      <c r="Q50" s="155">
        <v>0</v>
      </c>
      <c r="R50" s="20">
        <f t="shared" si="7"/>
        <v>0</v>
      </c>
    </row>
    <row r="51" spans="1:18" x14ac:dyDescent="0.2">
      <c r="A51" s="7">
        <v>37800</v>
      </c>
      <c r="B51" s="25" t="s">
        <v>65</v>
      </c>
      <c r="D51" s="22">
        <v>9659648.2699999996</v>
      </c>
      <c r="F51" s="17">
        <v>49</v>
      </c>
      <c r="G51" s="29" t="s">
        <v>56</v>
      </c>
      <c r="H51" s="19"/>
      <c r="I51" s="20">
        <v>0</v>
      </c>
      <c r="J51" s="20">
        <v>0.19</v>
      </c>
      <c r="K51" s="20">
        <f t="shared" si="6"/>
        <v>-0.19</v>
      </c>
      <c r="L51" s="19"/>
      <c r="M51" s="17">
        <v>50</v>
      </c>
      <c r="N51" s="131" t="s">
        <v>56</v>
      </c>
      <c r="O51" s="19"/>
      <c r="P51" s="30">
        <v>0</v>
      </c>
      <c r="Q51" s="155">
        <v>0.15</v>
      </c>
      <c r="R51" s="20">
        <f t="shared" si="7"/>
        <v>-0.15</v>
      </c>
    </row>
    <row r="52" spans="1:18" x14ac:dyDescent="0.2">
      <c r="A52" s="7">
        <v>37900</v>
      </c>
      <c r="B52" s="25" t="s">
        <v>66</v>
      </c>
      <c r="D52" s="22">
        <v>3941078.12</v>
      </c>
      <c r="F52" s="17">
        <v>49</v>
      </c>
      <c r="G52" s="29" t="s">
        <v>56</v>
      </c>
      <c r="H52" s="19"/>
      <c r="I52" s="20">
        <v>0</v>
      </c>
      <c r="J52" s="20">
        <v>0.19</v>
      </c>
      <c r="K52" s="20">
        <f t="shared" si="6"/>
        <v>-0.19</v>
      </c>
      <c r="L52" s="19"/>
      <c r="M52" s="17">
        <v>50</v>
      </c>
      <c r="N52" s="131" t="s">
        <v>56</v>
      </c>
      <c r="O52" s="19"/>
      <c r="P52" s="30">
        <v>0</v>
      </c>
      <c r="Q52" s="155">
        <v>0.15</v>
      </c>
      <c r="R52" s="20">
        <f t="shared" si="7"/>
        <v>-0.15</v>
      </c>
    </row>
    <row r="53" spans="1:18" x14ac:dyDescent="0.2">
      <c r="A53" s="7">
        <v>37905</v>
      </c>
      <c r="B53" s="25" t="s">
        <v>67</v>
      </c>
      <c r="D53" s="22">
        <v>1652639.3500000003</v>
      </c>
      <c r="F53" s="17">
        <v>49</v>
      </c>
      <c r="G53" s="29" t="s">
        <v>56</v>
      </c>
      <c r="H53" s="19"/>
      <c r="I53" s="20">
        <v>0</v>
      </c>
      <c r="J53" s="20">
        <v>0.19</v>
      </c>
      <c r="K53" s="20">
        <f t="shared" si="6"/>
        <v>-0.19</v>
      </c>
      <c r="L53" s="19"/>
      <c r="M53" s="17">
        <v>50</v>
      </c>
      <c r="N53" s="131" t="s">
        <v>56</v>
      </c>
      <c r="O53" s="19"/>
      <c r="P53" s="30">
        <v>0</v>
      </c>
      <c r="Q53" s="155">
        <v>0.15</v>
      </c>
      <c r="R53" s="20">
        <f t="shared" si="7"/>
        <v>-0.15</v>
      </c>
    </row>
    <row r="54" spans="1:18" x14ac:dyDescent="0.2">
      <c r="A54" s="7">
        <v>38000</v>
      </c>
      <c r="B54" t="s">
        <v>68</v>
      </c>
      <c r="D54" s="22">
        <v>117564972.19</v>
      </c>
      <c r="F54" s="17">
        <v>40</v>
      </c>
      <c r="G54" s="18" t="s">
        <v>56</v>
      </c>
      <c r="H54" s="19"/>
      <c r="I54" s="20">
        <v>0</v>
      </c>
      <c r="J54" s="20">
        <v>0.2</v>
      </c>
      <c r="K54" s="20">
        <f t="shared" si="6"/>
        <v>-0.2</v>
      </c>
      <c r="L54" s="19"/>
      <c r="M54" s="17">
        <v>45</v>
      </c>
      <c r="N54" s="131" t="s">
        <v>56</v>
      </c>
      <c r="O54" s="19"/>
      <c r="P54" s="30">
        <v>0</v>
      </c>
      <c r="Q54" s="155">
        <v>0.18</v>
      </c>
      <c r="R54" s="20">
        <f t="shared" si="7"/>
        <v>-0.18</v>
      </c>
    </row>
    <row r="55" spans="1:18" x14ac:dyDescent="0.2">
      <c r="A55" s="7">
        <v>38100</v>
      </c>
      <c r="B55" t="s">
        <v>69</v>
      </c>
      <c r="D55" s="22">
        <v>31440206.710000001</v>
      </c>
      <c r="F55" s="17">
        <v>20</v>
      </c>
      <c r="G55" s="18" t="s">
        <v>70</v>
      </c>
      <c r="H55" s="19"/>
      <c r="I55" s="20">
        <v>0</v>
      </c>
      <c r="J55" s="20">
        <v>0.5</v>
      </c>
      <c r="K55" s="30">
        <f t="shared" si="6"/>
        <v>-0.5</v>
      </c>
      <c r="L55" s="19"/>
      <c r="M55" s="17">
        <v>20</v>
      </c>
      <c r="N55" s="131" t="s">
        <v>70</v>
      </c>
      <c r="O55" s="19"/>
      <c r="P55" s="30">
        <v>0</v>
      </c>
      <c r="Q55" s="155">
        <v>0.11</v>
      </c>
      <c r="R55" s="30">
        <f t="shared" si="7"/>
        <v>-0.11</v>
      </c>
    </row>
    <row r="56" spans="1:18" x14ac:dyDescent="0.2">
      <c r="A56" s="7">
        <v>38200</v>
      </c>
      <c r="B56" t="s">
        <v>71</v>
      </c>
      <c r="D56" s="6">
        <v>55250692.159999996</v>
      </c>
      <c r="F56" s="17">
        <v>42</v>
      </c>
      <c r="G56" s="18" t="s">
        <v>56</v>
      </c>
      <c r="H56" s="19"/>
      <c r="I56" s="20">
        <v>0</v>
      </c>
      <c r="J56" s="20">
        <v>0.5</v>
      </c>
      <c r="K56" s="30">
        <f t="shared" si="6"/>
        <v>-0.5</v>
      </c>
      <c r="L56" s="19"/>
      <c r="M56" s="17">
        <v>43</v>
      </c>
      <c r="N56" s="131" t="s">
        <v>1022</v>
      </c>
      <c r="O56" s="19"/>
      <c r="P56" s="30">
        <v>0</v>
      </c>
      <c r="Q56" s="155">
        <v>0.35</v>
      </c>
      <c r="R56" s="30">
        <f t="shared" si="7"/>
        <v>-0.35</v>
      </c>
    </row>
    <row r="57" spans="1:18" x14ac:dyDescent="0.2">
      <c r="A57" s="7">
        <v>38300</v>
      </c>
      <c r="B57" t="s">
        <v>72</v>
      </c>
      <c r="D57" s="6">
        <v>10759407.199999999</v>
      </c>
      <c r="F57" s="17">
        <v>31</v>
      </c>
      <c r="G57" s="18" t="s">
        <v>73</v>
      </c>
      <c r="H57" s="19"/>
      <c r="I57" s="20">
        <v>0</v>
      </c>
      <c r="J57" s="20">
        <v>0</v>
      </c>
      <c r="K57" s="30">
        <f t="shared" si="6"/>
        <v>0</v>
      </c>
      <c r="L57" s="19"/>
      <c r="M57" s="17">
        <v>43</v>
      </c>
      <c r="N57" s="131" t="s">
        <v>1022</v>
      </c>
      <c r="O57" s="19"/>
      <c r="P57" s="30">
        <v>0</v>
      </c>
      <c r="Q57" s="155">
        <v>0.35</v>
      </c>
      <c r="R57" s="30">
        <f t="shared" si="7"/>
        <v>-0.35</v>
      </c>
    </row>
    <row r="58" spans="1:18" x14ac:dyDescent="0.2">
      <c r="A58" s="7">
        <v>38400</v>
      </c>
      <c r="B58" s="25" t="s">
        <v>74</v>
      </c>
      <c r="D58" s="6">
        <v>200274.5</v>
      </c>
      <c r="F58" s="17">
        <v>42</v>
      </c>
      <c r="G58" s="18" t="s">
        <v>56</v>
      </c>
      <c r="H58" s="19"/>
      <c r="I58" s="20">
        <v>0</v>
      </c>
      <c r="J58" s="20">
        <v>0</v>
      </c>
      <c r="K58" s="30">
        <f t="shared" si="6"/>
        <v>0</v>
      </c>
      <c r="L58" s="19"/>
      <c r="M58" s="17">
        <v>43</v>
      </c>
      <c r="N58" s="131" t="s">
        <v>1022</v>
      </c>
      <c r="O58" s="19"/>
      <c r="P58" s="30">
        <v>0</v>
      </c>
      <c r="Q58" s="155">
        <v>0.35</v>
      </c>
      <c r="R58" s="30">
        <f t="shared" si="7"/>
        <v>-0.35</v>
      </c>
    </row>
    <row r="59" spans="1:18" x14ac:dyDescent="0.2">
      <c r="A59" s="7">
        <v>38500</v>
      </c>
      <c r="B59" t="s">
        <v>75</v>
      </c>
      <c r="D59" s="6">
        <v>5165445.6499999994</v>
      </c>
      <c r="F59" s="17">
        <v>42</v>
      </c>
      <c r="G59" s="18" t="s">
        <v>76</v>
      </c>
      <c r="H59" s="19"/>
      <c r="I59" s="20">
        <v>0</v>
      </c>
      <c r="J59" s="20">
        <v>0.12</v>
      </c>
      <c r="K59" s="20">
        <f t="shared" si="6"/>
        <v>-0.12</v>
      </c>
      <c r="L59" s="19"/>
      <c r="M59" s="17">
        <v>53</v>
      </c>
      <c r="N59" s="131" t="s">
        <v>52</v>
      </c>
      <c r="O59" s="19"/>
      <c r="P59" s="30">
        <v>0</v>
      </c>
      <c r="Q59" s="155">
        <v>0.08</v>
      </c>
      <c r="R59" s="20">
        <f t="shared" si="7"/>
        <v>-0.08</v>
      </c>
    </row>
    <row r="60" spans="1:18" x14ac:dyDescent="0.2">
      <c r="A60" s="7"/>
      <c r="B60" s="13" t="s">
        <v>77</v>
      </c>
      <c r="D60" s="31">
        <f>SUM(D41:D59)</f>
        <v>506654103.69</v>
      </c>
      <c r="F60" s="17"/>
      <c r="G60" s="17"/>
      <c r="H60" s="24"/>
      <c r="I60" s="20"/>
      <c r="J60" s="20"/>
      <c r="K60" s="24"/>
      <c r="L60" s="24"/>
      <c r="M60" s="17"/>
      <c r="N60" s="17"/>
      <c r="O60" s="24"/>
      <c r="P60" s="30"/>
      <c r="Q60" s="155"/>
      <c r="R60" s="20"/>
    </row>
    <row r="61" spans="1:18" x14ac:dyDescent="0.2">
      <c r="A61" s="7"/>
      <c r="B61" s="7"/>
      <c r="D61" s="6"/>
      <c r="F61" s="17"/>
      <c r="G61" s="17"/>
      <c r="I61" s="20"/>
      <c r="J61" s="20"/>
      <c r="M61" s="17"/>
      <c r="N61" s="17"/>
      <c r="P61" s="30"/>
      <c r="Q61" s="155"/>
      <c r="R61" s="20"/>
    </row>
    <row r="62" spans="1:18" x14ac:dyDescent="0.2">
      <c r="A62" s="16" t="s">
        <v>78</v>
      </c>
      <c r="B62" s="7"/>
      <c r="D62" s="6"/>
      <c r="F62" s="17"/>
      <c r="G62" s="17"/>
      <c r="I62" s="20"/>
      <c r="J62" s="20"/>
      <c r="M62" s="17"/>
      <c r="N62" s="17"/>
      <c r="P62" s="30"/>
      <c r="Q62" s="155"/>
      <c r="R62" s="20"/>
    </row>
    <row r="63" spans="1:18" x14ac:dyDescent="0.2">
      <c r="A63" s="7">
        <v>39000</v>
      </c>
      <c r="B63" s="25" t="s">
        <v>60</v>
      </c>
      <c r="D63" s="6">
        <v>7141677.4700000007</v>
      </c>
      <c r="F63" s="17">
        <v>40</v>
      </c>
      <c r="G63" s="18" t="s">
        <v>55</v>
      </c>
      <c r="H63" s="19"/>
      <c r="I63" s="20">
        <v>0</v>
      </c>
      <c r="J63" s="20">
        <v>0.1</v>
      </c>
      <c r="K63" s="20">
        <f t="shared" ref="K63:K81" si="8">I63-J63</f>
        <v>-0.1</v>
      </c>
      <c r="L63" s="19"/>
      <c r="M63" s="17">
        <v>45</v>
      </c>
      <c r="N63" s="29" t="s">
        <v>55</v>
      </c>
      <c r="O63" s="19"/>
      <c r="P63" s="30">
        <v>0</v>
      </c>
      <c r="Q63" s="155">
        <v>0.1</v>
      </c>
      <c r="R63" s="20">
        <f t="shared" ref="R63:R81" si="9">P63-Q63</f>
        <v>-0.1</v>
      </c>
    </row>
    <row r="64" spans="1:18" x14ac:dyDescent="0.2">
      <c r="A64" s="7">
        <v>39002</v>
      </c>
      <c r="B64" t="s">
        <v>79</v>
      </c>
      <c r="D64" s="6">
        <v>173114.85000000003</v>
      </c>
      <c r="F64" s="17">
        <v>40</v>
      </c>
      <c r="G64" s="18" t="s">
        <v>55</v>
      </c>
      <c r="H64" s="19"/>
      <c r="I64" s="20">
        <v>0</v>
      </c>
      <c r="J64" s="20">
        <v>0.1</v>
      </c>
      <c r="K64" s="20">
        <f t="shared" si="8"/>
        <v>-0.1</v>
      </c>
      <c r="L64" s="19"/>
      <c r="M64" s="17">
        <v>45</v>
      </c>
      <c r="N64" s="29" t="s">
        <v>55</v>
      </c>
      <c r="O64" s="19"/>
      <c r="P64" s="30">
        <v>0</v>
      </c>
      <c r="Q64" s="155">
        <v>0.1</v>
      </c>
      <c r="R64" s="20">
        <f t="shared" si="9"/>
        <v>-0.1</v>
      </c>
    </row>
    <row r="65" spans="1:18" x14ac:dyDescent="0.2">
      <c r="A65" s="7">
        <v>39003</v>
      </c>
      <c r="B65" t="s">
        <v>63</v>
      </c>
      <c r="D65" s="6">
        <v>709199.18</v>
      </c>
      <c r="F65" s="17">
        <v>40</v>
      </c>
      <c r="G65" s="18" t="s">
        <v>55</v>
      </c>
      <c r="H65" s="19"/>
      <c r="I65" s="20">
        <v>0</v>
      </c>
      <c r="J65" s="20">
        <v>0.1</v>
      </c>
      <c r="K65" s="20">
        <f t="shared" si="8"/>
        <v>-0.1</v>
      </c>
      <c r="L65" s="19"/>
      <c r="M65" s="17">
        <v>45</v>
      </c>
      <c r="N65" s="29" t="s">
        <v>55</v>
      </c>
      <c r="O65" s="19"/>
      <c r="P65" s="30">
        <v>0</v>
      </c>
      <c r="Q65" s="155">
        <v>0.1</v>
      </c>
      <c r="R65" s="20">
        <f t="shared" si="9"/>
        <v>-0.1</v>
      </c>
    </row>
    <row r="66" spans="1:18" x14ac:dyDescent="0.2">
      <c r="A66" s="7">
        <v>39004</v>
      </c>
      <c r="B66" s="25" t="s">
        <v>80</v>
      </c>
      <c r="D66" s="6">
        <v>12954.74</v>
      </c>
      <c r="F66" s="17">
        <v>40</v>
      </c>
      <c r="G66" s="18" t="s">
        <v>55</v>
      </c>
      <c r="H66" s="19"/>
      <c r="I66" s="20">
        <v>0</v>
      </c>
      <c r="J66" s="20">
        <v>0.1</v>
      </c>
      <c r="K66" s="20">
        <f t="shared" si="8"/>
        <v>-0.1</v>
      </c>
      <c r="L66" s="19"/>
      <c r="M66" s="17">
        <v>25</v>
      </c>
      <c r="N66" s="29" t="s">
        <v>55</v>
      </c>
      <c r="O66" s="19"/>
      <c r="P66" s="30">
        <v>0</v>
      </c>
      <c r="Q66" s="155">
        <v>0.1</v>
      </c>
      <c r="R66" s="20">
        <f t="shared" si="9"/>
        <v>-0.1</v>
      </c>
    </row>
    <row r="67" spans="1:18" x14ac:dyDescent="0.2">
      <c r="A67" s="7">
        <v>39009</v>
      </c>
      <c r="B67" t="s">
        <v>81</v>
      </c>
      <c r="D67" s="6">
        <v>1246194.1800000002</v>
      </c>
      <c r="F67" s="17">
        <v>20</v>
      </c>
      <c r="G67" s="18" t="s">
        <v>47</v>
      </c>
      <c r="H67" s="19"/>
      <c r="I67" s="30">
        <v>0</v>
      </c>
      <c r="J67" s="30">
        <v>0</v>
      </c>
      <c r="K67" s="20">
        <f t="shared" si="8"/>
        <v>0</v>
      </c>
      <c r="L67" s="19"/>
      <c r="M67" s="17">
        <v>20</v>
      </c>
      <c r="N67" s="131" t="s">
        <v>47</v>
      </c>
      <c r="O67" s="19"/>
      <c r="P67" s="30">
        <v>0</v>
      </c>
      <c r="Q67" s="155">
        <v>0</v>
      </c>
      <c r="R67" s="20">
        <f t="shared" si="9"/>
        <v>0</v>
      </c>
    </row>
    <row r="68" spans="1:18" x14ac:dyDescent="0.2">
      <c r="A68" s="7">
        <v>39100</v>
      </c>
      <c r="B68" s="25" t="s">
        <v>82</v>
      </c>
      <c r="D68" s="6">
        <v>1749085.6099999999</v>
      </c>
      <c r="F68" s="17">
        <v>15</v>
      </c>
      <c r="G68" s="18" t="s">
        <v>41</v>
      </c>
      <c r="H68" s="19"/>
      <c r="I68" s="20">
        <v>0</v>
      </c>
      <c r="J68" s="20">
        <v>0</v>
      </c>
      <c r="K68" s="20">
        <f t="shared" si="8"/>
        <v>0</v>
      </c>
      <c r="L68" s="19"/>
      <c r="M68" s="17">
        <v>20</v>
      </c>
      <c r="N68" s="131" t="s">
        <v>41</v>
      </c>
      <c r="O68" s="19"/>
      <c r="P68" s="30">
        <v>0</v>
      </c>
      <c r="Q68" s="155">
        <v>0</v>
      </c>
      <c r="R68" s="20">
        <f t="shared" si="9"/>
        <v>0</v>
      </c>
    </row>
    <row r="69" spans="1:18" x14ac:dyDescent="0.2">
      <c r="A69" s="7">
        <v>39200</v>
      </c>
      <c r="B69" s="25" t="s">
        <v>83</v>
      </c>
      <c r="D69" s="6">
        <v>220986.90000000002</v>
      </c>
      <c r="F69" s="17">
        <v>8</v>
      </c>
      <c r="G69" s="18" t="s">
        <v>76</v>
      </c>
      <c r="H69" s="19"/>
      <c r="I69" s="20">
        <v>0.1</v>
      </c>
      <c r="J69" s="20">
        <v>0</v>
      </c>
      <c r="K69" s="20">
        <f t="shared" si="8"/>
        <v>0.1</v>
      </c>
      <c r="L69" s="19"/>
      <c r="M69" s="17">
        <v>20</v>
      </c>
      <c r="N69" s="131" t="s">
        <v>266</v>
      </c>
      <c r="O69" s="19"/>
      <c r="P69" s="30">
        <v>0.1</v>
      </c>
      <c r="Q69" s="155">
        <v>0</v>
      </c>
      <c r="R69" s="20">
        <f t="shared" si="9"/>
        <v>0.1</v>
      </c>
    </row>
    <row r="70" spans="1:18" x14ac:dyDescent="0.2">
      <c r="A70" s="7">
        <v>39202</v>
      </c>
      <c r="B70" t="s">
        <v>84</v>
      </c>
      <c r="D70" s="6">
        <v>0</v>
      </c>
      <c r="F70" s="17">
        <v>20</v>
      </c>
      <c r="G70" s="29" t="s">
        <v>85</v>
      </c>
      <c r="H70" s="19"/>
      <c r="I70" s="20">
        <v>0.14000000000000001</v>
      </c>
      <c r="J70" s="20">
        <v>0</v>
      </c>
      <c r="K70" s="20">
        <f t="shared" si="8"/>
        <v>0.14000000000000001</v>
      </c>
      <c r="L70" s="19"/>
      <c r="M70" s="17">
        <v>20</v>
      </c>
      <c r="N70" s="131" t="s">
        <v>266</v>
      </c>
      <c r="O70" s="19"/>
      <c r="P70" s="30">
        <v>0.1</v>
      </c>
      <c r="Q70" s="155">
        <v>0</v>
      </c>
      <c r="R70" s="20">
        <f t="shared" si="9"/>
        <v>0.1</v>
      </c>
    </row>
    <row r="71" spans="1:18" x14ac:dyDescent="0.2">
      <c r="A71" s="7">
        <v>39400</v>
      </c>
      <c r="B71" t="s">
        <v>86</v>
      </c>
      <c r="D71" s="6">
        <v>3207557.31</v>
      </c>
      <c r="F71" s="17">
        <v>16</v>
      </c>
      <c r="G71" s="18" t="s">
        <v>41</v>
      </c>
      <c r="H71" s="19"/>
      <c r="I71" s="20">
        <v>0</v>
      </c>
      <c r="J71" s="20">
        <v>0</v>
      </c>
      <c r="K71" s="20">
        <f t="shared" si="8"/>
        <v>0</v>
      </c>
      <c r="L71" s="19"/>
      <c r="M71" s="17">
        <v>16</v>
      </c>
      <c r="N71" s="131" t="s">
        <v>41</v>
      </c>
      <c r="O71" s="19"/>
      <c r="P71" s="30">
        <v>0</v>
      </c>
      <c r="Q71" s="155">
        <v>0</v>
      </c>
      <c r="R71" s="20">
        <f t="shared" si="9"/>
        <v>0</v>
      </c>
    </row>
    <row r="72" spans="1:18" x14ac:dyDescent="0.2">
      <c r="A72" s="7">
        <v>39603</v>
      </c>
      <c r="B72" t="s">
        <v>87</v>
      </c>
      <c r="D72" s="6">
        <v>39610.080000000002</v>
      </c>
      <c r="F72" s="17">
        <v>14</v>
      </c>
      <c r="G72" s="18" t="s">
        <v>88</v>
      </c>
      <c r="H72" s="19"/>
      <c r="I72" s="20">
        <v>0.08</v>
      </c>
      <c r="J72" s="20">
        <v>0</v>
      </c>
      <c r="K72" s="20">
        <f t="shared" si="8"/>
        <v>0.08</v>
      </c>
      <c r="L72" s="19"/>
      <c r="M72" s="17">
        <v>20</v>
      </c>
      <c r="N72" s="29" t="s">
        <v>88</v>
      </c>
      <c r="O72" s="19"/>
      <c r="P72" s="158">
        <v>0.16</v>
      </c>
      <c r="Q72" s="155">
        <v>0</v>
      </c>
      <c r="R72" s="20">
        <f t="shared" si="9"/>
        <v>0.16</v>
      </c>
    </row>
    <row r="73" spans="1:18" x14ac:dyDescent="0.2">
      <c r="A73" s="7">
        <v>39604</v>
      </c>
      <c r="B73" t="s">
        <v>89</v>
      </c>
      <c r="D73" s="6">
        <v>62747.29</v>
      </c>
      <c r="F73" s="17">
        <v>14</v>
      </c>
      <c r="G73" s="18" t="s">
        <v>88</v>
      </c>
      <c r="H73" s="19"/>
      <c r="I73" s="20">
        <v>0.08</v>
      </c>
      <c r="J73" s="20">
        <v>0</v>
      </c>
      <c r="K73" s="20">
        <f t="shared" si="8"/>
        <v>0.08</v>
      </c>
      <c r="L73" s="19"/>
      <c r="M73" s="17">
        <v>20</v>
      </c>
      <c r="N73" s="29" t="s">
        <v>88</v>
      </c>
      <c r="O73" s="19"/>
      <c r="P73" s="158">
        <v>0.16</v>
      </c>
      <c r="Q73" s="155">
        <v>0</v>
      </c>
      <c r="R73" s="20">
        <f t="shared" si="9"/>
        <v>0.16</v>
      </c>
    </row>
    <row r="74" spans="1:18" x14ac:dyDescent="0.2">
      <c r="A74" s="7">
        <v>39605</v>
      </c>
      <c r="B74" t="s">
        <v>90</v>
      </c>
      <c r="D74" s="6">
        <v>19427.23</v>
      </c>
      <c r="F74" s="17">
        <v>14</v>
      </c>
      <c r="G74" s="18" t="s">
        <v>88</v>
      </c>
      <c r="H74" s="19"/>
      <c r="I74" s="20">
        <v>0.08</v>
      </c>
      <c r="J74" s="20">
        <v>0</v>
      </c>
      <c r="K74" s="20">
        <f t="shared" si="8"/>
        <v>0.08</v>
      </c>
      <c r="L74" s="19"/>
      <c r="M74" s="17">
        <v>20</v>
      </c>
      <c r="N74" s="29" t="s">
        <v>88</v>
      </c>
      <c r="O74" s="19"/>
      <c r="P74" s="158">
        <v>0.16</v>
      </c>
      <c r="Q74" s="155">
        <v>0</v>
      </c>
      <c r="R74" s="20">
        <f t="shared" si="9"/>
        <v>0.16</v>
      </c>
    </row>
    <row r="75" spans="1:18" x14ac:dyDescent="0.2">
      <c r="A75" s="7">
        <v>39700</v>
      </c>
      <c r="B75" s="25" t="s">
        <v>91</v>
      </c>
      <c r="D75" s="6">
        <v>438830.95999999996</v>
      </c>
      <c r="F75" s="17">
        <v>15</v>
      </c>
      <c r="G75" s="18" t="s">
        <v>41</v>
      </c>
      <c r="H75" s="19"/>
      <c r="I75" s="20">
        <v>0</v>
      </c>
      <c r="J75" s="20">
        <v>0</v>
      </c>
      <c r="K75" s="20">
        <f t="shared" si="8"/>
        <v>0</v>
      </c>
      <c r="L75" s="19"/>
      <c r="M75" s="17">
        <v>15</v>
      </c>
      <c r="N75" s="131" t="s">
        <v>41</v>
      </c>
      <c r="O75" s="19"/>
      <c r="P75" s="158">
        <v>0</v>
      </c>
      <c r="Q75" s="155">
        <v>0</v>
      </c>
      <c r="R75" s="20">
        <f t="shared" si="9"/>
        <v>0</v>
      </c>
    </row>
    <row r="76" spans="1:18" x14ac:dyDescent="0.2">
      <c r="A76" s="7">
        <v>39800</v>
      </c>
      <c r="B76" s="25" t="s">
        <v>92</v>
      </c>
      <c r="D76" s="6">
        <v>3897155.5399999996</v>
      </c>
      <c r="F76" s="17">
        <v>20</v>
      </c>
      <c r="G76" s="18" t="s">
        <v>41</v>
      </c>
      <c r="H76" s="19"/>
      <c r="I76" s="20">
        <v>0</v>
      </c>
      <c r="J76" s="20">
        <v>0</v>
      </c>
      <c r="K76" s="20">
        <f t="shared" si="8"/>
        <v>0</v>
      </c>
      <c r="L76" s="19"/>
      <c r="M76" s="17">
        <v>20</v>
      </c>
      <c r="N76" s="131" t="s">
        <v>41</v>
      </c>
      <c r="O76" s="19"/>
      <c r="P76" s="158">
        <v>0</v>
      </c>
      <c r="Q76" s="155">
        <v>0</v>
      </c>
      <c r="R76" s="20">
        <f t="shared" si="9"/>
        <v>0</v>
      </c>
    </row>
    <row r="77" spans="1:18" x14ac:dyDescent="0.2">
      <c r="A77" s="7">
        <v>39901</v>
      </c>
      <c r="B77" t="s">
        <v>267</v>
      </c>
      <c r="D77" s="6">
        <v>14389.76</v>
      </c>
      <c r="F77" s="17">
        <v>10</v>
      </c>
      <c r="G77" s="131" t="s">
        <v>41</v>
      </c>
      <c r="H77" s="19"/>
      <c r="I77" s="30">
        <v>0</v>
      </c>
      <c r="J77" s="30">
        <v>0</v>
      </c>
      <c r="K77" s="30">
        <f t="shared" ref="K77" si="10">I77-J77</f>
        <v>0</v>
      </c>
      <c r="L77" s="19"/>
      <c r="M77" s="17">
        <v>7</v>
      </c>
      <c r="N77" s="131" t="s">
        <v>41</v>
      </c>
      <c r="O77" s="19"/>
      <c r="P77" s="158">
        <v>0</v>
      </c>
      <c r="Q77" s="155">
        <v>0</v>
      </c>
      <c r="R77" s="20">
        <f t="shared" si="9"/>
        <v>0</v>
      </c>
    </row>
    <row r="78" spans="1:18" x14ac:dyDescent="0.2">
      <c r="A78" s="7">
        <v>39903</v>
      </c>
      <c r="B78" t="s">
        <v>93</v>
      </c>
      <c r="D78" s="6">
        <v>134598.85999999999</v>
      </c>
      <c r="F78" s="17">
        <v>10</v>
      </c>
      <c r="G78" s="18" t="s">
        <v>41</v>
      </c>
      <c r="H78" s="19"/>
      <c r="I78" s="20">
        <v>0</v>
      </c>
      <c r="J78" s="20">
        <v>0</v>
      </c>
      <c r="K78" s="20">
        <f t="shared" si="8"/>
        <v>0</v>
      </c>
      <c r="L78" s="19"/>
      <c r="M78" s="17">
        <v>10</v>
      </c>
      <c r="N78" s="131" t="s">
        <v>41</v>
      </c>
      <c r="O78" s="19"/>
      <c r="P78" s="30">
        <v>0</v>
      </c>
      <c r="Q78" s="155">
        <v>0</v>
      </c>
      <c r="R78" s="20">
        <f t="shared" si="9"/>
        <v>0</v>
      </c>
    </row>
    <row r="79" spans="1:18" x14ac:dyDescent="0.2">
      <c r="A79" s="7">
        <v>39906</v>
      </c>
      <c r="B79" t="s">
        <v>94</v>
      </c>
      <c r="D79" s="6">
        <v>1068402.71</v>
      </c>
      <c r="F79" s="17">
        <v>5</v>
      </c>
      <c r="G79" s="18" t="s">
        <v>41</v>
      </c>
      <c r="H79" s="19"/>
      <c r="I79" s="20">
        <v>0</v>
      </c>
      <c r="J79" s="20">
        <v>0</v>
      </c>
      <c r="K79" s="20">
        <f t="shared" si="8"/>
        <v>0</v>
      </c>
      <c r="L79" s="19"/>
      <c r="M79" s="17">
        <v>5</v>
      </c>
      <c r="N79" s="131" t="s">
        <v>41</v>
      </c>
      <c r="O79" s="19"/>
      <c r="P79" s="30">
        <v>0</v>
      </c>
      <c r="Q79" s="155">
        <v>0</v>
      </c>
      <c r="R79" s="20">
        <f t="shared" si="9"/>
        <v>0</v>
      </c>
    </row>
    <row r="80" spans="1:18" x14ac:dyDescent="0.2">
      <c r="A80" s="7">
        <v>39907</v>
      </c>
      <c r="B80" t="s">
        <v>95</v>
      </c>
      <c r="D80" s="6">
        <v>0</v>
      </c>
      <c r="F80" s="17">
        <v>7</v>
      </c>
      <c r="G80" s="18" t="s">
        <v>41</v>
      </c>
      <c r="H80" s="19"/>
      <c r="I80" s="20">
        <v>0</v>
      </c>
      <c r="J80" s="20">
        <v>0</v>
      </c>
      <c r="K80" s="20">
        <f t="shared" si="8"/>
        <v>0</v>
      </c>
      <c r="L80" s="19"/>
      <c r="M80" s="17">
        <v>7</v>
      </c>
      <c r="N80" s="131" t="s">
        <v>41</v>
      </c>
      <c r="O80" s="19"/>
      <c r="P80" s="30">
        <v>0</v>
      </c>
      <c r="Q80" s="155">
        <v>0</v>
      </c>
      <c r="R80" s="20">
        <f t="shared" si="9"/>
        <v>0</v>
      </c>
    </row>
    <row r="81" spans="1:18" x14ac:dyDescent="0.2">
      <c r="A81" s="7">
        <v>39908</v>
      </c>
      <c r="B81" t="s">
        <v>96</v>
      </c>
      <c r="D81" s="6">
        <v>123514.83</v>
      </c>
      <c r="F81" s="17">
        <v>15</v>
      </c>
      <c r="G81" s="18" t="s">
        <v>41</v>
      </c>
      <c r="H81" s="19"/>
      <c r="I81" s="20">
        <v>0</v>
      </c>
      <c r="J81" s="20">
        <v>0</v>
      </c>
      <c r="K81" s="20">
        <f t="shared" si="8"/>
        <v>0</v>
      </c>
      <c r="L81" s="19"/>
      <c r="M81" s="17">
        <v>12</v>
      </c>
      <c r="N81" s="131" t="s">
        <v>41</v>
      </c>
      <c r="O81" s="19"/>
      <c r="P81" s="30">
        <v>0</v>
      </c>
      <c r="Q81" s="155">
        <v>0</v>
      </c>
      <c r="R81" s="20">
        <f t="shared" si="9"/>
        <v>0</v>
      </c>
    </row>
    <row r="82" spans="1:18" x14ac:dyDescent="0.2">
      <c r="A82" s="7"/>
      <c r="B82" s="13" t="s">
        <v>97</v>
      </c>
      <c r="D82" s="31">
        <f>SUM(D63:D81)</f>
        <v>20259447.5</v>
      </c>
      <c r="F82" s="8"/>
      <c r="G82" s="9"/>
      <c r="Q82" s="155"/>
    </row>
    <row r="83" spans="1:18" x14ac:dyDescent="0.2">
      <c r="A83" s="7"/>
      <c r="B83" s="13" t="s">
        <v>98</v>
      </c>
      <c r="D83" s="31">
        <f>SUM(D27,D38,D60,D82)</f>
        <v>573432935.55999994</v>
      </c>
      <c r="F83" s="8"/>
      <c r="G83" s="9"/>
    </row>
    <row r="84" spans="1:18" x14ac:dyDescent="0.2">
      <c r="A84" s="7"/>
      <c r="B84" s="10" t="s">
        <v>99</v>
      </c>
      <c r="D84" s="6">
        <f>'Provided by Client Plant 2017'!F3623</f>
        <v>2199253.87</v>
      </c>
      <c r="F84" s="8"/>
      <c r="G84" s="9"/>
    </row>
    <row r="85" spans="1:18" x14ac:dyDescent="0.2">
      <c r="A85" s="7"/>
      <c r="B85" s="13" t="s">
        <v>262</v>
      </c>
      <c r="D85" s="144">
        <f>D83+D84</f>
        <v>575632189.42999995</v>
      </c>
      <c r="F85" s="8"/>
      <c r="G85" s="9"/>
    </row>
    <row r="86" spans="1:18" x14ac:dyDescent="0.2">
      <c r="A86" s="7"/>
      <c r="B86" s="129" t="s">
        <v>1001</v>
      </c>
      <c r="D86" s="31">
        <f>'Provided by Client Plant 2017'!F3612</f>
        <v>575632189.43000054</v>
      </c>
      <c r="F86" s="8"/>
      <c r="G86" s="9"/>
    </row>
    <row r="87" spans="1:18" ht="13.5" thickBot="1" x14ac:dyDescent="0.25">
      <c r="B87" s="129" t="s">
        <v>199</v>
      </c>
      <c r="D87" s="145">
        <f>D85-D86</f>
        <v>0</v>
      </c>
    </row>
    <row r="88" spans="1:18" ht="13.5" thickTop="1" x14ac:dyDescent="0.2">
      <c r="B88" s="129"/>
      <c r="D88" s="48"/>
    </row>
    <row r="89" spans="1:18" x14ac:dyDescent="0.2">
      <c r="D89" s="56"/>
    </row>
    <row r="91" spans="1:18" x14ac:dyDescent="0.2">
      <c r="B91" s="128"/>
      <c r="D91" s="48"/>
    </row>
    <row r="92" spans="1:18" x14ac:dyDescent="0.2">
      <c r="B92" s="128"/>
      <c r="D92" s="48"/>
    </row>
    <row r="93" spans="1:18" x14ac:dyDescent="0.2">
      <c r="D93" s="48"/>
    </row>
  </sheetData>
  <mergeCells count="6">
    <mergeCell ref="F6:K6"/>
    <mergeCell ref="M6:R6"/>
    <mergeCell ref="A1:R1"/>
    <mergeCell ref="A2:R2"/>
    <mergeCell ref="A3:R3"/>
    <mergeCell ref="A4:R4"/>
  </mergeCells>
  <pageMargins left="0.7" right="0.7" top="0.75" bottom="0.75" header="0.3" footer="0.3"/>
  <pageSetup scale="86" fitToHeight="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zoomScaleNormal="100" workbookViewId="0">
      <selection sqref="A1:L1"/>
    </sheetView>
  </sheetViews>
  <sheetFormatPr defaultRowHeight="12.75" x14ac:dyDescent="0.2"/>
  <cols>
    <col min="1" max="1" width="11.42578125" customWidth="1"/>
    <col min="2" max="2" width="31" bestFit="1" customWidth="1"/>
    <col min="3" max="3" width="2.7109375" customWidth="1"/>
    <col min="4" max="4" width="16.7109375" bestFit="1" customWidth="1"/>
    <col min="5" max="5" width="2.7109375" customWidth="1"/>
    <col min="6" max="6" width="12.5703125" bestFit="1" customWidth="1"/>
    <col min="7" max="7" width="15.5703125" bestFit="1" customWidth="1"/>
    <col min="8" max="8" width="2.7109375" customWidth="1"/>
    <col min="9" max="9" width="12.5703125" bestFit="1" customWidth="1"/>
    <col min="10" max="10" width="15.5703125" bestFit="1" customWidth="1"/>
    <col min="11" max="11" width="2.7109375" customWidth="1"/>
    <col min="12" max="12" width="15.140625" customWidth="1"/>
    <col min="13" max="13" width="32" bestFit="1" customWidth="1"/>
    <col min="15" max="15" width="35.28515625" bestFit="1" customWidth="1"/>
  </cols>
  <sheetData>
    <row r="1" spans="1:18" x14ac:dyDescent="0.2">
      <c r="A1" s="206" t="s">
        <v>202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8" x14ac:dyDescent="0.2">
      <c r="A2" s="206" t="s">
        <v>203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8" x14ac:dyDescent="0.2">
      <c r="A3" s="206" t="s">
        <v>204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8" x14ac:dyDescent="0.2">
      <c r="A4" s="206" t="s">
        <v>1002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8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 x14ac:dyDescent="0.2">
      <c r="A6" s="59"/>
      <c r="B6" s="59"/>
      <c r="C6" s="59"/>
      <c r="D6" s="60"/>
      <c r="E6" s="59"/>
      <c r="F6" s="207" t="s">
        <v>205</v>
      </c>
      <c r="G6" s="207"/>
      <c r="H6" s="59"/>
      <c r="I6" s="208" t="s">
        <v>206</v>
      </c>
      <c r="J6" s="208"/>
      <c r="K6" s="59"/>
      <c r="L6" s="61" t="s">
        <v>207</v>
      </c>
    </row>
    <row r="7" spans="1:18" x14ac:dyDescent="0.2">
      <c r="A7" s="59"/>
      <c r="B7" s="59"/>
      <c r="C7" s="1"/>
      <c r="E7" s="1"/>
      <c r="F7" s="63" t="s">
        <v>183</v>
      </c>
      <c r="G7" s="1" t="s">
        <v>208</v>
      </c>
      <c r="H7" s="1"/>
      <c r="I7" s="64" t="s">
        <v>183</v>
      </c>
      <c r="J7" s="1" t="s">
        <v>183</v>
      </c>
      <c r="K7" s="1"/>
      <c r="L7" s="61" t="s">
        <v>209</v>
      </c>
    </row>
    <row r="8" spans="1:18" x14ac:dyDescent="0.2">
      <c r="A8" s="65" t="s">
        <v>6</v>
      </c>
      <c r="B8" s="65" t="s">
        <v>24</v>
      </c>
      <c r="C8" s="1"/>
      <c r="D8" s="186" t="s">
        <v>19</v>
      </c>
      <c r="E8" s="1"/>
      <c r="F8" s="66" t="s">
        <v>191</v>
      </c>
      <c r="G8" s="65" t="s">
        <v>13</v>
      </c>
      <c r="H8" s="1"/>
      <c r="I8" s="67" t="s">
        <v>191</v>
      </c>
      <c r="J8" s="65" t="s">
        <v>13</v>
      </c>
      <c r="K8" s="1"/>
      <c r="L8" s="68" t="s">
        <v>210</v>
      </c>
    </row>
    <row r="9" spans="1:18" x14ac:dyDescent="0.2">
      <c r="A9" s="1" t="s">
        <v>211</v>
      </c>
      <c r="B9" s="1" t="s">
        <v>212</v>
      </c>
      <c r="C9" s="1"/>
      <c r="D9" s="62" t="s">
        <v>213</v>
      </c>
      <c r="E9" s="1"/>
      <c r="F9" s="63" t="s">
        <v>214</v>
      </c>
      <c r="G9" s="1" t="s">
        <v>215</v>
      </c>
      <c r="H9" s="1"/>
      <c r="I9" s="64" t="s">
        <v>216</v>
      </c>
      <c r="J9" s="1" t="s">
        <v>217</v>
      </c>
      <c r="K9" s="1"/>
      <c r="L9" s="61" t="s">
        <v>218</v>
      </c>
    </row>
    <row r="10" spans="1:18" x14ac:dyDescent="0.2">
      <c r="A10" s="1"/>
      <c r="B10" s="1"/>
      <c r="C10" s="1"/>
      <c r="D10" s="62"/>
      <c r="E10" s="1"/>
      <c r="F10" s="63"/>
      <c r="G10" s="1"/>
      <c r="H10" s="1"/>
      <c r="I10" s="64"/>
      <c r="J10" s="1"/>
      <c r="K10" s="1"/>
      <c r="L10" s="61"/>
    </row>
    <row r="11" spans="1:18" x14ac:dyDescent="0.2">
      <c r="A11" s="205" t="s">
        <v>31</v>
      </c>
      <c r="B11" s="205"/>
      <c r="D11" s="69"/>
      <c r="F11" s="8"/>
      <c r="K11" s="17"/>
      <c r="L11" s="17"/>
      <c r="O11" s="174"/>
      <c r="P11" s="76"/>
      <c r="Q11" s="76"/>
      <c r="R11" s="43"/>
    </row>
    <row r="12" spans="1:18" s="17" customFormat="1" x14ac:dyDescent="0.2">
      <c r="A12" s="19">
        <v>35020</v>
      </c>
      <c r="B12" s="17" t="s">
        <v>29</v>
      </c>
      <c r="D12" s="188">
        <f>Accrual!D10</f>
        <v>4681.58</v>
      </c>
      <c r="F12" s="168">
        <v>2.5157324324561999E-3</v>
      </c>
      <c r="G12" s="188">
        <f t="shared" ref="G12:G27" si="0">D12*F12</f>
        <v>11.777602641138296</v>
      </c>
      <c r="H12" s="21"/>
      <c r="I12" s="27">
        <f>Accrual!R10</f>
        <v>3.5955139690272957E-3</v>
      </c>
      <c r="J12" s="189">
        <f>D12*I12</f>
        <v>16.832686287118808</v>
      </c>
      <c r="L12" s="190">
        <f>J12-G12</f>
        <v>5.0550836459805115</v>
      </c>
      <c r="N12" s="168"/>
      <c r="O12" s="174"/>
      <c r="P12" s="76"/>
      <c r="Q12" s="76"/>
      <c r="R12" s="43"/>
    </row>
    <row r="13" spans="1:18" s="17" customFormat="1" x14ac:dyDescent="0.2">
      <c r="A13" s="19">
        <v>35100</v>
      </c>
      <c r="B13" s="18" t="s">
        <v>32</v>
      </c>
      <c r="D13" s="124">
        <f>Accrual!D11</f>
        <v>17916.189999999999</v>
      </c>
      <c r="F13" s="168">
        <v>1.6724785783125657E-2</v>
      </c>
      <c r="G13" s="71">
        <f t="shared" si="0"/>
        <v>299.64443979977807</v>
      </c>
      <c r="H13" s="21"/>
      <c r="I13" s="27">
        <f>Accrual!R11</f>
        <v>1.6038748553782088E-2</v>
      </c>
      <c r="J13" s="118">
        <f t="shared" ref="J13:J27" si="1">D13*I13</f>
        <v>287.35326645178509</v>
      </c>
      <c r="L13" s="75">
        <f t="shared" ref="L13:L27" si="2">J13-G13</f>
        <v>-12.291173347992981</v>
      </c>
      <c r="N13" s="168"/>
      <c r="O13" s="174"/>
      <c r="P13" s="76"/>
      <c r="Q13" s="76"/>
      <c r="R13" s="43"/>
    </row>
    <row r="14" spans="1:18" s="17" customFormat="1" x14ac:dyDescent="0.2">
      <c r="A14" s="19">
        <v>35102</v>
      </c>
      <c r="B14" s="17" t="s">
        <v>33</v>
      </c>
      <c r="D14" s="124">
        <f>Accrual!D12</f>
        <v>153261.30000000002</v>
      </c>
      <c r="F14" s="168">
        <v>1.2602260985524097E-2</v>
      </c>
      <c r="G14" s="71">
        <f t="shared" si="0"/>
        <v>1931.4389015807044</v>
      </c>
      <c r="H14" s="21"/>
      <c r="I14" s="27">
        <f>Accrual!R12</f>
        <v>1.1791283583863147E-2</v>
      </c>
      <c r="J14" s="118">
        <f t="shared" si="1"/>
        <v>1807.1474507315252</v>
      </c>
      <c r="L14" s="75">
        <f t="shared" si="2"/>
        <v>-124.29145084917923</v>
      </c>
      <c r="N14" s="168"/>
      <c r="O14" s="174"/>
      <c r="P14" s="76"/>
      <c r="Q14" s="76"/>
      <c r="R14" s="43"/>
    </row>
    <row r="15" spans="1:18" s="17" customFormat="1" x14ac:dyDescent="0.2">
      <c r="A15" s="19">
        <v>35103</v>
      </c>
      <c r="B15" s="18" t="s">
        <v>34</v>
      </c>
      <c r="D15" s="124">
        <f>Accrual!D13</f>
        <v>23138.379999999997</v>
      </c>
      <c r="F15" s="168">
        <v>9.1881615959726135E-3</v>
      </c>
      <c r="G15" s="71">
        <f t="shared" si="0"/>
        <v>212.59917450902077</v>
      </c>
      <c r="H15" s="21"/>
      <c r="I15" s="27">
        <f>Accrual!R13</f>
        <v>7.9159506193649688E-3</v>
      </c>
      <c r="J15" s="118">
        <f t="shared" si="1"/>
        <v>183.16227349210197</v>
      </c>
      <c r="L15" s="75">
        <f t="shared" si="2"/>
        <v>-29.436901016918796</v>
      </c>
      <c r="N15" s="168"/>
      <c r="O15" s="174"/>
      <c r="P15" s="76"/>
      <c r="Q15" s="76"/>
      <c r="R15" s="43"/>
    </row>
    <row r="16" spans="1:18" s="17" customFormat="1" x14ac:dyDescent="0.2">
      <c r="A16" s="19">
        <v>35104</v>
      </c>
      <c r="B16" s="17" t="s">
        <v>35</v>
      </c>
      <c r="D16" s="124">
        <f>Accrual!D14</f>
        <v>137442.53</v>
      </c>
      <c r="F16" s="168">
        <v>1.3001774611302639E-2</v>
      </c>
      <c r="G16" s="71">
        <f t="shared" si="0"/>
        <v>1786.9967970672014</v>
      </c>
      <c r="H16" s="21"/>
      <c r="I16" s="27">
        <f>Accrual!R14</f>
        <v>1.2044581233695908E-2</v>
      </c>
      <c r="J16" s="118">
        <f t="shared" si="1"/>
        <v>1655.4377175496868</v>
      </c>
      <c r="L16" s="75">
        <f t="shared" si="2"/>
        <v>-131.55907951751465</v>
      </c>
      <c r="N16" s="168"/>
      <c r="O16" s="174"/>
      <c r="P16" s="76"/>
      <c r="Q16" s="76"/>
      <c r="R16" s="43"/>
    </row>
    <row r="17" spans="1:18" s="17" customFormat="1" x14ac:dyDescent="0.2">
      <c r="A17" s="19">
        <v>35200</v>
      </c>
      <c r="B17" s="18" t="s">
        <v>36</v>
      </c>
      <c r="D17" s="124">
        <f>Accrual!D15</f>
        <v>8353042.6100000013</v>
      </c>
      <c r="F17" s="168">
        <v>1.9282011215931805E-2</v>
      </c>
      <c r="G17" s="71">
        <f t="shared" si="0"/>
        <v>161063.46129317631</v>
      </c>
      <c r="H17" s="21"/>
      <c r="I17" s="27">
        <f>Accrual!R15</f>
        <v>1.9000978040444486E-2</v>
      </c>
      <c r="J17" s="118">
        <f t="shared" si="1"/>
        <v>158715.97920350713</v>
      </c>
      <c r="L17" s="75">
        <f t="shared" si="2"/>
        <v>-2347.4820896691817</v>
      </c>
      <c r="N17" s="168"/>
      <c r="O17" s="174"/>
      <c r="P17" s="76"/>
      <c r="Q17" s="76"/>
      <c r="R17" s="43"/>
    </row>
    <row r="18" spans="1:18" s="17" customFormat="1" x14ac:dyDescent="0.2">
      <c r="A18" s="19">
        <v>35201</v>
      </c>
      <c r="B18" s="17" t="s">
        <v>38</v>
      </c>
      <c r="D18" s="124">
        <f>Accrual!D16</f>
        <v>1699998.54</v>
      </c>
      <c r="F18" s="168">
        <v>1.5141195000384735E-2</v>
      </c>
      <c r="G18" s="71">
        <f t="shared" si="0"/>
        <v>25740.00939450935</v>
      </c>
      <c r="H18" s="21"/>
      <c r="I18" s="27">
        <f>Accrual!R16</f>
        <v>1.4244338504821961E-2</v>
      </c>
      <c r="J18" s="118">
        <f t="shared" si="1"/>
        <v>24215.354661463116</v>
      </c>
      <c r="L18" s="75">
        <f t="shared" si="2"/>
        <v>-1524.6547330462345</v>
      </c>
      <c r="N18" s="168"/>
      <c r="O18" s="174"/>
      <c r="P18" s="76"/>
      <c r="Q18" s="76"/>
      <c r="R18" s="43"/>
    </row>
    <row r="19" spans="1:18" x14ac:dyDescent="0.2">
      <c r="A19" s="7">
        <v>35202</v>
      </c>
      <c r="B19" t="s">
        <v>39</v>
      </c>
      <c r="D19" s="124">
        <f>Accrual!D17</f>
        <v>449309.06</v>
      </c>
      <c r="F19" s="76">
        <v>9.2690615714588649E-3</v>
      </c>
      <c r="G19" s="71">
        <f t="shared" si="0"/>
        <v>4164.6733417543055</v>
      </c>
      <c r="H19" s="21"/>
      <c r="I19" s="27">
        <f>Accrual!R17</f>
        <v>1.0909899181567437E-2</v>
      </c>
      <c r="J19" s="48">
        <f t="shared" si="1"/>
        <v>4901.9165459648348</v>
      </c>
      <c r="K19" s="17"/>
      <c r="L19" s="75">
        <f t="shared" si="2"/>
        <v>737.24320421052926</v>
      </c>
      <c r="N19" s="76"/>
      <c r="O19" s="174"/>
      <c r="P19" s="76"/>
      <c r="Q19" s="76"/>
      <c r="R19" s="43"/>
    </row>
    <row r="20" spans="1:18" x14ac:dyDescent="0.2">
      <c r="A20" s="7">
        <v>35203</v>
      </c>
      <c r="B20" t="s">
        <v>40</v>
      </c>
      <c r="D20" s="124">
        <f>Accrual!D18</f>
        <v>1694832.96</v>
      </c>
      <c r="F20" s="76">
        <v>1.7979693089914314E-2</v>
      </c>
      <c r="G20" s="71">
        <f t="shared" si="0"/>
        <v>30472.57645947102</v>
      </c>
      <c r="H20" s="21"/>
      <c r="I20" s="27">
        <f>Accrual!R18</f>
        <v>1.360694158675209E-2</v>
      </c>
      <c r="J20" s="48">
        <f t="shared" si="1"/>
        <v>23061.493086022143</v>
      </c>
      <c r="K20" s="17"/>
      <c r="L20" s="75">
        <f t="shared" si="2"/>
        <v>-7411.083373448877</v>
      </c>
      <c r="N20" s="76"/>
      <c r="O20" s="174"/>
      <c r="P20" s="76"/>
      <c r="Q20" s="76"/>
      <c r="R20" s="43"/>
    </row>
    <row r="21" spans="1:18" x14ac:dyDescent="0.2">
      <c r="A21" s="7">
        <v>35210</v>
      </c>
      <c r="B21" t="s">
        <v>42</v>
      </c>
      <c r="D21" s="124">
        <f>Accrual!D19</f>
        <v>178530.09</v>
      </c>
      <c r="F21" s="76">
        <v>3.5313268033126603E-3</v>
      </c>
      <c r="G21" s="71">
        <f t="shared" si="0"/>
        <v>630.44809201482155</v>
      </c>
      <c r="H21" s="21"/>
      <c r="I21" s="27">
        <f>Accrual!R19</f>
        <v>1.4548766676673497E-3</v>
      </c>
      <c r="J21" s="48">
        <f t="shared" si="1"/>
        <v>259.73926241755203</v>
      </c>
      <c r="K21" s="17"/>
      <c r="L21" s="75">
        <f t="shared" si="2"/>
        <v>-370.70882959726953</v>
      </c>
      <c r="N21" s="76"/>
      <c r="O21" s="174"/>
      <c r="P21" s="76"/>
      <c r="Q21" s="76"/>
      <c r="R21" s="43"/>
    </row>
    <row r="22" spans="1:18" x14ac:dyDescent="0.2">
      <c r="A22" s="7">
        <v>35211</v>
      </c>
      <c r="B22" t="s">
        <v>43</v>
      </c>
      <c r="D22" s="124">
        <f>Accrual!D20</f>
        <v>54614.270000000004</v>
      </c>
      <c r="F22" s="76">
        <v>8.7969466751675104E-3</v>
      </c>
      <c r="G22" s="71">
        <f t="shared" si="0"/>
        <v>480.43882089320073</v>
      </c>
      <c r="H22" s="21"/>
      <c r="I22" s="27">
        <f>Accrual!R20</f>
        <v>7.7981590848077379E-3</v>
      </c>
      <c r="J22" s="48">
        <f t="shared" si="1"/>
        <v>425.89076576064275</v>
      </c>
      <c r="K22" s="17"/>
      <c r="L22" s="75">
        <f t="shared" si="2"/>
        <v>-54.548055132557977</v>
      </c>
      <c r="N22" s="76"/>
      <c r="O22" s="174"/>
      <c r="P22" s="76"/>
      <c r="Q22" s="76"/>
      <c r="R22" s="43"/>
    </row>
    <row r="23" spans="1:18" x14ac:dyDescent="0.2">
      <c r="A23" s="7">
        <v>35301</v>
      </c>
      <c r="B23" t="s">
        <v>44</v>
      </c>
      <c r="D23" s="70">
        <f>Parameters!D22</f>
        <v>175350.37</v>
      </c>
      <c r="F23" s="76">
        <v>8.0588648484953996E-3</v>
      </c>
      <c r="G23" s="71">
        <f t="shared" si="0"/>
        <v>1413.1249329636623</v>
      </c>
      <c r="H23" s="21"/>
      <c r="I23" s="27">
        <f>Accrual!R21</f>
        <v>1.1155740812214595E-2</v>
      </c>
      <c r="J23" s="48">
        <f t="shared" si="1"/>
        <v>1956.1632790459298</v>
      </c>
      <c r="K23" s="17"/>
      <c r="L23" s="75">
        <f t="shared" si="2"/>
        <v>543.03834608226748</v>
      </c>
      <c r="N23" s="76"/>
      <c r="O23" s="174"/>
      <c r="P23" s="76"/>
      <c r="Q23" s="76"/>
      <c r="R23" s="43"/>
    </row>
    <row r="24" spans="1:18" x14ac:dyDescent="0.2">
      <c r="A24" s="7">
        <v>35302</v>
      </c>
      <c r="B24" s="25" t="s">
        <v>46</v>
      </c>
      <c r="D24" s="70">
        <f>Parameters!D23</f>
        <v>209318.9</v>
      </c>
      <c r="F24" s="76">
        <v>8.0588648484953996E-3</v>
      </c>
      <c r="G24" s="71">
        <f t="shared" si="0"/>
        <v>1686.8727253357235</v>
      </c>
      <c r="H24" s="21"/>
      <c r="I24" s="27">
        <f>I23</f>
        <v>1.1155740812214595E-2</v>
      </c>
      <c r="J24" s="48">
        <f t="shared" si="1"/>
        <v>2335.1073954978656</v>
      </c>
      <c r="K24" s="17"/>
      <c r="L24" s="75">
        <f t="shared" si="2"/>
        <v>648.23467016214204</v>
      </c>
      <c r="N24" s="76"/>
      <c r="O24" s="174"/>
      <c r="P24" s="76"/>
      <c r="Q24" s="76"/>
      <c r="R24" s="43"/>
    </row>
    <row r="25" spans="1:18" x14ac:dyDescent="0.2">
      <c r="A25" s="7">
        <v>35400</v>
      </c>
      <c r="B25" t="s">
        <v>33</v>
      </c>
      <c r="D25" s="70">
        <f>Accrual!D22</f>
        <v>923446.05000000016</v>
      </c>
      <c r="F25" s="76">
        <v>1.8035593897316009E-2</v>
      </c>
      <c r="G25" s="71">
        <f t="shared" si="0"/>
        <v>16654.897943880576</v>
      </c>
      <c r="H25" s="21"/>
      <c r="I25" s="27">
        <f>Accrual!R22</f>
        <v>1.637882477815944E-2</v>
      </c>
      <c r="J25" s="48">
        <f t="shared" si="1"/>
        <v>15124.961045033464</v>
      </c>
      <c r="K25" s="17"/>
      <c r="L25" s="75">
        <f t="shared" si="2"/>
        <v>-1529.9368988471124</v>
      </c>
      <c r="N25" s="76"/>
      <c r="O25" s="174"/>
      <c r="P25" s="76"/>
      <c r="Q25" s="76"/>
      <c r="R25" s="43"/>
    </row>
    <row r="26" spans="1:18" x14ac:dyDescent="0.2">
      <c r="A26" s="7">
        <v>35500</v>
      </c>
      <c r="B26" s="25" t="s">
        <v>48</v>
      </c>
      <c r="D26" s="70">
        <f>Accrual!D23</f>
        <v>273084.37999999995</v>
      </c>
      <c r="F26" s="76">
        <v>5.0780137099190742E-3</v>
      </c>
      <c r="G26" s="71">
        <f t="shared" si="0"/>
        <v>1386.72622560475</v>
      </c>
      <c r="H26" s="21"/>
      <c r="I26" s="27">
        <f>Accrual!R23</f>
        <v>1.7054478252036719E-2</v>
      </c>
      <c r="J26" s="48">
        <f t="shared" si="1"/>
        <v>4657.3116196809306</v>
      </c>
      <c r="K26" s="17"/>
      <c r="L26" s="75">
        <f t="shared" si="2"/>
        <v>3270.5853940761808</v>
      </c>
      <c r="N26" s="76"/>
      <c r="O26" s="174"/>
      <c r="P26" s="76"/>
      <c r="Q26" s="76"/>
      <c r="R26" s="43"/>
    </row>
    <row r="27" spans="1:18" x14ac:dyDescent="0.2">
      <c r="A27" s="7">
        <v>35600</v>
      </c>
      <c r="B27" s="25" t="s">
        <v>30</v>
      </c>
      <c r="D27" s="70">
        <f>Accrual!D24</f>
        <v>414663.4499999999</v>
      </c>
      <c r="F27" s="76">
        <v>2.0453714899022566E-2</v>
      </c>
      <c r="G27" s="71">
        <f t="shared" si="0"/>
        <v>8481.4079853450967</v>
      </c>
      <c r="H27" s="21"/>
      <c r="I27" s="27">
        <f>Accrual!R24</f>
        <v>1.952871177244353E-2</v>
      </c>
      <c r="J27" s="48">
        <f t="shared" si="1"/>
        <v>8097.8429976170473</v>
      </c>
      <c r="K27" s="17"/>
      <c r="L27" s="75">
        <f t="shared" si="2"/>
        <v>-383.56498772804935</v>
      </c>
      <c r="N27" s="76"/>
      <c r="O27" s="174"/>
      <c r="P27" s="76"/>
      <c r="Q27" s="76"/>
      <c r="R27" s="43"/>
    </row>
    <row r="28" spans="1:18" x14ac:dyDescent="0.2">
      <c r="A28" s="7"/>
      <c r="B28" s="13" t="s">
        <v>49</v>
      </c>
      <c r="D28" s="191">
        <f>SUM(D12:D27)</f>
        <v>14762630.660000002</v>
      </c>
      <c r="F28" s="73">
        <f>G28/D28</f>
        <v>1.73693361323006E-2</v>
      </c>
      <c r="G28" s="191">
        <f>SUM(G12:G27)</f>
        <v>256417.09413054667</v>
      </c>
      <c r="H28" s="27"/>
      <c r="I28" s="74">
        <f>J28/D28</f>
        <v>1.6778967039233837E-2</v>
      </c>
      <c r="J28" s="191">
        <f>SUM(J12:J27)</f>
        <v>247701.69325652291</v>
      </c>
      <c r="K28" s="17"/>
      <c r="L28" s="191">
        <f>SUM(L12:L27)</f>
        <v>-8715.4008740237878</v>
      </c>
      <c r="N28" s="76"/>
    </row>
    <row r="29" spans="1:18" x14ac:dyDescent="0.2">
      <c r="A29" s="7"/>
      <c r="B29" s="7"/>
      <c r="D29" s="69"/>
      <c r="F29" s="8"/>
      <c r="K29" s="17"/>
      <c r="L29" s="17"/>
      <c r="N29" s="76"/>
    </row>
    <row r="30" spans="1:18" x14ac:dyDescent="0.2">
      <c r="A30" s="205" t="s">
        <v>50</v>
      </c>
      <c r="B30" s="205"/>
      <c r="D30" s="69"/>
      <c r="F30" s="8"/>
      <c r="K30" s="17"/>
      <c r="L30" s="17"/>
      <c r="N30" s="76"/>
    </row>
    <row r="31" spans="1:18" x14ac:dyDescent="0.2">
      <c r="A31" s="7">
        <v>36520</v>
      </c>
      <c r="B31" t="s">
        <v>29</v>
      </c>
      <c r="D31" s="192">
        <f>Accrual!D28</f>
        <v>867772</v>
      </c>
      <c r="F31" s="76">
        <v>1.3282249985073885E-2</v>
      </c>
      <c r="G31" s="188">
        <f t="shared" ref="G31:G38" si="3">D31*F31</f>
        <v>11525.964634047536</v>
      </c>
      <c r="H31" s="21"/>
      <c r="I31" s="27">
        <f>Accrual!R28</f>
        <v>7.3683314778873995E-3</v>
      </c>
      <c r="J31" s="187">
        <f t="shared" ref="J31:J38" si="4">D31*I31</f>
        <v>6394.0317432293041</v>
      </c>
      <c r="K31" s="17"/>
      <c r="L31" s="193">
        <f>J31-G31</f>
        <v>-5131.9328908182315</v>
      </c>
      <c r="N31" s="76"/>
      <c r="O31" s="174"/>
      <c r="P31" s="76"/>
      <c r="Q31" s="187"/>
      <c r="R31" s="43"/>
    </row>
    <row r="32" spans="1:18" x14ac:dyDescent="0.2">
      <c r="A32" s="7">
        <v>36602</v>
      </c>
      <c r="B32" s="25" t="s">
        <v>51</v>
      </c>
      <c r="D32" s="70">
        <f>Parameters!D31</f>
        <v>49001.72</v>
      </c>
      <c r="F32" s="76">
        <v>1.7842689166986187E-2</v>
      </c>
      <c r="G32" s="71">
        <f t="shared" si="3"/>
        <v>874.32245860769035</v>
      </c>
      <c r="H32" s="21"/>
      <c r="I32" s="27">
        <f>Accrual!R29</f>
        <v>7.1035677779716063E-3</v>
      </c>
      <c r="J32" s="48">
        <f t="shared" si="4"/>
        <v>348.0870392571868</v>
      </c>
      <c r="K32" s="17"/>
      <c r="L32" s="72">
        <f t="shared" ref="L32:L38" si="5">J32-G32</f>
        <v>-526.23541935050355</v>
      </c>
      <c r="N32" s="76"/>
      <c r="O32" s="174"/>
      <c r="P32" s="76"/>
      <c r="Q32" s="76"/>
      <c r="R32" s="43"/>
    </row>
    <row r="33" spans="1:18" x14ac:dyDescent="0.2">
      <c r="A33" s="7">
        <v>36603</v>
      </c>
      <c r="B33" t="s">
        <v>35</v>
      </c>
      <c r="D33" s="70">
        <f>Parameters!D32</f>
        <v>60826.29</v>
      </c>
      <c r="F33" s="76">
        <v>1.7842689166986187E-2</v>
      </c>
      <c r="G33" s="71">
        <f t="shared" si="3"/>
        <v>1085.3045856509602</v>
      </c>
      <c r="H33" s="21"/>
      <c r="I33" s="27">
        <f>I32</f>
        <v>7.1035677779716063E-3</v>
      </c>
      <c r="J33" s="48">
        <f t="shared" si="4"/>
        <v>432.08367369755655</v>
      </c>
      <c r="K33" s="17"/>
      <c r="L33" s="72">
        <f t="shared" si="5"/>
        <v>-653.22091195340363</v>
      </c>
      <c r="N33" s="76"/>
      <c r="O33" s="174"/>
      <c r="P33" s="76"/>
      <c r="Q33" s="76"/>
      <c r="R33" s="43"/>
    </row>
    <row r="34" spans="1:18" s="17" customFormat="1" x14ac:dyDescent="0.2">
      <c r="A34" s="19">
        <v>36700</v>
      </c>
      <c r="B34" s="18" t="s">
        <v>53</v>
      </c>
      <c r="D34" s="124">
        <f>Accrual!D30</f>
        <v>47232.93</v>
      </c>
      <c r="F34" s="168">
        <v>4.9999999999999996E-2</v>
      </c>
      <c r="G34" s="71">
        <f t="shared" si="3"/>
        <v>2361.6464999999998</v>
      </c>
      <c r="H34" s="21"/>
      <c r="I34" s="27">
        <f>Accrual!R30</f>
        <v>3.2838734384220018E-2</v>
      </c>
      <c r="J34" s="118">
        <f t="shared" si="4"/>
        <v>1551.0696424584573</v>
      </c>
      <c r="L34" s="72">
        <f t="shared" si="5"/>
        <v>-810.57685754154249</v>
      </c>
      <c r="N34" s="168"/>
      <c r="O34" s="174"/>
      <c r="P34" s="76"/>
      <c r="Q34" s="76"/>
      <c r="R34" s="43"/>
    </row>
    <row r="35" spans="1:18" x14ac:dyDescent="0.2">
      <c r="A35" s="7">
        <v>36701</v>
      </c>
      <c r="B35" t="s">
        <v>54</v>
      </c>
      <c r="D35" s="124">
        <f>Accrual!D31</f>
        <v>27638493.470000014</v>
      </c>
      <c r="F35" s="76">
        <v>1.8927802269039246E-2</v>
      </c>
      <c r="G35" s="71">
        <f t="shared" si="3"/>
        <v>523135.93941429263</v>
      </c>
      <c r="H35" s="21"/>
      <c r="I35" s="27">
        <f>Accrual!R31</f>
        <v>1.1610675868637871E-2</v>
      </c>
      <c r="J35" s="48">
        <f t="shared" si="4"/>
        <v>320901.58917763451</v>
      </c>
      <c r="K35" s="17"/>
      <c r="L35" s="72">
        <f t="shared" si="5"/>
        <v>-202234.35023665812</v>
      </c>
      <c r="N35" s="76"/>
      <c r="O35" s="174"/>
      <c r="P35" s="76"/>
      <c r="Q35" s="76"/>
      <c r="R35" s="43"/>
    </row>
    <row r="36" spans="1:18" x14ac:dyDescent="0.2">
      <c r="A36" s="7">
        <v>36703</v>
      </c>
      <c r="B36" s="128" t="s">
        <v>264</v>
      </c>
      <c r="D36" s="124">
        <f>Accrual!D32</f>
        <v>92404.75</v>
      </c>
      <c r="F36" s="168">
        <v>4.9999999999999996E-2</v>
      </c>
      <c r="G36" s="71">
        <f t="shared" si="3"/>
        <v>4620.2374999999993</v>
      </c>
      <c r="H36" s="21"/>
      <c r="I36" s="27">
        <f>Accrual!R32</f>
        <v>4.9999999999999982E-2</v>
      </c>
      <c r="J36" s="48">
        <f t="shared" si="4"/>
        <v>4620.2374999999984</v>
      </c>
      <c r="K36" s="17"/>
      <c r="L36" s="72">
        <f t="shared" si="5"/>
        <v>0</v>
      </c>
      <c r="N36" s="76"/>
    </row>
    <row r="37" spans="1:18" x14ac:dyDescent="0.2">
      <c r="A37" s="7">
        <v>36900</v>
      </c>
      <c r="B37" s="25" t="s">
        <v>34</v>
      </c>
      <c r="D37" s="70">
        <f>Parameters!D36</f>
        <v>731466.64</v>
      </c>
      <c r="F37" s="76">
        <v>2.1393783453142346E-2</v>
      </c>
      <c r="G37" s="71">
        <f t="shared" si="3"/>
        <v>15648.83889935763</v>
      </c>
      <c r="H37" s="21"/>
      <c r="I37" s="27">
        <f>Accrual!R33</f>
        <v>1.2509206667495457E-2</v>
      </c>
      <c r="J37" s="48">
        <f t="shared" si="4"/>
        <v>9150.0673701384985</v>
      </c>
      <c r="K37" s="17"/>
      <c r="L37" s="72">
        <f t="shared" si="5"/>
        <v>-6498.7715292191315</v>
      </c>
      <c r="N37" s="76"/>
      <c r="O37" s="174"/>
      <c r="P37" s="76"/>
      <c r="Q37" s="76"/>
      <c r="R37" s="43"/>
    </row>
    <row r="38" spans="1:18" x14ac:dyDescent="0.2">
      <c r="A38" s="7">
        <v>36901</v>
      </c>
      <c r="B38" s="25" t="s">
        <v>34</v>
      </c>
      <c r="D38" s="70">
        <f>Parameters!D37</f>
        <v>2269555.91</v>
      </c>
      <c r="F38" s="76">
        <v>2.1393783453142346E-2</v>
      </c>
      <c r="G38" s="71">
        <f t="shared" si="3"/>
        <v>48554.387673339421</v>
      </c>
      <c r="H38" s="21"/>
      <c r="I38" s="27">
        <f>I37</f>
        <v>1.2509206667495457E-2</v>
      </c>
      <c r="J38" s="48">
        <f t="shared" si="4"/>
        <v>28390.343921625721</v>
      </c>
      <c r="K38" s="17"/>
      <c r="L38" s="72">
        <f t="shared" si="5"/>
        <v>-20164.0437517137</v>
      </c>
      <c r="N38" s="76"/>
      <c r="O38" s="174"/>
      <c r="P38" s="76"/>
      <c r="Q38" s="76"/>
      <c r="R38" s="43"/>
    </row>
    <row r="39" spans="1:18" x14ac:dyDescent="0.2">
      <c r="A39" s="7"/>
      <c r="B39" s="13" t="s">
        <v>57</v>
      </c>
      <c r="D39" s="191">
        <f>SUM(D31:D38)</f>
        <v>31756753.710000016</v>
      </c>
      <c r="F39" s="195">
        <f>G39/D39</f>
        <v>1.9139445020600488E-2</v>
      </c>
      <c r="G39" s="191">
        <f>SUM(G31:G38)</f>
        <v>607806.64166529593</v>
      </c>
      <c r="H39" s="27"/>
      <c r="I39" s="74">
        <f>J39/D39</f>
        <v>1.1707352504074352E-2</v>
      </c>
      <c r="J39" s="191">
        <f>SUM(J31:J38)</f>
        <v>371787.51006804116</v>
      </c>
      <c r="K39" s="17"/>
      <c r="L39" s="191">
        <f>SUM(L31:L38)</f>
        <v>-236019.13159725466</v>
      </c>
      <c r="N39" s="76"/>
      <c r="O39" s="174"/>
      <c r="P39" s="76"/>
      <c r="Q39" s="76"/>
      <c r="R39" s="43"/>
    </row>
    <row r="40" spans="1:18" x14ac:dyDescent="0.2">
      <c r="A40" s="7"/>
      <c r="B40" s="7"/>
      <c r="D40" s="69"/>
      <c r="F40" s="8"/>
      <c r="K40" s="17"/>
      <c r="L40" s="17"/>
      <c r="N40" s="76"/>
      <c r="O40" s="174"/>
      <c r="P40" s="76"/>
      <c r="Q40" s="76"/>
      <c r="R40" s="43"/>
    </row>
    <row r="41" spans="1:18" x14ac:dyDescent="0.2">
      <c r="A41" s="205" t="s">
        <v>58</v>
      </c>
      <c r="B41" s="205"/>
      <c r="D41" s="187"/>
      <c r="F41" s="8"/>
      <c r="K41" s="17"/>
      <c r="L41" s="17"/>
      <c r="N41" s="76"/>
    </row>
    <row r="42" spans="1:18" x14ac:dyDescent="0.2">
      <c r="A42" s="7">
        <v>37402</v>
      </c>
      <c r="B42" t="s">
        <v>59</v>
      </c>
      <c r="D42" s="192">
        <f>Accrual!D37</f>
        <v>2371406.3099999996</v>
      </c>
      <c r="F42" s="76">
        <v>1.4553260030195025E-2</v>
      </c>
      <c r="G42" s="188">
        <f t="shared" ref="G42:G60" si="6">D42*F42</f>
        <v>34511.69266667527</v>
      </c>
      <c r="H42" s="21"/>
      <c r="I42" s="27">
        <f>Accrual!R37</f>
        <v>1.2901986910363761E-2</v>
      </c>
      <c r="J42" s="187">
        <f t="shared" ref="J42:J60" si="7">D42*I42</f>
        <v>30595.853170774022</v>
      </c>
      <c r="K42" s="17"/>
      <c r="L42" s="193">
        <f t="shared" ref="L42:L60" si="8">J42-G42</f>
        <v>-3915.8394959012476</v>
      </c>
      <c r="N42" s="76"/>
      <c r="O42" s="174"/>
      <c r="P42" s="76"/>
      <c r="Q42" s="76"/>
      <c r="R42" s="43"/>
    </row>
    <row r="43" spans="1:18" x14ac:dyDescent="0.2">
      <c r="A43" s="7">
        <v>37500</v>
      </c>
      <c r="B43" s="25" t="s">
        <v>60</v>
      </c>
      <c r="D43" s="70">
        <f>'Atmos KY Direct TR 2017 ALG'!D619</f>
        <v>336167.54000000004</v>
      </c>
      <c r="F43" s="76">
        <v>2.0616639284052898E-2</v>
      </c>
      <c r="G43" s="71">
        <f t="shared" si="6"/>
        <v>6930.6449111874244</v>
      </c>
      <c r="H43" s="21"/>
      <c r="I43" s="27">
        <f>Accrual!R38</f>
        <v>1.2518585170483917E-2</v>
      </c>
      <c r="J43" s="48">
        <f t="shared" si="7"/>
        <v>4208.3419810420592</v>
      </c>
      <c r="K43" s="17"/>
      <c r="L43" s="72">
        <f t="shared" si="8"/>
        <v>-2722.3029301453653</v>
      </c>
      <c r="N43" s="76"/>
      <c r="O43" s="174"/>
      <c r="P43" s="76"/>
      <c r="Q43" s="76"/>
      <c r="R43" s="43"/>
    </row>
    <row r="44" spans="1:18" x14ac:dyDescent="0.2">
      <c r="A44" s="7">
        <v>37501</v>
      </c>
      <c r="B44" t="s">
        <v>62</v>
      </c>
      <c r="D44" s="70">
        <f>'Atmos KY Direct TR 2017 ALG'!D655</f>
        <v>99818.12999999999</v>
      </c>
      <c r="F44" s="76">
        <v>2.0616639284052898E-2</v>
      </c>
      <c r="G44" s="71">
        <f t="shared" si="6"/>
        <v>2057.9143802186991</v>
      </c>
      <c r="H44" s="21"/>
      <c r="I44" s="27">
        <f>I43</f>
        <v>1.2518585170483917E-2</v>
      </c>
      <c r="J44" s="48">
        <f t="shared" si="7"/>
        <v>1249.5817619634356</v>
      </c>
      <c r="K44" s="17"/>
      <c r="L44" s="72">
        <f t="shared" si="8"/>
        <v>-808.33261825526347</v>
      </c>
      <c r="N44" s="76"/>
      <c r="O44" s="174"/>
      <c r="P44" s="76"/>
      <c r="Q44" s="76"/>
      <c r="R44" s="43"/>
    </row>
    <row r="45" spans="1:18" x14ac:dyDescent="0.2">
      <c r="A45" s="7">
        <v>37502</v>
      </c>
      <c r="B45" t="s">
        <v>59</v>
      </c>
      <c r="D45" s="70">
        <f>'Atmos KY Direct TR 2017 ALG'!D678</f>
        <v>46264.189999999995</v>
      </c>
      <c r="F45" s="76">
        <v>2.0616639284052898E-2</v>
      </c>
      <c r="G45" s="71">
        <f t="shared" si="6"/>
        <v>953.81211699888718</v>
      </c>
      <c r="H45" s="21"/>
      <c r="I45" s="27">
        <f>I43</f>
        <v>1.2518585170483917E-2</v>
      </c>
      <c r="J45" s="48">
        <f t="shared" si="7"/>
        <v>579.16220285845031</v>
      </c>
      <c r="K45" s="17"/>
      <c r="L45" s="72">
        <f t="shared" si="8"/>
        <v>-374.64991414043686</v>
      </c>
      <c r="N45" s="76"/>
      <c r="O45" s="174"/>
      <c r="P45" s="76"/>
      <c r="Q45" s="76"/>
      <c r="R45" s="43"/>
    </row>
    <row r="46" spans="1:18" x14ac:dyDescent="0.2">
      <c r="A46" s="7">
        <v>37503</v>
      </c>
      <c r="B46" t="s">
        <v>63</v>
      </c>
      <c r="D46" s="70">
        <f>'Atmos KY Direct TR 2017 ALG'!D682</f>
        <v>4005.08</v>
      </c>
      <c r="F46" s="76">
        <v>2.0616639284052898E-2</v>
      </c>
      <c r="G46" s="71">
        <f t="shared" si="6"/>
        <v>82.571289663774579</v>
      </c>
      <c r="H46" s="21"/>
      <c r="I46" s="27">
        <f>I43</f>
        <v>1.2518585170483917E-2</v>
      </c>
      <c r="J46" s="48">
        <f t="shared" si="7"/>
        <v>50.13793509460173</v>
      </c>
      <c r="K46" s="17"/>
      <c r="L46" s="72">
        <f t="shared" si="8"/>
        <v>-32.433354569172849</v>
      </c>
      <c r="N46" s="76"/>
      <c r="O46" s="174"/>
      <c r="P46" s="76"/>
      <c r="Q46" s="76"/>
      <c r="R46" s="43"/>
    </row>
    <row r="47" spans="1:18" s="17" customFormat="1" x14ac:dyDescent="0.2">
      <c r="A47" s="19">
        <v>37600</v>
      </c>
      <c r="B47" s="18" t="s">
        <v>53</v>
      </c>
      <c r="D47" s="124">
        <f>Accrual!D39</f>
        <v>2326532.1800000002</v>
      </c>
      <c r="F47" s="76">
        <v>0.05</v>
      </c>
      <c r="G47" s="71">
        <f t="shared" si="6"/>
        <v>116326.60900000001</v>
      </c>
      <c r="H47" s="21"/>
      <c r="I47" s="27">
        <f>Accrual!R39</f>
        <v>3.4210768014544972E-2</v>
      </c>
      <c r="J47" s="118">
        <f t="shared" si="7"/>
        <v>79592.452688353587</v>
      </c>
      <c r="L47" s="72">
        <f t="shared" si="8"/>
        <v>-36734.156311646424</v>
      </c>
      <c r="N47" s="168"/>
      <c r="O47" s="174"/>
      <c r="P47" s="76"/>
      <c r="Q47" s="76"/>
      <c r="R47" s="43"/>
    </row>
    <row r="48" spans="1:18" x14ac:dyDescent="0.2">
      <c r="A48" s="7">
        <v>37601</v>
      </c>
      <c r="B48" t="s">
        <v>54</v>
      </c>
      <c r="D48" s="70">
        <f>'Atmos KY Direct TR 2017 ALG'!D835</f>
        <v>146469840.86999997</v>
      </c>
      <c r="F48" s="168">
        <v>2.0949216952460256E-2</v>
      </c>
      <c r="G48" s="71">
        <f t="shared" si="6"/>
        <v>3068428.4733779593</v>
      </c>
      <c r="H48" s="21"/>
      <c r="I48" s="27">
        <f>Accrual!R40</f>
        <v>1.4292349960186683E-2</v>
      </c>
      <c r="J48" s="48">
        <f t="shared" si="7"/>
        <v>2093398.2243268939</v>
      </c>
      <c r="K48" s="17"/>
      <c r="L48" s="72">
        <f t="shared" si="8"/>
        <v>-975030.24905106542</v>
      </c>
      <c r="N48" s="76"/>
      <c r="O48" s="174"/>
      <c r="P48" s="76"/>
      <c r="Q48" s="76"/>
      <c r="R48" s="43"/>
    </row>
    <row r="49" spans="1:18" x14ac:dyDescent="0.2">
      <c r="A49" s="7">
        <v>37602</v>
      </c>
      <c r="B49" t="s">
        <v>64</v>
      </c>
      <c r="D49" s="70">
        <f>'Atmos KY Direct TR 2017 ALG'!D868</f>
        <v>100659874.85000001</v>
      </c>
      <c r="F49" s="168">
        <v>2.0949216952460256E-2</v>
      </c>
      <c r="G49" s="71">
        <f t="shared" si="6"/>
        <v>2108745.5566401482</v>
      </c>
      <c r="H49" s="21"/>
      <c r="I49" s="27">
        <f>I48</f>
        <v>1.4292349960186683E-2</v>
      </c>
      <c r="J49" s="48">
        <f t="shared" si="7"/>
        <v>1438666.1583047942</v>
      </c>
      <c r="K49" s="17"/>
      <c r="L49" s="72">
        <f t="shared" si="8"/>
        <v>-670079.39833535394</v>
      </c>
      <c r="N49" s="76"/>
      <c r="O49" s="174"/>
      <c r="P49" s="76"/>
      <c r="Q49" s="76"/>
      <c r="R49" s="43"/>
    </row>
    <row r="50" spans="1:18" x14ac:dyDescent="0.2">
      <c r="A50" s="7">
        <v>37603</v>
      </c>
      <c r="B50" s="128" t="s">
        <v>264</v>
      </c>
      <c r="D50" s="124">
        <f>Accrual!D41</f>
        <v>4392139.28</v>
      </c>
      <c r="F50" s="27">
        <v>4.9999999999999989E-2</v>
      </c>
      <c r="G50" s="71">
        <f t="shared" si="6"/>
        <v>219606.96399999998</v>
      </c>
      <c r="H50" s="21"/>
      <c r="I50" s="27">
        <f>Accrual!R41</f>
        <v>0.05</v>
      </c>
      <c r="J50" s="48">
        <f t="shared" si="7"/>
        <v>219606.96400000004</v>
      </c>
      <c r="K50" s="17"/>
      <c r="L50" s="72">
        <f t="shared" si="8"/>
        <v>0</v>
      </c>
      <c r="N50" s="76"/>
      <c r="O50" s="174"/>
      <c r="P50" s="76"/>
      <c r="Q50" s="76"/>
      <c r="R50" s="43"/>
    </row>
    <row r="51" spans="1:18" x14ac:dyDescent="0.2">
      <c r="A51" s="7">
        <v>37604</v>
      </c>
      <c r="B51" s="128" t="s">
        <v>265</v>
      </c>
      <c r="D51" s="124">
        <f>Accrual!D42</f>
        <v>14313691.109999999</v>
      </c>
      <c r="F51" s="27">
        <v>4.9999999999999989E-2</v>
      </c>
      <c r="G51" s="71">
        <f t="shared" si="6"/>
        <v>715684.55549999978</v>
      </c>
      <c r="H51" s="21"/>
      <c r="I51" s="27">
        <f>Accrual!R42</f>
        <v>0.05</v>
      </c>
      <c r="J51" s="48">
        <f t="shared" si="7"/>
        <v>715684.55550000002</v>
      </c>
      <c r="K51" s="17"/>
      <c r="L51" s="72">
        <f t="shared" si="8"/>
        <v>0</v>
      </c>
      <c r="N51" s="76"/>
      <c r="O51" s="174"/>
      <c r="P51" s="76"/>
      <c r="Q51" s="76"/>
      <c r="R51" s="43"/>
    </row>
    <row r="52" spans="1:18" x14ac:dyDescent="0.2">
      <c r="A52" s="7">
        <v>37800</v>
      </c>
      <c r="B52" s="25" t="s">
        <v>219</v>
      </c>
      <c r="D52" s="70">
        <f>Accrual!D43</f>
        <v>9659648.2699999996</v>
      </c>
      <c r="F52" s="76">
        <v>2.8895278793793212E-2</v>
      </c>
      <c r="G52" s="71">
        <f t="shared" si="6"/>
        <v>279118.22981163225</v>
      </c>
      <c r="H52" s="21"/>
      <c r="I52" s="27">
        <f>Accrual!R43</f>
        <v>2.0953749240701296E-2</v>
      </c>
      <c r="J52" s="48">
        <f t="shared" si="7"/>
        <v>202405.84760295408</v>
      </c>
      <c r="K52" s="17"/>
      <c r="L52" s="72">
        <f t="shared" si="8"/>
        <v>-76712.382208678173</v>
      </c>
      <c r="N52" s="76"/>
      <c r="O52" s="174"/>
      <c r="P52" s="76"/>
      <c r="Q52" s="76"/>
      <c r="R52" s="43"/>
    </row>
    <row r="53" spans="1:18" x14ac:dyDescent="0.2">
      <c r="A53" s="7">
        <v>37900</v>
      </c>
      <c r="B53" s="25" t="s">
        <v>219</v>
      </c>
      <c r="D53" s="70">
        <f>'Atmos KY Direct TR 2017 ALG'!D1085</f>
        <v>3941078.12</v>
      </c>
      <c r="F53" s="76">
        <v>2.8648462983970523E-2</v>
      </c>
      <c r="G53" s="71">
        <f t="shared" si="6"/>
        <v>112905.83063775614</v>
      </c>
      <c r="H53" s="21"/>
      <c r="I53" s="27">
        <f>Accrual!R44</f>
        <v>1.9867709812699794E-2</v>
      </c>
      <c r="J53" s="48">
        <f t="shared" si="7"/>
        <v>78300.196437340463</v>
      </c>
      <c r="K53" s="17"/>
      <c r="L53" s="72">
        <f t="shared" si="8"/>
        <v>-34605.634200415676</v>
      </c>
      <c r="N53" s="76"/>
      <c r="O53" s="174"/>
      <c r="P53" s="76"/>
      <c r="Q53" s="76"/>
      <c r="R53" s="43"/>
    </row>
    <row r="54" spans="1:18" x14ac:dyDescent="0.2">
      <c r="A54" s="7">
        <v>37905</v>
      </c>
      <c r="B54" s="25" t="s">
        <v>220</v>
      </c>
      <c r="D54" s="70">
        <f>'Atmos KY Direct TR 2017 ALG'!D1136</f>
        <v>1652639.35</v>
      </c>
      <c r="F54" s="76">
        <v>2.8648462983970523E-2</v>
      </c>
      <c r="G54" s="71">
        <f t="shared" si="6"/>
        <v>47345.577244328109</v>
      </c>
      <c r="H54" s="21"/>
      <c r="I54" s="27">
        <f>I53</f>
        <v>1.9867709812699794E-2</v>
      </c>
      <c r="J54" s="48">
        <f t="shared" si="7"/>
        <v>32834.159030848808</v>
      </c>
      <c r="K54" s="17"/>
      <c r="L54" s="72">
        <f t="shared" si="8"/>
        <v>-14511.418213479301</v>
      </c>
      <c r="N54" s="76"/>
      <c r="O54" s="174"/>
      <c r="P54" s="76"/>
      <c r="Q54" s="76"/>
      <c r="R54" s="43"/>
    </row>
    <row r="55" spans="1:18" x14ac:dyDescent="0.2">
      <c r="A55" s="7">
        <v>38000</v>
      </c>
      <c r="B55" t="s">
        <v>68</v>
      </c>
      <c r="D55" s="70">
        <f>Accrual!D45</f>
        <v>117564972.18999998</v>
      </c>
      <c r="F55" s="76">
        <v>3.4698172748163156E-2</v>
      </c>
      <c r="G55" s="71">
        <f t="shared" si="6"/>
        <v>4079289.7141816169</v>
      </c>
      <c r="H55" s="21"/>
      <c r="I55" s="27">
        <f>Accrual!R45</f>
        <v>2.2475185635110518E-2</v>
      </c>
      <c r="J55" s="48">
        <f t="shared" si="7"/>
        <v>2642294.5741568552</v>
      </c>
      <c r="K55" s="17"/>
      <c r="L55" s="72">
        <f t="shared" si="8"/>
        <v>-1436995.1400247617</v>
      </c>
      <c r="N55" s="76"/>
      <c r="O55" s="174"/>
      <c r="P55" s="76"/>
      <c r="Q55" s="76"/>
      <c r="R55" s="43"/>
    </row>
    <row r="56" spans="1:18" x14ac:dyDescent="0.2">
      <c r="A56" s="7">
        <v>38100</v>
      </c>
      <c r="B56" t="s">
        <v>69</v>
      </c>
      <c r="D56" s="70">
        <f>Accrual!D46</f>
        <v>31440206.709999997</v>
      </c>
      <c r="F56" s="76">
        <v>8.2991081009238049E-2</v>
      </c>
      <c r="G56" s="71">
        <f t="shared" si="6"/>
        <v>2609256.7420167993</v>
      </c>
      <c r="H56" s="21"/>
      <c r="I56" s="27">
        <f>Accrual!R46</f>
        <v>4.5373947160836182E-2</v>
      </c>
      <c r="J56" s="48">
        <f t="shared" si="7"/>
        <v>1426566.2779853072</v>
      </c>
      <c r="K56" s="17"/>
      <c r="L56" s="72">
        <f t="shared" si="8"/>
        <v>-1182690.4640314921</v>
      </c>
      <c r="N56" s="76"/>
      <c r="O56" s="174"/>
      <c r="P56" s="76"/>
      <c r="Q56" s="76"/>
      <c r="R56" s="43"/>
    </row>
    <row r="57" spans="1:18" x14ac:dyDescent="0.2">
      <c r="A57" s="7">
        <v>38200</v>
      </c>
      <c r="B57" t="s">
        <v>71</v>
      </c>
      <c r="D57" s="70">
        <f>Accrual!D47</f>
        <v>55250692.159999996</v>
      </c>
      <c r="F57" s="76">
        <v>4.132775339131322E-2</v>
      </c>
      <c r="G57" s="71">
        <f t="shared" si="6"/>
        <v>2283386.9802878425</v>
      </c>
      <c r="H57" s="21"/>
      <c r="I57" s="27">
        <f>Accrual!R47</f>
        <v>2.6893855067115169E-2</v>
      </c>
      <c r="J57" s="48">
        <f t="shared" si="7"/>
        <v>1485904.1073088362</v>
      </c>
      <c r="K57" s="17"/>
      <c r="L57" s="72">
        <f t="shared" si="8"/>
        <v>-797482.87297900626</v>
      </c>
      <c r="N57" s="76"/>
      <c r="O57" s="174"/>
      <c r="P57" s="76"/>
      <c r="Q57" s="76"/>
      <c r="R57" s="43"/>
    </row>
    <row r="58" spans="1:18" x14ac:dyDescent="0.2">
      <c r="A58" s="7">
        <v>38300</v>
      </c>
      <c r="B58" t="s">
        <v>72</v>
      </c>
      <c r="D58" s="70">
        <f>Accrual!D48</f>
        <v>10759407.199999997</v>
      </c>
      <c r="F58" s="76">
        <v>3.1407361791819285E-2</v>
      </c>
      <c r="G58" s="71">
        <f t="shared" si="6"/>
        <v>337924.59459590522</v>
      </c>
      <c r="H58" s="21"/>
      <c r="I58" s="27">
        <f>Accrual!R48</f>
        <v>2.7596649048403369E-2</v>
      </c>
      <c r="J58" s="48">
        <f t="shared" si="7"/>
        <v>296923.5844672643</v>
      </c>
      <c r="K58" s="17"/>
      <c r="L58" s="72">
        <f t="shared" si="8"/>
        <v>-41001.010128640919</v>
      </c>
      <c r="N58" s="76"/>
      <c r="O58" s="174"/>
      <c r="P58" s="76"/>
      <c r="Q58" s="76"/>
      <c r="R58" s="43"/>
    </row>
    <row r="59" spans="1:18" x14ac:dyDescent="0.2">
      <c r="A59" s="7">
        <v>38400</v>
      </c>
      <c r="B59" s="25" t="s">
        <v>74</v>
      </c>
      <c r="D59" s="70">
        <f>Accrual!D49</f>
        <v>200274.49999999997</v>
      </c>
      <c r="F59" s="76">
        <v>2.3512263705235129E-2</v>
      </c>
      <c r="G59" s="71">
        <f t="shared" si="6"/>
        <v>4708.9068574341118</v>
      </c>
      <c r="H59" s="21"/>
      <c r="I59" s="27">
        <f>Accrual!R49</f>
        <v>2.4402782763281197E-2</v>
      </c>
      <c r="J59" s="48">
        <f t="shared" si="7"/>
        <v>4887.2551165247596</v>
      </c>
      <c r="K59" s="17"/>
      <c r="L59" s="72">
        <f t="shared" si="8"/>
        <v>178.34825909064784</v>
      </c>
      <c r="N59" s="76"/>
      <c r="O59" s="174"/>
      <c r="P59" s="76"/>
      <c r="Q59" s="76"/>
      <c r="R59" s="43"/>
    </row>
    <row r="60" spans="1:18" x14ac:dyDescent="0.2">
      <c r="A60" s="7">
        <v>38500</v>
      </c>
      <c r="B60" t="s">
        <v>75</v>
      </c>
      <c r="D60" s="70">
        <f>Accrual!D50</f>
        <v>5165445.6499999985</v>
      </c>
      <c r="F60" s="76">
        <v>2.7057274341141861E-2</v>
      </c>
      <c r="G60" s="71">
        <f t="shared" si="6"/>
        <v>139762.88004630781</v>
      </c>
      <c r="H60" s="21"/>
      <c r="I60" s="27">
        <f>Accrual!R50</f>
        <v>1.3825191978034189E-2</v>
      </c>
      <c r="J60" s="48">
        <f t="shared" si="7"/>
        <v>71413.27776335158</v>
      </c>
      <c r="K60" s="17"/>
      <c r="L60" s="72">
        <f t="shared" si="8"/>
        <v>-68349.602282956228</v>
      </c>
      <c r="N60" s="76"/>
      <c r="O60" s="174"/>
      <c r="P60" s="76"/>
      <c r="Q60" s="76"/>
      <c r="R60" s="43"/>
    </row>
    <row r="61" spans="1:18" x14ac:dyDescent="0.2">
      <c r="A61" s="7"/>
      <c r="B61" s="13" t="s">
        <v>77</v>
      </c>
      <c r="D61" s="175">
        <f>SUM(D42:D60)</f>
        <v>506654103.68999988</v>
      </c>
      <c r="F61" s="73">
        <f>G61/D61</f>
        <v>3.1909399591983557E-2</v>
      </c>
      <c r="G61" s="175">
        <f>SUM(G42:G60)</f>
        <v>16167028.249562476</v>
      </c>
      <c r="H61" s="24"/>
      <c r="I61" s="73">
        <f>J61/D61</f>
        <v>2.1365978550061272E-2</v>
      </c>
      <c r="J61" s="175">
        <f>SUM(J42:J60)</f>
        <v>10825160.711741056</v>
      </c>
      <c r="K61" s="17"/>
      <c r="L61" s="175">
        <f>SUM(L42:L60)</f>
        <v>-5341867.5378214177</v>
      </c>
      <c r="N61" s="76"/>
      <c r="O61" s="174"/>
      <c r="P61" s="76"/>
      <c r="Q61" s="76"/>
      <c r="R61" s="43"/>
    </row>
    <row r="62" spans="1:18" x14ac:dyDescent="0.2">
      <c r="A62" s="7"/>
      <c r="B62" s="7"/>
      <c r="D62" s="69"/>
      <c r="F62" s="8"/>
      <c r="K62" s="17"/>
      <c r="L62" s="17"/>
      <c r="N62" s="76"/>
    </row>
    <row r="63" spans="1:18" x14ac:dyDescent="0.2">
      <c r="A63" s="205" t="s">
        <v>221</v>
      </c>
      <c r="B63" s="205"/>
      <c r="D63" s="69"/>
      <c r="F63" s="8"/>
      <c r="K63" s="17"/>
      <c r="L63" s="17"/>
      <c r="N63" s="76"/>
    </row>
    <row r="64" spans="1:18" x14ac:dyDescent="0.2">
      <c r="A64" s="7">
        <v>39000</v>
      </c>
      <c r="B64" s="25" t="s">
        <v>60</v>
      </c>
      <c r="D64" s="187">
        <f>'Atmos KY Direct TR 2017 ALG'!D1400</f>
        <v>7141677.4700000016</v>
      </c>
      <c r="F64" s="76">
        <v>3.7610179267764637E-2</v>
      </c>
      <c r="G64" s="188">
        <f t="shared" ref="G64:G86" si="9">D64*F64</f>
        <v>268599.76991925586</v>
      </c>
      <c r="H64" s="21"/>
      <c r="I64" s="27">
        <f>Accrual!R54</f>
        <v>2.4898430650960923E-2</v>
      </c>
      <c r="J64" s="187">
        <f t="shared" ref="J64:J73" si="10">D64*I64</f>
        <v>177816.56121832511</v>
      </c>
      <c r="K64" s="17"/>
      <c r="L64" s="193">
        <f t="shared" ref="L64:L73" si="11">J64-G64</f>
        <v>-90783.208700930758</v>
      </c>
      <c r="N64" s="76"/>
      <c r="O64" s="174"/>
      <c r="P64" s="76"/>
      <c r="Q64" s="76"/>
      <c r="R64" s="43"/>
    </row>
    <row r="65" spans="1:18" x14ac:dyDescent="0.2">
      <c r="A65" s="7">
        <v>39002</v>
      </c>
      <c r="B65" t="s">
        <v>79</v>
      </c>
      <c r="D65" s="69">
        <f>'Atmos KY Direct TR 2017 ALG'!D1421</f>
        <v>173114.85</v>
      </c>
      <c r="F65" s="76">
        <v>3.7610179267764637E-2</v>
      </c>
      <c r="G65" s="71">
        <f t="shared" si="9"/>
        <v>6510.8805424121856</v>
      </c>
      <c r="H65" s="21"/>
      <c r="I65" s="27">
        <f>I64</f>
        <v>2.4898430650960923E-2</v>
      </c>
      <c r="J65" s="48">
        <f t="shared" si="10"/>
        <v>4310.2880873765025</v>
      </c>
      <c r="K65" s="17"/>
      <c r="L65" s="72">
        <f t="shared" si="11"/>
        <v>-2200.5924550356831</v>
      </c>
      <c r="N65" s="76"/>
      <c r="O65" s="174"/>
      <c r="P65" s="76"/>
      <c r="Q65" s="76"/>
      <c r="R65" s="43"/>
    </row>
    <row r="66" spans="1:18" x14ac:dyDescent="0.2">
      <c r="A66" s="7">
        <v>39003</v>
      </c>
      <c r="B66" t="s">
        <v>63</v>
      </c>
      <c r="D66" s="69">
        <f>'Atmos KY Direct TR 2017 ALG'!D1431</f>
        <v>709199.17999999993</v>
      </c>
      <c r="F66" s="76">
        <v>3.7610179267764637E-2</v>
      </c>
      <c r="G66" s="71">
        <f t="shared" si="9"/>
        <v>26673.108296351678</v>
      </c>
      <c r="H66" s="21"/>
      <c r="I66" s="27">
        <f>I64</f>
        <v>2.4898430650960923E-2</v>
      </c>
      <c r="J66" s="48">
        <f t="shared" si="10"/>
        <v>17657.946600948351</v>
      </c>
      <c r="K66" s="17"/>
      <c r="L66" s="72">
        <f t="shared" si="11"/>
        <v>-9015.161695403327</v>
      </c>
      <c r="N66" s="76"/>
      <c r="O66" s="174"/>
      <c r="P66" s="76"/>
      <c r="Q66" s="76"/>
      <c r="R66" s="43"/>
    </row>
    <row r="67" spans="1:18" x14ac:dyDescent="0.2">
      <c r="A67" s="7">
        <v>39004</v>
      </c>
      <c r="B67" s="25" t="s">
        <v>80</v>
      </c>
      <c r="D67" s="69">
        <f>Accrual!D55</f>
        <v>12954.74</v>
      </c>
      <c r="F67" s="76">
        <v>3.7610179267764637E-2</v>
      </c>
      <c r="G67" s="71">
        <f t="shared" si="9"/>
        <v>487.23009376728123</v>
      </c>
      <c r="H67" s="21"/>
      <c r="I67" s="27">
        <f>Accrual!R55</f>
        <v>5.010774114580667E-2</v>
      </c>
      <c r="J67" s="48">
        <f t="shared" si="10"/>
        <v>649.13275853122752</v>
      </c>
      <c r="K67" s="17"/>
      <c r="L67" s="72">
        <f t="shared" si="11"/>
        <v>161.90266476394629</v>
      </c>
      <c r="N67" s="76"/>
      <c r="O67" s="174"/>
      <c r="P67" s="76"/>
      <c r="Q67" s="76"/>
      <c r="R67" s="43"/>
    </row>
    <row r="68" spans="1:18" x14ac:dyDescent="0.2">
      <c r="A68" s="7">
        <v>39009</v>
      </c>
      <c r="B68" t="s">
        <v>81</v>
      </c>
      <c r="D68" s="69">
        <f>Accrual!D56</f>
        <v>1246194.18</v>
      </c>
      <c r="F68" s="76">
        <v>0.18705174002514324</v>
      </c>
      <c r="G68" s="71">
        <f t="shared" si="9"/>
        <v>233102.78977820656</v>
      </c>
      <c r="H68" s="21"/>
      <c r="I68" s="27">
        <f>Accrual!R56</f>
        <v>0.12371383922536304</v>
      </c>
      <c r="J68" s="48">
        <f t="shared" si="10"/>
        <v>154171.46642810313</v>
      </c>
      <c r="K68" s="17"/>
      <c r="L68" s="72">
        <f t="shared" si="11"/>
        <v>-78931.323350103426</v>
      </c>
      <c r="N68" s="76"/>
      <c r="O68" s="174"/>
      <c r="P68" s="76"/>
      <c r="Q68" s="76"/>
      <c r="R68" s="43"/>
    </row>
    <row r="69" spans="1:18" x14ac:dyDescent="0.2">
      <c r="A69" s="7">
        <v>39200</v>
      </c>
      <c r="B69" s="25" t="s">
        <v>83</v>
      </c>
      <c r="D69" s="69">
        <f>Accrual!D57</f>
        <v>220986.90000000002</v>
      </c>
      <c r="F69" s="76">
        <v>0.1514385623299761</v>
      </c>
      <c r="G69" s="71">
        <f t="shared" si="9"/>
        <v>33465.9384297582</v>
      </c>
      <c r="H69" s="21"/>
      <c r="I69" s="27">
        <f>Accrual!R57</f>
        <v>4.6990988109522631E-2</v>
      </c>
      <c r="J69" s="48">
        <f t="shared" si="10"/>
        <v>10384.392790260268</v>
      </c>
      <c r="K69" s="17"/>
      <c r="L69" s="72">
        <f t="shared" si="11"/>
        <v>-23081.545639497934</v>
      </c>
      <c r="N69" s="76"/>
    </row>
    <row r="70" spans="1:18" x14ac:dyDescent="0.2">
      <c r="A70" s="7">
        <v>39202</v>
      </c>
      <c r="B70" s="25" t="s">
        <v>222</v>
      </c>
      <c r="D70" s="69">
        <f>Parameters!D70</f>
        <v>0</v>
      </c>
      <c r="F70" s="76">
        <v>9.9501901491434425E-2</v>
      </c>
      <c r="G70" s="71">
        <f t="shared" si="9"/>
        <v>0</v>
      </c>
      <c r="H70" s="21"/>
      <c r="I70" s="27">
        <f>I69</f>
        <v>4.6990988109522631E-2</v>
      </c>
      <c r="J70" s="48">
        <f t="shared" si="10"/>
        <v>0</v>
      </c>
      <c r="K70" s="17"/>
      <c r="L70" s="72">
        <f t="shared" si="11"/>
        <v>0</v>
      </c>
      <c r="N70" s="76"/>
    </row>
    <row r="71" spans="1:18" x14ac:dyDescent="0.2">
      <c r="A71" s="7">
        <v>39603</v>
      </c>
      <c r="B71" s="25" t="s">
        <v>223</v>
      </c>
      <c r="D71" s="69">
        <f>'Provided by Client Plant 2017'!F3493</f>
        <v>39610.080000000002</v>
      </c>
      <c r="F71" s="76">
        <v>0.19474814638442414</v>
      </c>
      <c r="G71" s="71">
        <f>D71*F71</f>
        <v>7713.9896581387511</v>
      </c>
      <c r="H71" s="21"/>
      <c r="I71" s="27">
        <f>Accrual!R58</f>
        <v>8.7533884899222855E-2</v>
      </c>
      <c r="J71" s="48">
        <f t="shared" si="10"/>
        <v>3467.2241835690093</v>
      </c>
      <c r="K71" s="17"/>
      <c r="L71" s="72">
        <f t="shared" si="11"/>
        <v>-4246.7654745697419</v>
      </c>
      <c r="N71" s="76"/>
      <c r="O71" s="174"/>
      <c r="P71" s="76"/>
      <c r="Q71" s="76"/>
      <c r="R71" s="43"/>
    </row>
    <row r="72" spans="1:18" x14ac:dyDescent="0.2">
      <c r="A72" s="7">
        <v>39604</v>
      </c>
      <c r="B72" s="25" t="s">
        <v>224</v>
      </c>
      <c r="D72" s="69">
        <f>'Provided by Client Plant 2017'!F3496</f>
        <v>62747.29</v>
      </c>
      <c r="F72" s="76">
        <v>0.19474814638442414</v>
      </c>
      <c r="G72" s="71">
        <f>D72*F72</f>
        <v>12219.918418145913</v>
      </c>
      <c r="H72" s="21"/>
      <c r="I72" s="27">
        <f>I71</f>
        <v>8.7533884899222855E-2</v>
      </c>
      <c r="J72" s="48">
        <f t="shared" si="10"/>
        <v>5492.5140605981569</v>
      </c>
      <c r="K72" s="17"/>
      <c r="L72" s="72">
        <f t="shared" si="11"/>
        <v>-6727.4043575477563</v>
      </c>
      <c r="N72" s="76"/>
    </row>
    <row r="73" spans="1:18" x14ac:dyDescent="0.2">
      <c r="A73" s="7">
        <v>39605</v>
      </c>
      <c r="B73" s="25" t="s">
        <v>225</v>
      </c>
      <c r="D73" s="69">
        <f>'Provided by Client Plant 2017'!F3501</f>
        <v>19427.23</v>
      </c>
      <c r="F73" s="76">
        <v>0.19474814638442414</v>
      </c>
      <c r="G73" s="71">
        <f>D73*F73</f>
        <v>3783.417031883876</v>
      </c>
      <c r="H73" s="21"/>
      <c r="I73" s="27">
        <f>I72</f>
        <v>8.7533884899222855E-2</v>
      </c>
      <c r="J73" s="48">
        <f t="shared" si="10"/>
        <v>1700.5409147307291</v>
      </c>
      <c r="K73" s="17"/>
      <c r="L73" s="72">
        <f t="shared" si="11"/>
        <v>-2082.8761171531469</v>
      </c>
      <c r="N73" s="76"/>
    </row>
    <row r="74" spans="1:18" x14ac:dyDescent="0.2">
      <c r="A74" s="7"/>
      <c r="B74" s="13" t="s">
        <v>196</v>
      </c>
      <c r="D74" s="175">
        <f>SUM(D64:D73)</f>
        <v>9625911.9200000018</v>
      </c>
      <c r="F74" s="51">
        <f>G74/D74</f>
        <v>6.1558535657982645E-2</v>
      </c>
      <c r="G74" s="175">
        <f>SUM(G64:G73)</f>
        <v>592557.04216792027</v>
      </c>
      <c r="H74" s="21"/>
      <c r="I74" s="77">
        <f>J74/D74</f>
        <v>3.9024880984205229E-2</v>
      </c>
      <c r="J74" s="175">
        <f>SUM(J64:J73)</f>
        <v>375650.0670424425</v>
      </c>
      <c r="K74" s="17"/>
      <c r="L74" s="175">
        <f>SUM(L64:L73)</f>
        <v>-216906.97512547782</v>
      </c>
      <c r="N74" s="76"/>
    </row>
    <row r="75" spans="1:18" x14ac:dyDescent="0.2">
      <c r="A75" s="7"/>
      <c r="B75" s="13" t="s">
        <v>230</v>
      </c>
      <c r="D75" s="175">
        <f>SUM(D28,D39,D61,D74)</f>
        <v>562799399.9799999</v>
      </c>
      <c r="F75" s="51">
        <f>G75/D75</f>
        <v>3.1314548359775318E-2</v>
      </c>
      <c r="G75" s="175">
        <f>SUM(G28,G39,G61,G74)</f>
        <v>17623809.027526241</v>
      </c>
      <c r="H75" s="21"/>
      <c r="I75" s="77">
        <f>J75/D75</f>
        <v>2.1002687605082945E-2</v>
      </c>
      <c r="J75" s="175">
        <f>SUM(J28,J39,J61,J74)</f>
        <v>11820299.982108062</v>
      </c>
      <c r="K75" s="17"/>
      <c r="L75" s="175">
        <f>SUM(L28,L39,L61,L74)</f>
        <v>-5803509.045418174</v>
      </c>
      <c r="N75" s="76"/>
    </row>
    <row r="76" spans="1:18" x14ac:dyDescent="0.2">
      <c r="A76" s="7"/>
      <c r="B76" s="13"/>
      <c r="D76" s="69"/>
      <c r="F76" s="43"/>
      <c r="G76" s="69"/>
      <c r="H76" s="21"/>
      <c r="I76" s="27"/>
      <c r="J76" s="69"/>
      <c r="K76" s="17"/>
      <c r="L76" s="69"/>
      <c r="N76" s="76"/>
    </row>
    <row r="77" spans="1:18" x14ac:dyDescent="0.2">
      <c r="A77" s="205" t="s">
        <v>226</v>
      </c>
      <c r="B77" s="205"/>
      <c r="D77" s="69"/>
      <c r="F77" s="43"/>
      <c r="G77" s="71"/>
      <c r="H77" s="21"/>
      <c r="I77" s="21"/>
      <c r="K77" s="17"/>
      <c r="L77" s="18"/>
      <c r="N77" s="76"/>
    </row>
    <row r="78" spans="1:18" x14ac:dyDescent="0.2">
      <c r="A78" s="7">
        <v>39100</v>
      </c>
      <c r="B78" s="25" t="s">
        <v>82</v>
      </c>
      <c r="D78" s="187">
        <f>GPA!D27</f>
        <v>1749085.61</v>
      </c>
      <c r="F78" s="76">
        <v>6.6666666666666666E-2</v>
      </c>
      <c r="G78" s="188">
        <f>D78*F78</f>
        <v>116605.70733333334</v>
      </c>
      <c r="I78" s="81">
        <f>1/Parameters!M68</f>
        <v>0.05</v>
      </c>
      <c r="J78" s="187">
        <f t="shared" ref="J78:J86" si="12">D78*I78</f>
        <v>87454.280500000008</v>
      </c>
      <c r="K78" s="127"/>
      <c r="L78" s="193">
        <f t="shared" ref="L78:L86" si="13">J78-G78</f>
        <v>-29151.426833333331</v>
      </c>
      <c r="N78" s="76"/>
      <c r="O78" s="174"/>
      <c r="P78" s="76"/>
      <c r="Q78" s="76"/>
      <c r="R78" s="43"/>
    </row>
    <row r="79" spans="1:18" x14ac:dyDescent="0.2">
      <c r="A79" s="7">
        <v>39400</v>
      </c>
      <c r="B79" t="s">
        <v>86</v>
      </c>
      <c r="D79" s="69">
        <f>GPA!D28</f>
        <v>3175404.51</v>
      </c>
      <c r="F79" s="76">
        <v>6.25E-2</v>
      </c>
      <c r="G79" s="71">
        <f>D79*F79</f>
        <v>198462.78187499999</v>
      </c>
      <c r="I79" s="81">
        <f>1/Parameters!M71</f>
        <v>6.25E-2</v>
      </c>
      <c r="J79" s="48">
        <f t="shared" si="12"/>
        <v>198462.78187499999</v>
      </c>
      <c r="K79" s="127"/>
      <c r="L79" s="72">
        <f t="shared" si="13"/>
        <v>0</v>
      </c>
      <c r="N79" s="76"/>
      <c r="O79" s="174"/>
      <c r="P79" s="76"/>
      <c r="Q79" s="76"/>
      <c r="R79" s="43"/>
    </row>
    <row r="80" spans="1:18" x14ac:dyDescent="0.2">
      <c r="A80" s="7">
        <v>39700</v>
      </c>
      <c r="B80" s="25" t="s">
        <v>91</v>
      </c>
      <c r="D80" s="69">
        <f>GPA!D29</f>
        <v>438830.96000000008</v>
      </c>
      <c r="F80" s="76">
        <v>6.6666666666666666E-2</v>
      </c>
      <c r="G80" s="71">
        <f t="shared" si="9"/>
        <v>29255.397333333338</v>
      </c>
      <c r="I80" s="81">
        <f>1/Parameters!M75</f>
        <v>6.6666666666666666E-2</v>
      </c>
      <c r="J80" s="48">
        <f t="shared" si="12"/>
        <v>29255.397333333338</v>
      </c>
      <c r="K80" s="127"/>
      <c r="L80" s="72">
        <f t="shared" si="13"/>
        <v>0</v>
      </c>
      <c r="N80" s="76"/>
      <c r="O80" s="174"/>
      <c r="P80" s="76"/>
      <c r="Q80" s="76"/>
      <c r="R80" s="43"/>
    </row>
    <row r="81" spans="1:18" x14ac:dyDescent="0.2">
      <c r="A81" s="7">
        <v>39800</v>
      </c>
      <c r="B81" s="25" t="s">
        <v>92</v>
      </c>
      <c r="D81" s="69">
        <f>GPA!D30</f>
        <v>3897155.5400000005</v>
      </c>
      <c r="F81" s="76">
        <v>0.05</v>
      </c>
      <c r="G81" s="71">
        <f t="shared" si="9"/>
        <v>194857.77700000003</v>
      </c>
      <c r="I81" s="81">
        <f>1/Parameters!M76</f>
        <v>0.05</v>
      </c>
      <c r="J81" s="48">
        <f t="shared" si="12"/>
        <v>194857.77700000003</v>
      </c>
      <c r="K81" s="127"/>
      <c r="L81" s="72">
        <f t="shared" si="13"/>
        <v>0</v>
      </c>
      <c r="N81" s="76"/>
      <c r="O81" s="174"/>
      <c r="P81" s="76"/>
      <c r="Q81" s="76"/>
      <c r="R81" s="43"/>
    </row>
    <row r="82" spans="1:18" x14ac:dyDescent="0.2">
      <c r="A82" s="7">
        <v>39901</v>
      </c>
      <c r="B82" s="128" t="s">
        <v>267</v>
      </c>
      <c r="D82" s="69">
        <f>GPA!D31</f>
        <v>14389.76</v>
      </c>
      <c r="F82" s="81">
        <v>0.1</v>
      </c>
      <c r="G82" s="71">
        <f t="shared" si="9"/>
        <v>1438.9760000000001</v>
      </c>
      <c r="I82" s="81">
        <f>1/Parameters!M77</f>
        <v>0.14285714285714285</v>
      </c>
      <c r="J82" s="48">
        <f t="shared" si="12"/>
        <v>2055.6799999999998</v>
      </c>
      <c r="K82" s="127"/>
      <c r="L82" s="72">
        <f t="shared" si="13"/>
        <v>616.70399999999972</v>
      </c>
      <c r="M82" s="128"/>
      <c r="N82" s="76"/>
      <c r="O82" s="174"/>
      <c r="P82" s="76"/>
      <c r="Q82" s="76"/>
      <c r="R82" s="43"/>
    </row>
    <row r="83" spans="1:18" x14ac:dyDescent="0.2">
      <c r="A83" s="7">
        <v>39903</v>
      </c>
      <c r="B83" t="s">
        <v>93</v>
      </c>
      <c r="D83" s="69">
        <f>GPA!D32</f>
        <v>134598.85999999999</v>
      </c>
      <c r="F83" s="43">
        <f>1/Parameters!F78</f>
        <v>0.1</v>
      </c>
      <c r="G83" s="71">
        <f t="shared" si="9"/>
        <v>13459.885999999999</v>
      </c>
      <c r="I83" s="81">
        <f>1/Parameters!M78</f>
        <v>0.1</v>
      </c>
      <c r="J83" s="48">
        <f t="shared" si="12"/>
        <v>13459.885999999999</v>
      </c>
      <c r="K83" s="127"/>
      <c r="L83" s="72">
        <f t="shared" si="13"/>
        <v>0</v>
      </c>
      <c r="N83" s="76"/>
      <c r="O83" s="174"/>
      <c r="P83" s="76"/>
      <c r="Q83" s="76"/>
      <c r="R83" s="43"/>
    </row>
    <row r="84" spans="1:18" x14ac:dyDescent="0.2">
      <c r="A84" s="7">
        <v>39906</v>
      </c>
      <c r="B84" s="25" t="s">
        <v>94</v>
      </c>
      <c r="D84" s="69">
        <f>GPA!D33</f>
        <v>1068402.71</v>
      </c>
      <c r="F84" s="43">
        <f>1/Parameters!F79</f>
        <v>0.2</v>
      </c>
      <c r="G84" s="71">
        <f t="shared" si="9"/>
        <v>213680.54200000002</v>
      </c>
      <c r="I84" s="81">
        <f>1/Parameters!M79</f>
        <v>0.2</v>
      </c>
      <c r="J84" s="48">
        <f t="shared" si="12"/>
        <v>213680.54200000002</v>
      </c>
      <c r="K84" s="127"/>
      <c r="L84" s="72">
        <f t="shared" si="13"/>
        <v>0</v>
      </c>
      <c r="N84" s="76"/>
      <c r="O84" s="174"/>
      <c r="P84" s="76"/>
      <c r="Q84" s="76"/>
      <c r="R84" s="43"/>
    </row>
    <row r="85" spans="1:18" x14ac:dyDescent="0.2">
      <c r="A85" s="7">
        <v>39907</v>
      </c>
      <c r="B85" s="25" t="s">
        <v>95</v>
      </c>
      <c r="D85" s="69">
        <f>GPA!D34</f>
        <v>0</v>
      </c>
      <c r="F85" s="43">
        <f>1/Parameters!F80</f>
        <v>0.14285714285714285</v>
      </c>
      <c r="G85" s="71">
        <f t="shared" si="9"/>
        <v>0</v>
      </c>
      <c r="I85" s="81">
        <f>1/Parameters!M80</f>
        <v>0.14285714285714285</v>
      </c>
      <c r="J85" s="48">
        <f t="shared" si="12"/>
        <v>0</v>
      </c>
      <c r="K85" s="127"/>
      <c r="L85" s="72">
        <f t="shared" si="13"/>
        <v>0</v>
      </c>
      <c r="N85" s="76"/>
      <c r="O85" s="174"/>
      <c r="P85" s="76"/>
      <c r="Q85" s="76"/>
      <c r="R85" s="43"/>
    </row>
    <row r="86" spans="1:18" x14ac:dyDescent="0.2">
      <c r="A86" s="7">
        <v>39908</v>
      </c>
      <c r="B86" t="s">
        <v>96</v>
      </c>
      <c r="D86" s="69">
        <f>GPA!D35</f>
        <v>65605.8</v>
      </c>
      <c r="F86" s="43">
        <f>1/Parameters!F81</f>
        <v>6.6666666666666666E-2</v>
      </c>
      <c r="G86" s="71">
        <f t="shared" si="9"/>
        <v>4373.72</v>
      </c>
      <c r="I86" s="81">
        <f>1/Parameters!M81</f>
        <v>8.3333333333333329E-2</v>
      </c>
      <c r="J86" s="48">
        <f t="shared" si="12"/>
        <v>5467.15</v>
      </c>
      <c r="K86" s="127"/>
      <c r="L86" s="72">
        <f t="shared" si="13"/>
        <v>1093.4299999999994</v>
      </c>
      <c r="O86" s="174"/>
      <c r="P86" s="76"/>
      <c r="Q86" s="76"/>
      <c r="R86" s="43"/>
    </row>
    <row r="87" spans="1:18" x14ac:dyDescent="0.2">
      <c r="A87" s="7"/>
      <c r="B87" s="13" t="s">
        <v>200</v>
      </c>
      <c r="D87" s="175">
        <f>SUM(D78:D86)</f>
        <v>10543473.75</v>
      </c>
      <c r="F87" s="74">
        <f>G87/D87</f>
        <v>7.3233433861555036E-2</v>
      </c>
      <c r="G87" s="175">
        <f>SUM(G78:G86)</f>
        <v>772134.78754166665</v>
      </c>
      <c r="I87" s="78">
        <f>J87/D87</f>
        <v>7.0630753427762205E-2</v>
      </c>
      <c r="J87" s="175">
        <f>SUM(J78:J86)</f>
        <v>744693.4947083334</v>
      </c>
      <c r="L87" s="175">
        <f>SUM(L78:L86)</f>
        <v>-27441.292833333333</v>
      </c>
    </row>
    <row r="88" spans="1:18" x14ac:dyDescent="0.2">
      <c r="A88" s="7"/>
      <c r="B88" s="13" t="s">
        <v>97</v>
      </c>
      <c r="D88" s="144">
        <f>D74+D87</f>
        <v>20169385.670000002</v>
      </c>
      <c r="F88" s="172">
        <f>G88/D88</f>
        <v>6.766154666472729E-2</v>
      </c>
      <c r="G88" s="144">
        <f>G74+G87</f>
        <v>1364691.8297095869</v>
      </c>
      <c r="I88" s="78">
        <f>J88/D88</f>
        <v>5.5546737024181052E-2</v>
      </c>
      <c r="J88" s="175">
        <f>J74+J87</f>
        <v>1120343.5617507759</v>
      </c>
      <c r="L88" s="144">
        <f>L74+L87</f>
        <v>-244348.26795881116</v>
      </c>
    </row>
    <row r="89" spans="1:18" x14ac:dyDescent="0.2">
      <c r="A89" s="7"/>
      <c r="B89" s="13" t="s">
        <v>227</v>
      </c>
      <c r="D89" s="175">
        <f>SUM(D28,D39,D61,D74,D87)</f>
        <v>573342873.7299999</v>
      </c>
      <c r="E89" s="55"/>
      <c r="F89" s="74">
        <f>G89/D89</f>
        <v>3.2085414606079103E-2</v>
      </c>
      <c r="G89" s="175">
        <f>SUM(G28,G39,G61,G74,G87)</f>
        <v>18395943.815067906</v>
      </c>
      <c r="H89" s="55"/>
      <c r="I89" s="73">
        <f>J89/D89</f>
        <v>2.1915321620851844E-2</v>
      </c>
      <c r="J89" s="175">
        <f>SUM(J28,J39,J61,J74,J87)</f>
        <v>12564993.476816395</v>
      </c>
      <c r="K89" s="55"/>
      <c r="L89" s="175">
        <f>SUM(L28,L39,L61,L74,L87)</f>
        <v>-5830950.3382515069</v>
      </c>
      <c r="M89" t="s">
        <v>1062</v>
      </c>
    </row>
    <row r="90" spans="1:18" x14ac:dyDescent="0.2">
      <c r="D90" s="36"/>
      <c r="J90" s="36"/>
    </row>
    <row r="91" spans="1:18" x14ac:dyDescent="0.2">
      <c r="A91" s="130"/>
      <c r="I91" s="76">
        <v>3.201862387791804E-2</v>
      </c>
      <c r="J91" s="6">
        <v>18357649.827045523</v>
      </c>
      <c r="L91" s="6">
        <v>-38293.98802237503</v>
      </c>
      <c r="M91" t="s">
        <v>1060</v>
      </c>
    </row>
    <row r="92" spans="1:18" x14ac:dyDescent="0.2">
      <c r="A92" s="58"/>
    </row>
    <row r="93" spans="1:18" x14ac:dyDescent="0.2">
      <c r="A93" s="58"/>
      <c r="B93" s="13"/>
      <c r="D93" s="48"/>
      <c r="J93" s="56"/>
      <c r="L93" s="56">
        <f>L89-L91</f>
        <v>-5792656.350229132</v>
      </c>
      <c r="M93" t="s">
        <v>1061</v>
      </c>
    </row>
    <row r="94" spans="1:18" x14ac:dyDescent="0.2">
      <c r="B94" s="13" t="s">
        <v>228</v>
      </c>
      <c r="D94" s="69">
        <f>'Provided by Client Plant 2017'!F3623</f>
        <v>2199253.87</v>
      </c>
    </row>
    <row r="95" spans="1:18" x14ac:dyDescent="0.2">
      <c r="B95" s="13" t="s">
        <v>229</v>
      </c>
      <c r="D95" s="31">
        <f>D89+D94</f>
        <v>575542127.5999999</v>
      </c>
    </row>
    <row r="96" spans="1:18" x14ac:dyDescent="0.2">
      <c r="B96" s="13" t="s">
        <v>201</v>
      </c>
      <c r="D96" s="31">
        <f>'Provided by Client Plant 2017'!F3612</f>
        <v>575632189.43000054</v>
      </c>
    </row>
    <row r="97" spans="2:13" x14ac:dyDescent="0.2">
      <c r="B97" s="13" t="s">
        <v>199</v>
      </c>
      <c r="D97" s="31">
        <f>D95-D96</f>
        <v>-90061.830000638962</v>
      </c>
    </row>
    <row r="98" spans="2:13" x14ac:dyDescent="0.2">
      <c r="B98" s="13" t="s">
        <v>1038</v>
      </c>
      <c r="D98" s="48">
        <f>'Atmos KY Direct TR 2017 ALG'!S1538</f>
        <v>90061.83</v>
      </c>
    </row>
    <row r="99" spans="2:13" ht="13.5" thickBot="1" x14ac:dyDescent="0.25">
      <c r="B99" s="13" t="s">
        <v>1039</v>
      </c>
      <c r="D99" s="173">
        <f>D97+D98</f>
        <v>-6.389600457623601E-7</v>
      </c>
    </row>
    <row r="100" spans="2:13" ht="13.5" thickTop="1" x14ac:dyDescent="0.2"/>
    <row r="102" spans="2:13" x14ac:dyDescent="0.2">
      <c r="B102" s="6" t="s">
        <v>227</v>
      </c>
      <c r="C102" s="6"/>
      <c r="D102" s="6">
        <v>573342873.7299999</v>
      </c>
      <c r="E102" s="6"/>
      <c r="F102" s="76">
        <v>3.2085414606079103E-2</v>
      </c>
      <c r="G102" s="6">
        <v>18395943.815067906</v>
      </c>
      <c r="H102" s="6"/>
      <c r="I102" s="76">
        <v>3.201862387791804E-2</v>
      </c>
      <c r="J102" s="6">
        <v>18357649.827045523</v>
      </c>
      <c r="K102" s="6"/>
      <c r="L102" s="6">
        <v>-38293.98802237503</v>
      </c>
      <c r="M102" t="s">
        <v>261</v>
      </c>
    </row>
    <row r="105" spans="2:13" x14ac:dyDescent="0.2">
      <c r="L105" s="56"/>
    </row>
  </sheetData>
  <mergeCells count="11">
    <mergeCell ref="A77:B77"/>
    <mergeCell ref="A1:L1"/>
    <mergeCell ref="A2:L2"/>
    <mergeCell ref="A3:L3"/>
    <mergeCell ref="A4:L4"/>
    <mergeCell ref="F6:G6"/>
    <mergeCell ref="I6:J6"/>
    <mergeCell ref="A11:B11"/>
    <mergeCell ref="A30:B30"/>
    <mergeCell ref="A41:B41"/>
    <mergeCell ref="A63:B63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zoomScaleNormal="100" workbookViewId="0">
      <selection sqref="A1:R1"/>
    </sheetView>
  </sheetViews>
  <sheetFormatPr defaultRowHeight="12.75" x14ac:dyDescent="0.2"/>
  <cols>
    <col min="1" max="1" width="11.7109375" customWidth="1"/>
    <col min="2" max="2" width="37.5703125" bestFit="1" customWidth="1"/>
    <col min="3" max="3" width="2.7109375" customWidth="1"/>
    <col min="4" max="4" width="16" bestFit="1" customWidth="1"/>
    <col min="5" max="5" width="2.7109375" customWidth="1"/>
    <col min="6" max="6" width="18" bestFit="1" customWidth="1"/>
    <col min="7" max="7" width="2.7109375" customWidth="1"/>
    <col min="8" max="8" width="12.85546875" bestFit="1" customWidth="1"/>
    <col min="9" max="9" width="2.7109375" customWidth="1"/>
    <col min="10" max="10" width="15.5703125" bestFit="1" customWidth="1"/>
    <col min="11" max="11" width="2.7109375" customWidth="1"/>
    <col min="12" max="12" width="16" bestFit="1" customWidth="1"/>
    <col min="13" max="13" width="2.7109375" customWidth="1"/>
    <col min="14" max="14" width="12.5703125" bestFit="1" customWidth="1"/>
    <col min="15" max="15" width="2.7109375" customWidth="1"/>
    <col min="16" max="16" width="15" bestFit="1" customWidth="1"/>
    <col min="17" max="17" width="2.7109375" customWidth="1"/>
    <col min="18" max="18" width="12.5703125" bestFit="1" customWidth="1"/>
  </cols>
  <sheetData>
    <row r="1" spans="1:19" ht="15.75" x14ac:dyDescent="0.25">
      <c r="A1" s="210" t="s">
        <v>181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9" ht="15.75" x14ac:dyDescent="0.25">
      <c r="A2" s="210" t="s">
        <v>182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9" ht="15.75" x14ac:dyDescent="0.25">
      <c r="A3" s="210" t="s">
        <v>1016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9" ht="15.75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9" x14ac:dyDescent="0.2">
      <c r="A5" s="11" t="s">
        <v>1059</v>
      </c>
      <c r="C5" s="36"/>
      <c r="E5" s="36"/>
      <c r="F5" s="10"/>
      <c r="G5" s="36"/>
      <c r="I5" s="36"/>
      <c r="K5" s="36"/>
      <c r="M5" s="36"/>
      <c r="O5" s="36"/>
      <c r="P5" s="37" t="s">
        <v>183</v>
      </c>
      <c r="Q5" s="36"/>
      <c r="R5" s="38" t="s">
        <v>183</v>
      </c>
    </row>
    <row r="6" spans="1:19" x14ac:dyDescent="0.2">
      <c r="C6" s="36"/>
      <c r="D6" s="2" t="s">
        <v>1049</v>
      </c>
      <c r="E6" s="36"/>
      <c r="F6" s="176" t="s">
        <v>233</v>
      </c>
      <c r="G6" s="36"/>
      <c r="H6" s="37" t="s">
        <v>184</v>
      </c>
      <c r="I6" s="36"/>
      <c r="J6" s="37" t="s">
        <v>185</v>
      </c>
      <c r="K6" s="36"/>
      <c r="L6" s="37" t="s">
        <v>186</v>
      </c>
      <c r="M6" s="36"/>
      <c r="N6" s="37" t="s">
        <v>187</v>
      </c>
      <c r="O6" s="36"/>
      <c r="P6" s="37" t="s">
        <v>13</v>
      </c>
      <c r="Q6" s="36"/>
      <c r="R6" s="38" t="s">
        <v>13</v>
      </c>
    </row>
    <row r="7" spans="1:19" x14ac:dyDescent="0.2">
      <c r="A7" s="14" t="s">
        <v>6</v>
      </c>
      <c r="B7" s="39" t="s">
        <v>24</v>
      </c>
      <c r="C7" s="40"/>
      <c r="D7" s="177" t="s">
        <v>1050</v>
      </c>
      <c r="E7" s="40"/>
      <c r="F7" s="177" t="s">
        <v>1051</v>
      </c>
      <c r="G7" s="40"/>
      <c r="H7" s="41" t="s">
        <v>188</v>
      </c>
      <c r="I7" s="40"/>
      <c r="J7" s="41" t="s">
        <v>189</v>
      </c>
      <c r="K7" s="40"/>
      <c r="L7" s="41" t="s">
        <v>190</v>
      </c>
      <c r="M7" s="40"/>
      <c r="N7" s="41" t="s">
        <v>14</v>
      </c>
      <c r="O7" s="40"/>
      <c r="P7" s="41" t="s">
        <v>189</v>
      </c>
      <c r="Q7" s="40"/>
      <c r="R7" s="42" t="s">
        <v>191</v>
      </c>
    </row>
    <row r="8" spans="1:19" x14ac:dyDescent="0.2">
      <c r="A8" s="1" t="s">
        <v>211</v>
      </c>
      <c r="B8" s="1" t="s">
        <v>212</v>
      </c>
      <c r="C8" s="1"/>
      <c r="D8" s="62" t="s">
        <v>213</v>
      </c>
      <c r="E8" s="1"/>
      <c r="F8" s="63" t="s">
        <v>214</v>
      </c>
      <c r="H8" s="1" t="s">
        <v>215</v>
      </c>
      <c r="I8" s="1"/>
      <c r="J8" s="64" t="s">
        <v>216</v>
      </c>
      <c r="L8" s="1" t="s">
        <v>217</v>
      </c>
      <c r="M8" s="1"/>
      <c r="N8" s="61" t="s">
        <v>218</v>
      </c>
      <c r="O8" s="36"/>
      <c r="P8" s="61" t="s">
        <v>1052</v>
      </c>
      <c r="Q8" s="36"/>
      <c r="R8" s="61" t="s">
        <v>1053</v>
      </c>
    </row>
    <row r="9" spans="1:19" x14ac:dyDescent="0.2">
      <c r="A9" s="205" t="s">
        <v>31</v>
      </c>
      <c r="B9" s="205"/>
      <c r="C9" s="44"/>
      <c r="D9" s="6"/>
      <c r="E9" s="44"/>
      <c r="G9" s="44"/>
      <c r="H9" s="36"/>
      <c r="I9" s="44"/>
      <c r="J9" s="52"/>
      <c r="K9" s="44"/>
      <c r="L9" s="52"/>
      <c r="M9" s="44"/>
      <c r="N9" s="36"/>
      <c r="O9" s="44"/>
      <c r="P9" s="36"/>
      <c r="Q9" s="44"/>
      <c r="R9" s="47"/>
    </row>
    <row r="10" spans="1:19" s="17" customFormat="1" x14ac:dyDescent="0.2">
      <c r="A10" s="115">
        <v>35020</v>
      </c>
      <c r="B10" s="17" t="s">
        <v>29</v>
      </c>
      <c r="C10" s="116"/>
      <c r="D10" s="188">
        <f>'Atmos KY Direct TR 2017 ALG'!D6</f>
        <v>4681.58</v>
      </c>
      <c r="E10" s="116"/>
      <c r="F10" s="188">
        <f>'Atmos KY Direct TR 2017 ALG'!K6</f>
        <v>4359.7693658301305</v>
      </c>
      <c r="G10" s="116"/>
      <c r="H10" s="119">
        <f>Parameters!R11</f>
        <v>0</v>
      </c>
      <c r="I10" s="116"/>
      <c r="J10" s="194">
        <f t="shared" ref="J10:J24" si="0">D10*H10</f>
        <v>0</v>
      </c>
      <c r="K10" s="116"/>
      <c r="L10" s="194">
        <f t="shared" ref="L10:L24" si="1">D10-F10-J10</f>
        <v>321.81063416986945</v>
      </c>
      <c r="M10" s="116"/>
      <c r="N10" s="117">
        <f>'Atmos KY Direct TR 2017 ALG'!Q6</f>
        <v>19.118198288774302</v>
      </c>
      <c r="O10" s="116"/>
      <c r="P10" s="194">
        <f t="shared" ref="P10:P24" si="2">L10/N10</f>
        <v>16.832686287118808</v>
      </c>
      <c r="Q10" s="116"/>
      <c r="R10" s="121">
        <f t="shared" ref="R10:R25" si="3">P10/D10</f>
        <v>3.5955139690272957E-3</v>
      </c>
    </row>
    <row r="11" spans="1:19" s="17" customFormat="1" x14ac:dyDescent="0.2">
      <c r="A11" s="115">
        <v>35100</v>
      </c>
      <c r="B11" s="18" t="s">
        <v>32</v>
      </c>
      <c r="C11" s="122"/>
      <c r="D11" s="117">
        <f>'Atmos KY Direct TR 2017 ALG'!D10</f>
        <v>17916.189999999999</v>
      </c>
      <c r="E11" s="122"/>
      <c r="F11" s="117">
        <f>'Atmos KY Direct TR 2017 ALG'!K10</f>
        <v>5889.3599294487212</v>
      </c>
      <c r="G11" s="122"/>
      <c r="H11" s="119">
        <f>Parameters!R12</f>
        <v>-0.05</v>
      </c>
      <c r="I11" s="122"/>
      <c r="J11" s="120">
        <f t="shared" si="0"/>
        <v>-895.80949999999996</v>
      </c>
      <c r="K11" s="122"/>
      <c r="L11" s="120">
        <f t="shared" si="1"/>
        <v>12922.639570551277</v>
      </c>
      <c r="M11" s="122"/>
      <c r="N11" s="117">
        <f>'Atmos KY Direct TR 2017 ALG'!Q10</f>
        <v>44.971263873624913</v>
      </c>
      <c r="O11" s="122"/>
      <c r="P11" s="120">
        <f t="shared" si="2"/>
        <v>287.35326645178509</v>
      </c>
      <c r="Q11" s="122"/>
      <c r="R11" s="121">
        <f t="shared" si="3"/>
        <v>1.6038748553782088E-2</v>
      </c>
    </row>
    <row r="12" spans="1:19" s="17" customFormat="1" x14ac:dyDescent="0.2">
      <c r="A12" s="115">
        <v>35102</v>
      </c>
      <c r="B12" s="17" t="s">
        <v>33</v>
      </c>
      <c r="C12" s="116"/>
      <c r="D12" s="117">
        <f>'Atmos KY Direct TR 2017 ALG'!D24</f>
        <v>153261.30000000002</v>
      </c>
      <c r="E12" s="116"/>
      <c r="F12" s="117">
        <f>'Atmos KY Direct TR 2017 ALG'!K24</f>
        <v>113895.32432826914</v>
      </c>
      <c r="G12" s="116"/>
      <c r="H12" s="119">
        <f>Parameters!R13</f>
        <v>-0.05</v>
      </c>
      <c r="I12" s="116"/>
      <c r="J12" s="120">
        <f t="shared" si="0"/>
        <v>-7663.0650000000014</v>
      </c>
      <c r="K12" s="116"/>
      <c r="L12" s="120">
        <f t="shared" si="1"/>
        <v>47029.04067173088</v>
      </c>
      <c r="M12" s="116"/>
      <c r="N12" s="117">
        <f>'Atmos KY Direct TR 2017 ALG'!Q24</f>
        <v>26.023908924915748</v>
      </c>
      <c r="O12" s="116"/>
      <c r="P12" s="120">
        <f t="shared" si="2"/>
        <v>1807.1474507315252</v>
      </c>
      <c r="Q12" s="116"/>
      <c r="R12" s="121">
        <f t="shared" si="3"/>
        <v>1.1791283583863147E-2</v>
      </c>
    </row>
    <row r="13" spans="1:19" s="17" customFormat="1" x14ac:dyDescent="0.2">
      <c r="A13" s="115">
        <v>35103</v>
      </c>
      <c r="B13" s="18" t="s">
        <v>34</v>
      </c>
      <c r="C13" s="122"/>
      <c r="D13" s="117">
        <f>'Atmos KY Direct TR 2017 ALG'!D34</f>
        <v>23138.379999999997</v>
      </c>
      <c r="E13" s="122"/>
      <c r="F13" s="117">
        <f>'Atmos KY Direct TR 2017 ALG'!K34</f>
        <v>20852.240726916498</v>
      </c>
      <c r="G13" s="122"/>
      <c r="H13" s="119">
        <f>Parameters!R14</f>
        <v>-0.05</v>
      </c>
      <c r="I13" s="122"/>
      <c r="J13" s="120">
        <f t="shared" si="0"/>
        <v>-1156.9189999999999</v>
      </c>
      <c r="K13" s="122"/>
      <c r="L13" s="120">
        <f t="shared" si="1"/>
        <v>3443.0582730834994</v>
      </c>
      <c r="M13" s="122"/>
      <c r="N13" s="117">
        <f>'Atmos KY Direct TR 2017 ALG'!Q34</f>
        <v>18.797857263067687</v>
      </c>
      <c r="O13" s="122"/>
      <c r="P13" s="120">
        <f t="shared" si="2"/>
        <v>183.16227349210197</v>
      </c>
      <c r="Q13" s="122"/>
      <c r="R13" s="121">
        <f t="shared" si="3"/>
        <v>7.9159506193649688E-3</v>
      </c>
    </row>
    <row r="14" spans="1:19" s="17" customFormat="1" x14ac:dyDescent="0.2">
      <c r="A14" s="115">
        <v>35104</v>
      </c>
      <c r="B14" s="17" t="s">
        <v>35</v>
      </c>
      <c r="C14" s="116"/>
      <c r="D14" s="117">
        <f>'Atmos KY Direct TR 2017 ALG'!D50</f>
        <v>137442.53</v>
      </c>
      <c r="E14" s="116"/>
      <c r="F14" s="117">
        <f>'Atmos KY Direct TR 2017 ALG'!K50</f>
        <v>100123.36752013647</v>
      </c>
      <c r="G14" s="116"/>
      <c r="H14" s="119">
        <f>Parameters!R15</f>
        <v>-0.05</v>
      </c>
      <c r="I14" s="116"/>
      <c r="J14" s="120">
        <f t="shared" si="0"/>
        <v>-6872.1265000000003</v>
      </c>
      <c r="K14" s="116"/>
      <c r="L14" s="120">
        <f t="shared" si="1"/>
        <v>44191.28897986353</v>
      </c>
      <c r="M14" s="116"/>
      <c r="N14" s="117">
        <f>'Atmos KY Direct TR 2017 ALG'!Q50</f>
        <v>26.694624939000256</v>
      </c>
      <c r="O14" s="116"/>
      <c r="P14" s="120">
        <f t="shared" si="2"/>
        <v>1655.4377175496868</v>
      </c>
      <c r="Q14" s="116"/>
      <c r="R14" s="121">
        <f t="shared" si="3"/>
        <v>1.2044581233695908E-2</v>
      </c>
    </row>
    <row r="15" spans="1:19" s="17" customFormat="1" x14ac:dyDescent="0.2">
      <c r="A15" s="115">
        <v>35200</v>
      </c>
      <c r="B15" s="18" t="s">
        <v>36</v>
      </c>
      <c r="C15" s="122"/>
      <c r="D15" s="117">
        <f>'Atmos KY Direct TR 2017 ALG'!D70</f>
        <v>8353042.6100000013</v>
      </c>
      <c r="E15" s="122"/>
      <c r="F15" s="117">
        <f>'Atmos KY Direct TR 2017 ALG'!K70</f>
        <v>1039246.7801093133</v>
      </c>
      <c r="G15" s="122"/>
      <c r="H15" s="119">
        <f>Parameters!R16</f>
        <v>-0.3</v>
      </c>
      <c r="I15" s="122"/>
      <c r="J15" s="120">
        <f t="shared" si="0"/>
        <v>-2505912.7830000003</v>
      </c>
      <c r="K15" s="122"/>
      <c r="L15" s="120">
        <f t="shared" si="1"/>
        <v>9819708.6128906887</v>
      </c>
      <c r="M15" s="122"/>
      <c r="N15" s="117">
        <f>'Atmos KY Direct TR 2017 ALG'!Q70</f>
        <v>61.869691143698681</v>
      </c>
      <c r="O15" s="122"/>
      <c r="P15" s="120">
        <f t="shared" si="2"/>
        <v>158715.97920350713</v>
      </c>
      <c r="Q15" s="122"/>
      <c r="R15" s="121">
        <f t="shared" si="3"/>
        <v>1.9000978040444486E-2</v>
      </c>
      <c r="S15" s="123"/>
    </row>
    <row r="16" spans="1:19" s="17" customFormat="1" x14ac:dyDescent="0.2">
      <c r="A16" s="115">
        <v>35201</v>
      </c>
      <c r="B16" s="17" t="s">
        <v>38</v>
      </c>
      <c r="C16" s="116"/>
      <c r="D16" s="117">
        <f>'Atmos KY Direct TR 2017 ALG'!D84</f>
        <v>1699998.54</v>
      </c>
      <c r="E16" s="116"/>
      <c r="F16" s="117">
        <f>'Atmos KY Direct TR 2017 ALG'!K84</f>
        <v>1423961.9680744773</v>
      </c>
      <c r="G16" s="116"/>
      <c r="H16" s="119">
        <f>Parameters!R17</f>
        <v>-0.3</v>
      </c>
      <c r="I16" s="116"/>
      <c r="J16" s="120">
        <f t="shared" si="0"/>
        <v>-509999.56199999998</v>
      </c>
      <c r="K16" s="116"/>
      <c r="L16" s="120">
        <f t="shared" si="1"/>
        <v>786036.13392552268</v>
      </c>
      <c r="M16" s="116"/>
      <c r="N16" s="117">
        <f>'Atmos KY Direct TR 2017 ALG'!Q84</f>
        <v>32.460236280430742</v>
      </c>
      <c r="O16" s="116"/>
      <c r="P16" s="120">
        <f t="shared" si="2"/>
        <v>24215.354661463116</v>
      </c>
      <c r="Q16" s="116"/>
      <c r="R16" s="121">
        <f t="shared" si="3"/>
        <v>1.4244338504821961E-2</v>
      </c>
    </row>
    <row r="17" spans="1:18" x14ac:dyDescent="0.2">
      <c r="A17" s="8">
        <v>35202</v>
      </c>
      <c r="B17" t="s">
        <v>39</v>
      </c>
      <c r="C17" s="36"/>
      <c r="D17" s="22">
        <f>'Atmos KY Direct TR 2017 ALG'!D111</f>
        <v>449309.06</v>
      </c>
      <c r="E17" s="36"/>
      <c r="F17" s="22">
        <f>'Atmos KY Direct TR 2017 ALG'!K111</f>
        <v>464753.64379589801</v>
      </c>
      <c r="G17" s="36"/>
      <c r="H17" s="45">
        <f>Parameters!R18</f>
        <v>-0.3</v>
      </c>
      <c r="I17" s="36"/>
      <c r="J17" s="46">
        <f t="shared" si="0"/>
        <v>-134792.71799999999</v>
      </c>
      <c r="K17" s="36"/>
      <c r="L17" s="46">
        <f t="shared" si="1"/>
        <v>119348.13420410198</v>
      </c>
      <c r="M17" s="36"/>
      <c r="N17" s="117">
        <f>'Atmos KY Direct TR 2017 ALG'!Q111</f>
        <v>24.347239102295021</v>
      </c>
      <c r="O17" s="36"/>
      <c r="P17" s="46">
        <f t="shared" si="2"/>
        <v>4901.9165459648348</v>
      </c>
      <c r="Q17" s="36"/>
      <c r="R17" s="47">
        <f t="shared" si="3"/>
        <v>1.0909899181567437E-2</v>
      </c>
    </row>
    <row r="18" spans="1:18" x14ac:dyDescent="0.2">
      <c r="A18" s="8">
        <v>35203</v>
      </c>
      <c r="B18" t="s">
        <v>40</v>
      </c>
      <c r="C18" s="36"/>
      <c r="D18" s="22">
        <f>'Atmos KY Direct TR 2017 ALG'!D113</f>
        <v>1694832.96</v>
      </c>
      <c r="E18" s="36"/>
      <c r="F18" s="22">
        <f>'Atmos KY Direct TR 2017 ALG'!K113</f>
        <v>553289.05224190396</v>
      </c>
      <c r="G18" s="36"/>
      <c r="H18" s="45">
        <f>Parameters!R19</f>
        <v>0</v>
      </c>
      <c r="I18" s="36"/>
      <c r="J18" s="46">
        <f t="shared" si="0"/>
        <v>0</v>
      </c>
      <c r="K18" s="36"/>
      <c r="L18" s="46">
        <f t="shared" si="1"/>
        <v>1141543.907758096</v>
      </c>
      <c r="M18" s="36"/>
      <c r="N18" s="117">
        <f>'Atmos KY Direct TR 2017 ALG'!Q113</f>
        <v>49.5</v>
      </c>
      <c r="O18" s="36"/>
      <c r="P18" s="46">
        <f t="shared" si="2"/>
        <v>23061.493086022143</v>
      </c>
      <c r="Q18" s="36"/>
      <c r="R18" s="47">
        <f t="shared" si="3"/>
        <v>1.360694158675209E-2</v>
      </c>
    </row>
    <row r="19" spans="1:18" x14ac:dyDescent="0.2">
      <c r="A19" s="8">
        <v>35210</v>
      </c>
      <c r="B19" t="s">
        <v>42</v>
      </c>
      <c r="C19" s="36"/>
      <c r="D19" s="22">
        <f>'Atmos KY Direct TR 2017 ALG'!D119</f>
        <v>178530.09</v>
      </c>
      <c r="E19" s="36"/>
      <c r="F19" s="22">
        <f>'Atmos KY Direct TR 2017 ALG'!K119</f>
        <v>174756.85030285027</v>
      </c>
      <c r="G19" s="36"/>
      <c r="H19" s="45">
        <f>Parameters!R20</f>
        <v>0</v>
      </c>
      <c r="I19" s="36"/>
      <c r="J19" s="46">
        <f t="shared" si="0"/>
        <v>0</v>
      </c>
      <c r="K19" s="36"/>
      <c r="L19" s="46">
        <f t="shared" si="1"/>
        <v>3773.2396971497219</v>
      </c>
      <c r="M19" s="36"/>
      <c r="N19" s="117">
        <f>'Atmos KY Direct TR 2017 ALG'!Q119</f>
        <v>14.527028613348151</v>
      </c>
      <c r="O19" s="36"/>
      <c r="P19" s="46">
        <f t="shared" si="2"/>
        <v>259.73926241755203</v>
      </c>
      <c r="Q19" s="36"/>
      <c r="R19" s="47">
        <f t="shared" si="3"/>
        <v>1.4548766676673497E-3</v>
      </c>
    </row>
    <row r="20" spans="1:18" x14ac:dyDescent="0.2">
      <c r="A20" s="8">
        <v>35211</v>
      </c>
      <c r="B20" t="s">
        <v>43</v>
      </c>
      <c r="C20" s="36"/>
      <c r="D20" s="22">
        <f>'Atmos KY Direct TR 2017 ALG'!D125</f>
        <v>54614.270000000004</v>
      </c>
      <c r="E20" s="36"/>
      <c r="F20" s="22">
        <f>'Atmos KY Direct TR 2017 ALG'!K125</f>
        <v>44812.415486423786</v>
      </c>
      <c r="G20" s="36"/>
      <c r="H20" s="45">
        <f>Parameters!R21</f>
        <v>0</v>
      </c>
      <c r="I20" s="36"/>
      <c r="J20" s="46">
        <f t="shared" si="0"/>
        <v>0</v>
      </c>
      <c r="K20" s="36"/>
      <c r="L20" s="46">
        <f t="shared" si="1"/>
        <v>9801.8545135762179</v>
      </c>
      <c r="M20" s="36"/>
      <c r="N20" s="117">
        <f>'Atmos KY Direct TR 2017 ALG'!Q125</f>
        <v>23.014949610541716</v>
      </c>
      <c r="O20" s="36"/>
      <c r="P20" s="46">
        <f t="shared" si="2"/>
        <v>425.89076576064275</v>
      </c>
      <c r="Q20" s="36"/>
      <c r="R20" s="47">
        <f t="shared" si="3"/>
        <v>7.7981590848077379E-3</v>
      </c>
    </row>
    <row r="21" spans="1:18" x14ac:dyDescent="0.2">
      <c r="A21" s="129" t="s">
        <v>1032</v>
      </c>
      <c r="B21" s="128" t="s">
        <v>1033</v>
      </c>
      <c r="C21" s="36"/>
      <c r="D21" s="22">
        <f>'Atmos KY Direct TR 2017 ALG'!D144+'Atmos KY Direct TR 2017 ALG'!D154</f>
        <v>384669.27</v>
      </c>
      <c r="E21" s="36"/>
      <c r="F21" s="22">
        <f>'Atmos KY Direct TR 2017 ALG'!K144+'Atmos KY Direct TR 2017 ALG'!K154</f>
        <v>255614.03360549</v>
      </c>
      <c r="G21" s="36"/>
      <c r="H21" s="45">
        <f>Parameters!R22</f>
        <v>-0.05</v>
      </c>
      <c r="I21" s="36"/>
      <c r="J21" s="46">
        <f t="shared" si="0"/>
        <v>-19233.463500000002</v>
      </c>
      <c r="K21" s="36"/>
      <c r="L21" s="46">
        <f t="shared" si="1"/>
        <v>148288.69989451003</v>
      </c>
      <c r="M21" s="36"/>
      <c r="N21" s="117">
        <f>'Atmos KY Direct TR 2017 ALG'!R154</f>
        <v>34.555895244308864</v>
      </c>
      <c r="O21" s="36"/>
      <c r="P21" s="46">
        <f t="shared" si="2"/>
        <v>4291.2706745437954</v>
      </c>
      <c r="Q21" s="36"/>
      <c r="R21" s="47">
        <f t="shared" si="3"/>
        <v>1.1155740812214595E-2</v>
      </c>
    </row>
    <row r="22" spans="1:18" x14ac:dyDescent="0.2">
      <c r="A22" s="8">
        <v>35400</v>
      </c>
      <c r="B22" t="s">
        <v>33</v>
      </c>
      <c r="C22" s="36"/>
      <c r="D22" s="22">
        <f>'Atmos KY Direct TR 2017 ALG'!D182</f>
        <v>923446.05000000016</v>
      </c>
      <c r="E22" s="36"/>
      <c r="F22" s="22">
        <f>'Atmos KY Direct TR 2017 ALG'!K182</f>
        <v>468850.49141126592</v>
      </c>
      <c r="G22" s="36"/>
      <c r="H22" s="45">
        <f>Parameters!R24</f>
        <v>-0.05</v>
      </c>
      <c r="I22" s="36"/>
      <c r="J22" s="46">
        <f t="shared" si="0"/>
        <v>-46172.302500000013</v>
      </c>
      <c r="K22" s="36"/>
      <c r="L22" s="46">
        <f t="shared" si="1"/>
        <v>500767.86108873424</v>
      </c>
      <c r="M22" s="36"/>
      <c r="N22" s="117">
        <f>'Atmos KY Direct TR 2017 ALG'!Q182</f>
        <v>33.108704187583335</v>
      </c>
      <c r="O22" s="36"/>
      <c r="P22" s="46">
        <f t="shared" si="2"/>
        <v>15124.961045033464</v>
      </c>
      <c r="Q22" s="36"/>
      <c r="R22" s="47">
        <f t="shared" si="3"/>
        <v>1.637882477815944E-2</v>
      </c>
    </row>
    <row r="23" spans="1:18" x14ac:dyDescent="0.2">
      <c r="A23" s="8">
        <v>35500</v>
      </c>
      <c r="B23" s="25" t="s">
        <v>48</v>
      </c>
      <c r="C23" s="49"/>
      <c r="D23" s="22">
        <f>'Atmos KY Direct TR 2017 ALG'!D213</f>
        <v>273084.37999999995</v>
      </c>
      <c r="E23" s="49"/>
      <c r="F23" s="22">
        <f>'Atmos KY Direct TR 2017 ALG'!K213</f>
        <v>148675.20430821145</v>
      </c>
      <c r="G23" s="49"/>
      <c r="H23" s="45">
        <f>Parameters!R25</f>
        <v>-0.04</v>
      </c>
      <c r="I23" s="49"/>
      <c r="J23" s="46">
        <f t="shared" si="0"/>
        <v>-10923.375199999999</v>
      </c>
      <c r="K23" s="49"/>
      <c r="L23" s="46">
        <f t="shared" si="1"/>
        <v>135332.5508917885</v>
      </c>
      <c r="M23" s="49"/>
      <c r="N23" s="117">
        <f>'Atmos KY Direct TR 2017 ALG'!Q213</f>
        <v>29.058083706466704</v>
      </c>
      <c r="O23" s="49"/>
      <c r="P23" s="46">
        <f t="shared" si="2"/>
        <v>4657.3116196809306</v>
      </c>
      <c r="Q23" s="49"/>
      <c r="R23" s="47">
        <f t="shared" si="3"/>
        <v>1.7054478252036719E-2</v>
      </c>
    </row>
    <row r="24" spans="1:18" x14ac:dyDescent="0.2">
      <c r="A24" s="8">
        <v>35600</v>
      </c>
      <c r="B24" s="25" t="s">
        <v>30</v>
      </c>
      <c r="C24" s="49"/>
      <c r="D24" s="22">
        <f>'Atmos KY Direct TR 2017 ALG'!D225</f>
        <v>414663.4499999999</v>
      </c>
      <c r="E24" s="49"/>
      <c r="F24" s="22">
        <f>'Atmos KY Direct TR 2017 ALG'!K225</f>
        <v>180684.82879355946</v>
      </c>
      <c r="G24" s="49"/>
      <c r="H24" s="45">
        <f>Parameters!R26</f>
        <v>-0.03</v>
      </c>
      <c r="I24" s="49"/>
      <c r="J24" s="46">
        <f t="shared" si="0"/>
        <v>-12439.903499999997</v>
      </c>
      <c r="K24" s="49"/>
      <c r="L24" s="46">
        <f t="shared" si="1"/>
        <v>246418.52470644042</v>
      </c>
      <c r="M24" s="49"/>
      <c r="N24" s="117">
        <f>'Atmos KY Direct TR 2017 ALG'!Q225</f>
        <v>30.43014353068515</v>
      </c>
      <c r="O24" s="49"/>
      <c r="P24" s="46">
        <f t="shared" si="2"/>
        <v>8097.8429976170473</v>
      </c>
      <c r="Q24" s="49"/>
      <c r="R24" s="47">
        <f t="shared" si="3"/>
        <v>1.952871177244353E-2</v>
      </c>
    </row>
    <row r="25" spans="1:18" x14ac:dyDescent="0.2">
      <c r="A25" s="7"/>
      <c r="B25" s="13" t="s">
        <v>49</v>
      </c>
      <c r="C25" s="50"/>
      <c r="D25" s="191">
        <f>SUM(D10:D24)</f>
        <v>14762630.660000002</v>
      </c>
      <c r="E25" s="50"/>
      <c r="F25" s="191">
        <f>SUM(F10:F24)</f>
        <v>4999765.3299999945</v>
      </c>
      <c r="G25" s="50"/>
      <c r="H25" s="46"/>
      <c r="I25" s="50"/>
      <c r="J25" s="191">
        <f>SUM(J10:J24)</f>
        <v>-3256062.0277000004</v>
      </c>
      <c r="K25" s="50"/>
      <c r="L25" s="191">
        <f>SUM(L10:L24)</f>
        <v>13018927.357700009</v>
      </c>
      <c r="M25" s="50"/>
      <c r="N25" s="46"/>
      <c r="O25" s="50"/>
      <c r="P25" s="191">
        <f>SUM(P10:P24)</f>
        <v>247701.69325652291</v>
      </c>
      <c r="Q25" s="50"/>
      <c r="R25" s="51">
        <f t="shared" si="3"/>
        <v>1.6778967039233837E-2</v>
      </c>
    </row>
    <row r="26" spans="1:18" x14ac:dyDescent="0.2">
      <c r="A26" s="7"/>
      <c r="B26" s="7"/>
      <c r="C26" s="44"/>
      <c r="D26" s="6"/>
      <c r="E26" s="44"/>
      <c r="G26" s="44"/>
      <c r="H26" s="46"/>
      <c r="I26" s="44"/>
      <c r="J26" s="46"/>
      <c r="K26" s="44"/>
      <c r="L26" s="46"/>
      <c r="M26" s="44"/>
      <c r="N26" s="46"/>
      <c r="O26" s="44"/>
      <c r="P26" s="46"/>
      <c r="Q26" s="44"/>
      <c r="R26" s="47"/>
    </row>
    <row r="27" spans="1:18" x14ac:dyDescent="0.2">
      <c r="A27" s="205" t="s">
        <v>50</v>
      </c>
      <c r="B27" s="205"/>
      <c r="C27" s="44"/>
      <c r="D27" s="6"/>
      <c r="E27" s="44"/>
      <c r="G27" s="44"/>
      <c r="H27" s="46"/>
      <c r="I27" s="44"/>
      <c r="J27" s="46"/>
      <c r="K27" s="44"/>
      <c r="L27" s="46"/>
      <c r="M27" s="44"/>
      <c r="N27" s="46"/>
      <c r="O27" s="44"/>
      <c r="P27" s="46"/>
      <c r="Q27" s="44"/>
      <c r="R27" s="47"/>
    </row>
    <row r="28" spans="1:18" x14ac:dyDescent="0.2">
      <c r="A28" s="8">
        <v>36520</v>
      </c>
      <c r="B28" t="s">
        <v>29</v>
      </c>
      <c r="C28" s="36"/>
      <c r="D28" s="192">
        <f>'Atmos KY Direct TR 2017 ALG'!D273</f>
        <v>867772</v>
      </c>
      <c r="E28" s="36"/>
      <c r="F28" s="192">
        <f>'Atmos KY Direct TR 2017 ALG'!K273</f>
        <v>571633.25638562255</v>
      </c>
      <c r="G28" s="36"/>
      <c r="H28" s="45">
        <f>Parameters!R30</f>
        <v>0</v>
      </c>
      <c r="I28" s="36"/>
      <c r="J28" s="196">
        <f t="shared" ref="J28:J33" si="4">D28*H28</f>
        <v>0</v>
      </c>
      <c r="K28" s="49"/>
      <c r="L28" s="196">
        <f t="shared" ref="L28:L33" si="5">D28-F28-J28</f>
        <v>296138.74361437745</v>
      </c>
      <c r="M28" s="36"/>
      <c r="N28" s="46">
        <f>'Atmos KY Direct TR 2017 ALG'!Q273</f>
        <v>46.31486916341342</v>
      </c>
      <c r="O28" s="36"/>
      <c r="P28" s="196">
        <f t="shared" ref="P28:P33" si="6">L28/N28</f>
        <v>6394.0317432293041</v>
      </c>
      <c r="Q28" s="49"/>
      <c r="R28" s="47">
        <f t="shared" ref="R28:R34" si="7">P28/D28</f>
        <v>7.3683314778873995E-3</v>
      </c>
    </row>
    <row r="29" spans="1:18" x14ac:dyDescent="0.2">
      <c r="A29" s="129" t="s">
        <v>0</v>
      </c>
      <c r="B29" s="25" t="s">
        <v>51</v>
      </c>
      <c r="C29" s="49"/>
      <c r="D29" s="22">
        <f>'Atmos KY Direct TR 2017 ALG'!D298</f>
        <v>109828.01000000001</v>
      </c>
      <c r="E29" s="49"/>
      <c r="F29" s="22">
        <f>'Atmos KY Direct TR 2017 ALG'!K298</f>
        <v>88404.723385140605</v>
      </c>
      <c r="G29" s="49"/>
      <c r="H29" s="45">
        <f>Parameters!R31</f>
        <v>-0.03</v>
      </c>
      <c r="I29" s="49"/>
      <c r="J29" s="46">
        <f t="shared" si="4"/>
        <v>-3294.8403000000003</v>
      </c>
      <c r="K29" s="49"/>
      <c r="L29" s="46">
        <f t="shared" si="5"/>
        <v>24718.126914859404</v>
      </c>
      <c r="M29" s="49"/>
      <c r="N29" s="46">
        <f>'Atmos KY Direct TR 2017 ALG'!Q298</f>
        <v>31.682972078308801</v>
      </c>
      <c r="O29" s="49"/>
      <c r="P29" s="46">
        <f t="shared" si="6"/>
        <v>780.17071295474341</v>
      </c>
      <c r="Q29" s="49"/>
      <c r="R29" s="47">
        <f t="shared" si="7"/>
        <v>7.1035677779716063E-3</v>
      </c>
    </row>
    <row r="30" spans="1:18" x14ac:dyDescent="0.2">
      <c r="A30" s="8">
        <v>36700</v>
      </c>
      <c r="B30" s="25" t="s">
        <v>53</v>
      </c>
      <c r="C30" s="49"/>
      <c r="D30" s="22">
        <f>'Atmos KY Direct TR 2017 ALG'!D330</f>
        <v>47232.93</v>
      </c>
      <c r="E30" s="49"/>
      <c r="F30" s="22">
        <f>'Atmos KY Direct TR 2017 ALG'!K330</f>
        <v>16158.165377764464</v>
      </c>
      <c r="G30" s="49"/>
      <c r="H30" s="45">
        <f>Parameters!R33</f>
        <v>0</v>
      </c>
      <c r="I30" s="49"/>
      <c r="J30" s="46">
        <f t="shared" si="4"/>
        <v>0</v>
      </c>
      <c r="K30" s="49"/>
      <c r="L30" s="46">
        <f t="shared" si="5"/>
        <v>31074.764622235536</v>
      </c>
      <c r="M30" s="49"/>
      <c r="N30" s="46">
        <f>'Atmos KY Direct TR 2017 ALG'!Q330</f>
        <v>20.034409656153027</v>
      </c>
      <c r="O30" s="49"/>
      <c r="P30" s="46">
        <f t="shared" si="6"/>
        <v>1551.0696424584571</v>
      </c>
      <c r="Q30" s="49"/>
      <c r="R30" s="47">
        <f t="shared" si="7"/>
        <v>3.2838734384220018E-2</v>
      </c>
    </row>
    <row r="31" spans="1:18" x14ac:dyDescent="0.2">
      <c r="A31" s="8">
        <v>36701</v>
      </c>
      <c r="B31" t="s">
        <v>54</v>
      </c>
      <c r="C31" s="36"/>
      <c r="D31" s="22">
        <f>'Atmos KY Direct TR 2017 ALG'!D395</f>
        <v>27638493.470000014</v>
      </c>
      <c r="E31" s="36"/>
      <c r="F31" s="22">
        <f>'Atmos KY Direct TR 2017 ALG'!K395</f>
        <v>17639735.832865082</v>
      </c>
      <c r="G31" s="36"/>
      <c r="H31" s="45">
        <f>Parameters!R34</f>
        <v>-0.2</v>
      </c>
      <c r="I31" s="36"/>
      <c r="J31" s="46">
        <f t="shared" si="4"/>
        <v>-5527698.6940000029</v>
      </c>
      <c r="K31" s="49"/>
      <c r="L31" s="46">
        <f t="shared" si="5"/>
        <v>15526456.331134934</v>
      </c>
      <c r="M31" s="36"/>
      <c r="N31" s="46">
        <f>'Atmos KY Direct TR 2017 ALG'!Q395</f>
        <v>48.383856156412776</v>
      </c>
      <c r="O31" s="36"/>
      <c r="P31" s="46">
        <f t="shared" si="6"/>
        <v>320901.58917763451</v>
      </c>
      <c r="Q31" s="49"/>
      <c r="R31" s="47">
        <f t="shared" si="7"/>
        <v>1.1610675868637871E-2</v>
      </c>
    </row>
    <row r="32" spans="1:18" x14ac:dyDescent="0.2">
      <c r="A32" s="8">
        <v>36703</v>
      </c>
      <c r="B32" s="128" t="s">
        <v>264</v>
      </c>
      <c r="C32" s="36"/>
      <c r="D32" s="22">
        <f>'Atmos KY Direct TR 2017 ALG'!D403</f>
        <v>92404.75</v>
      </c>
      <c r="E32" s="36"/>
      <c r="F32" s="22">
        <f>'Atmos KY Direct TR 2017 ALG'!K403</f>
        <v>72038.74775000001</v>
      </c>
      <c r="G32" s="36"/>
      <c r="H32" s="45">
        <f>Parameters!R35</f>
        <v>0</v>
      </c>
      <c r="I32" s="36"/>
      <c r="J32" s="46">
        <f t="shared" si="4"/>
        <v>0</v>
      </c>
      <c r="K32" s="49"/>
      <c r="L32" s="46">
        <f t="shared" si="5"/>
        <v>20366.00224999999</v>
      </c>
      <c r="M32" s="36"/>
      <c r="N32" s="46">
        <f>'Atmos KY Direct TR 2017 ALG'!Q403</f>
        <v>4.4079989935582313</v>
      </c>
      <c r="O32" s="36"/>
      <c r="P32" s="46">
        <f t="shared" si="6"/>
        <v>4620.2374999999984</v>
      </c>
      <c r="Q32" s="49"/>
      <c r="R32" s="47">
        <f t="shared" si="7"/>
        <v>4.9999999999999982E-2</v>
      </c>
    </row>
    <row r="33" spans="1:18" x14ac:dyDescent="0.2">
      <c r="A33" s="129" t="s">
        <v>1</v>
      </c>
      <c r="B33" s="25" t="s">
        <v>34</v>
      </c>
      <c r="C33" s="49"/>
      <c r="D33" s="22">
        <f>'Atmos KY Direct TR 2017 ALG'!D450</f>
        <v>3001022.5499999984</v>
      </c>
      <c r="E33" s="49"/>
      <c r="F33" s="22">
        <f>'Atmos KY Direct TR 2017 ALG'!K450</f>
        <v>2300659.2742363522</v>
      </c>
      <c r="G33" s="49"/>
      <c r="H33" s="45">
        <f>Parameters!R36</f>
        <v>-0.15</v>
      </c>
      <c r="I33" s="49"/>
      <c r="J33" s="46">
        <f t="shared" si="4"/>
        <v>-450153.38249999977</v>
      </c>
      <c r="K33" s="49"/>
      <c r="L33" s="46">
        <f t="shared" si="5"/>
        <v>1150516.6582636461</v>
      </c>
      <c r="M33" s="49"/>
      <c r="N33" s="46">
        <f>'Atmos KY Direct TR 2017 ALG'!Q450</f>
        <v>30.647417507544787</v>
      </c>
      <c r="O33" s="49"/>
      <c r="P33" s="46">
        <f t="shared" si="6"/>
        <v>37540.411291764198</v>
      </c>
      <c r="Q33" s="49"/>
      <c r="R33" s="47">
        <f t="shared" si="7"/>
        <v>1.2509206667495457E-2</v>
      </c>
    </row>
    <row r="34" spans="1:18" x14ac:dyDescent="0.2">
      <c r="A34" s="7"/>
      <c r="B34" s="13" t="s">
        <v>57</v>
      </c>
      <c r="C34" s="50"/>
      <c r="D34" s="191">
        <f>SUM(D28:D33)</f>
        <v>31756753.710000012</v>
      </c>
      <c r="E34" s="50"/>
      <c r="F34" s="191">
        <f>SUM(F28:F33)</f>
        <v>20688629.999999959</v>
      </c>
      <c r="G34" s="50"/>
      <c r="H34" s="40"/>
      <c r="I34" s="50"/>
      <c r="J34" s="191">
        <f>SUM(J28:J33)</f>
        <v>-5981146.9168000026</v>
      </c>
      <c r="K34" s="50"/>
      <c r="L34" s="191">
        <f>SUM(L28:L33)</f>
        <v>17049270.626800053</v>
      </c>
      <c r="M34" s="50"/>
      <c r="N34" s="40"/>
      <c r="O34" s="50"/>
      <c r="P34" s="191">
        <f>SUM(P28:P33)</f>
        <v>371787.51006804116</v>
      </c>
      <c r="Q34" s="50"/>
      <c r="R34" s="51">
        <f t="shared" si="7"/>
        <v>1.1707352504074354E-2</v>
      </c>
    </row>
    <row r="35" spans="1:18" x14ac:dyDescent="0.2">
      <c r="A35" s="7"/>
      <c r="B35" s="7"/>
      <c r="C35" s="44"/>
      <c r="D35" s="6"/>
      <c r="E35" s="44"/>
      <c r="F35" s="187"/>
      <c r="G35" s="44"/>
      <c r="H35" s="36"/>
      <c r="I35" s="44"/>
      <c r="J35" s="196"/>
      <c r="K35" s="44"/>
      <c r="L35" s="36"/>
      <c r="M35" s="44"/>
      <c r="N35" s="36"/>
      <c r="O35" s="44"/>
      <c r="P35" s="36"/>
      <c r="Q35" s="44"/>
      <c r="R35" s="47"/>
    </row>
    <row r="36" spans="1:18" x14ac:dyDescent="0.2">
      <c r="A36" s="205" t="s">
        <v>58</v>
      </c>
      <c r="B36" s="205"/>
      <c r="C36" s="44"/>
      <c r="D36" s="6"/>
      <c r="E36" s="44"/>
      <c r="G36" s="44"/>
      <c r="H36" s="53"/>
      <c r="I36" s="44"/>
      <c r="J36" s="46"/>
      <c r="K36" s="44"/>
      <c r="L36" s="46"/>
      <c r="M36" s="44"/>
      <c r="N36" s="46"/>
      <c r="O36" s="44"/>
      <c r="P36" s="47"/>
      <c r="Q36" s="44"/>
      <c r="R36" s="47"/>
    </row>
    <row r="37" spans="1:18" x14ac:dyDescent="0.2">
      <c r="A37" s="8">
        <v>37402</v>
      </c>
      <c r="B37" t="s">
        <v>59</v>
      </c>
      <c r="C37" s="36"/>
      <c r="D37" s="192">
        <f>'Atmos KY Direct TR 2017 ALG'!D551</f>
        <v>2371406.3099999996</v>
      </c>
      <c r="E37" s="36"/>
      <c r="F37" s="192">
        <f>'Atmos KY Direct TR 2017 ALG'!K551</f>
        <v>212132.36229765837</v>
      </c>
      <c r="G37" s="36"/>
      <c r="H37" s="54">
        <f>Parameters!R41</f>
        <v>0</v>
      </c>
      <c r="I37" s="36"/>
      <c r="J37" s="196">
        <f t="shared" ref="J37:J50" si="8">D37*H37</f>
        <v>0</v>
      </c>
      <c r="K37" s="49"/>
      <c r="L37" s="196">
        <f t="shared" ref="L37:L50" si="9">D37-F37-J37</f>
        <v>2159273.9477023412</v>
      </c>
      <c r="M37" s="36"/>
      <c r="N37" s="22">
        <f>'Atmos KY Direct TR 2017 ALG'!Q551</f>
        <v>70.574072102193824</v>
      </c>
      <c r="O37" s="36"/>
      <c r="P37" s="196">
        <f>L37/N37</f>
        <v>30595.853170774022</v>
      </c>
      <c r="Q37" s="49"/>
      <c r="R37" s="47">
        <f t="shared" ref="R37:R51" si="10">P37/D37</f>
        <v>1.2901986910363761E-2</v>
      </c>
    </row>
    <row r="38" spans="1:18" x14ac:dyDescent="0.2">
      <c r="A38" s="129" t="s">
        <v>2</v>
      </c>
      <c r="B38" s="25" t="s">
        <v>60</v>
      </c>
      <c r="C38" s="49"/>
      <c r="D38" s="6">
        <f>'Atmos KY Direct TR 2017 ALG'!D605</f>
        <v>486254.94</v>
      </c>
      <c r="E38" s="49"/>
      <c r="F38" s="6">
        <f>'Atmos KY Direct TR 2017 ALG'!K605</f>
        <v>263875.41992318293</v>
      </c>
      <c r="G38" s="49"/>
      <c r="H38" s="54">
        <f>Parameters!R42</f>
        <v>-0.1</v>
      </c>
      <c r="I38" s="49"/>
      <c r="J38" s="46">
        <f t="shared" si="8"/>
        <v>-48625.494000000006</v>
      </c>
      <c r="K38" s="49"/>
      <c r="L38" s="46">
        <f t="shared" si="9"/>
        <v>271005.01407681708</v>
      </c>
      <c r="M38" s="49"/>
      <c r="N38" s="6">
        <f>'Atmos KY Direct TR 2017 ALG'!Q605</f>
        <v>44.520296834251198</v>
      </c>
      <c r="O38" s="49"/>
      <c r="P38" s="46">
        <f>L38/N38</f>
        <v>6087.2238809585469</v>
      </c>
      <c r="Q38" s="49"/>
      <c r="R38" s="47">
        <f t="shared" si="10"/>
        <v>1.2518585170483917E-2</v>
      </c>
    </row>
    <row r="39" spans="1:18" x14ac:dyDescent="0.2">
      <c r="A39" s="8">
        <v>37600</v>
      </c>
      <c r="B39" s="25" t="s">
        <v>53</v>
      </c>
      <c r="C39" s="49"/>
      <c r="D39" s="22">
        <f>'Atmos KY Direct TR 2017 ALG'!D698</f>
        <v>2326532.1800000002</v>
      </c>
      <c r="E39" s="49"/>
      <c r="F39" s="22">
        <f>'Atmos KY Direct TR 2017 ALG'!K698</f>
        <v>772677.31288105133</v>
      </c>
      <c r="G39" s="49"/>
      <c r="H39" s="45">
        <f>Parameters!R46</f>
        <v>0</v>
      </c>
      <c r="I39" s="49"/>
      <c r="J39" s="46">
        <f t="shared" si="8"/>
        <v>0</v>
      </c>
      <c r="K39" s="49"/>
      <c r="L39" s="46">
        <f t="shared" si="9"/>
        <v>1553854.8671189488</v>
      </c>
      <c r="M39" s="49"/>
      <c r="N39" s="22">
        <f>'Atmos KY Direct TR 2017 ALG'!Q698</f>
        <v>19.522640836350526</v>
      </c>
      <c r="O39" s="49"/>
      <c r="P39" s="46">
        <f>L39/N39</f>
        <v>79592.452688353587</v>
      </c>
      <c r="Q39" s="49"/>
      <c r="R39" s="47">
        <f t="shared" si="10"/>
        <v>3.4210768014544972E-2</v>
      </c>
    </row>
    <row r="40" spans="1:18" x14ac:dyDescent="0.2">
      <c r="A40" s="28" t="s">
        <v>192</v>
      </c>
      <c r="B40" s="25" t="s">
        <v>193</v>
      </c>
      <c r="C40" s="36"/>
      <c r="D40" s="22">
        <f>'Atmos KY Direct TR 2017 ALG'!D767</f>
        <v>247129715.72</v>
      </c>
      <c r="E40" s="36"/>
      <c r="F40" s="22">
        <f>'Atmos KY Direct TR 2017 ALG'!K767</f>
        <v>32958390.922079556</v>
      </c>
      <c r="G40" s="36"/>
      <c r="H40" s="45">
        <f>Parameters!R47</f>
        <v>-0.05</v>
      </c>
      <c r="I40" s="36"/>
      <c r="J40" s="46">
        <f t="shared" si="8"/>
        <v>-12356485.786</v>
      </c>
      <c r="K40" s="49"/>
      <c r="L40" s="46">
        <f t="shared" si="9"/>
        <v>226527810.58392045</v>
      </c>
      <c r="M40" s="36"/>
      <c r="N40" s="22">
        <f>'Atmos KY Direct TR 2017 ALG'!Q767</f>
        <v>64.134677640031569</v>
      </c>
      <c r="O40" s="36"/>
      <c r="P40" s="46">
        <f>L40/N40</f>
        <v>3532064.3826316884</v>
      </c>
      <c r="Q40" s="49"/>
      <c r="R40" s="47">
        <f t="shared" si="10"/>
        <v>1.4292349960186683E-2</v>
      </c>
    </row>
    <row r="41" spans="1:18" x14ac:dyDescent="0.2">
      <c r="A41" s="28">
        <v>37603</v>
      </c>
      <c r="B41" s="128" t="s">
        <v>264</v>
      </c>
      <c r="C41" s="36"/>
      <c r="D41" s="22">
        <f>'Atmos KY Direct TR 2017 ALG'!D888</f>
        <v>4392139.28</v>
      </c>
      <c r="E41" s="36"/>
      <c r="F41" s="22">
        <f>'Atmos KY Direct TR 2017 ALG'!K888</f>
        <v>2635974.0422499999</v>
      </c>
      <c r="G41" s="36"/>
      <c r="H41" s="45">
        <f>Parameters!R49</f>
        <v>0</v>
      </c>
      <c r="I41" s="36"/>
      <c r="J41" s="46">
        <f t="shared" si="8"/>
        <v>0</v>
      </c>
      <c r="K41" s="49"/>
      <c r="L41" s="46">
        <f t="shared" si="9"/>
        <v>1756165.2377500003</v>
      </c>
      <c r="M41" s="36"/>
      <c r="N41" s="22">
        <f>'Atmos KY Direct TR 2017 ALG'!Q888</f>
        <v>7.9968558635963856</v>
      </c>
      <c r="O41" s="36"/>
      <c r="P41" s="46">
        <f t="shared" ref="P41:P42" si="11">L41/N41</f>
        <v>219606.96400000001</v>
      </c>
      <c r="Q41" s="49"/>
      <c r="R41" s="47">
        <f>ROUND(P41/D41,2)</f>
        <v>0.05</v>
      </c>
    </row>
    <row r="42" spans="1:18" x14ac:dyDescent="0.2">
      <c r="A42" s="28">
        <v>37604</v>
      </c>
      <c r="B42" s="128" t="s">
        <v>265</v>
      </c>
      <c r="C42" s="36"/>
      <c r="D42" s="22">
        <f>'Atmos KY Direct TR 2017 ALG'!D910</f>
        <v>14313691.109999999</v>
      </c>
      <c r="E42" s="36"/>
      <c r="F42" s="22">
        <f>'Atmos KY Direct TR 2017 ALG'!K910</f>
        <v>8834833.1402499974</v>
      </c>
      <c r="G42" s="36"/>
      <c r="H42" s="45">
        <f>Parameters!R50</f>
        <v>0</v>
      </c>
      <c r="I42" s="36"/>
      <c r="J42" s="46">
        <f t="shared" si="8"/>
        <v>0</v>
      </c>
      <c r="K42" s="49"/>
      <c r="L42" s="46">
        <f t="shared" si="9"/>
        <v>5478857.969750002</v>
      </c>
      <c r="M42" s="36"/>
      <c r="N42" s="22">
        <f>'Atmos KY Direct TR 2017 ALG'!Q910</f>
        <v>7.6554089754281431</v>
      </c>
      <c r="O42" s="36"/>
      <c r="P42" s="46">
        <f t="shared" si="11"/>
        <v>715684.55550000013</v>
      </c>
      <c r="Q42" s="49"/>
      <c r="R42" s="47">
        <f>ROUND(P42/D42,2)</f>
        <v>0.05</v>
      </c>
    </row>
    <row r="43" spans="1:18" x14ac:dyDescent="0.2">
      <c r="A43" s="8">
        <v>37800</v>
      </c>
      <c r="B43" s="25" t="s">
        <v>65</v>
      </c>
      <c r="C43" s="49"/>
      <c r="D43" s="22">
        <f>'Atmos KY Direct TR 2017 ALG'!D983</f>
        <v>9659648.2699999996</v>
      </c>
      <c r="E43" s="49"/>
      <c r="F43" s="22">
        <f>'Atmos KY Direct TR 2017 ALG'!K983</f>
        <v>2476963.5030198307</v>
      </c>
      <c r="G43" s="49"/>
      <c r="H43" s="45">
        <f>Parameters!R51</f>
        <v>-0.15</v>
      </c>
      <c r="I43" s="49"/>
      <c r="J43" s="46">
        <f t="shared" si="8"/>
        <v>-1448947.2404999998</v>
      </c>
      <c r="K43" s="49"/>
      <c r="L43" s="46">
        <f t="shared" si="9"/>
        <v>8631632.0074801687</v>
      </c>
      <c r="M43" s="49"/>
      <c r="N43" s="22">
        <f>'Atmos KY Direct TR 2017 ALG'!Q983</f>
        <v>42.645171123772371</v>
      </c>
      <c r="O43" s="49"/>
      <c r="P43" s="46">
        <f t="shared" ref="P43:P50" si="12">L43/N43</f>
        <v>202405.84760295408</v>
      </c>
      <c r="Q43" s="49"/>
      <c r="R43" s="47">
        <f t="shared" si="10"/>
        <v>2.0953749240701296E-2</v>
      </c>
    </row>
    <row r="44" spans="1:18" x14ac:dyDescent="0.2">
      <c r="A44" s="129" t="s">
        <v>3</v>
      </c>
      <c r="B44" s="25" t="s">
        <v>66</v>
      </c>
      <c r="C44" s="49"/>
      <c r="D44" s="22">
        <f>'Atmos KY Direct TR 2017 ALG'!D1053</f>
        <v>5593717.4700000016</v>
      </c>
      <c r="E44" s="49"/>
      <c r="F44" s="22">
        <f>'Atmos KY Direct TR 2017 ALG'!K1053</f>
        <v>2036641.6719622852</v>
      </c>
      <c r="G44" s="49"/>
      <c r="H44" s="45">
        <f>Parameters!R52</f>
        <v>-0.15</v>
      </c>
      <c r="I44" s="49"/>
      <c r="J44" s="46">
        <f t="shared" si="8"/>
        <v>-839057.62050000019</v>
      </c>
      <c r="K44" s="49"/>
      <c r="L44" s="46">
        <f t="shared" si="9"/>
        <v>4396133.4185377164</v>
      </c>
      <c r="M44" s="49"/>
      <c r="N44" s="22">
        <f>'Atmos KY Direct TR 2017 ALG'!Q1053</f>
        <v>39.556925489130585</v>
      </c>
      <c r="O44" s="49"/>
      <c r="P44" s="46">
        <f t="shared" si="12"/>
        <v>111134.3554681893</v>
      </c>
      <c r="Q44" s="49"/>
      <c r="R44" s="47">
        <f t="shared" si="10"/>
        <v>1.9867709812699794E-2</v>
      </c>
    </row>
    <row r="45" spans="1:18" x14ac:dyDescent="0.2">
      <c r="A45" s="8">
        <v>38000</v>
      </c>
      <c r="B45" t="s">
        <v>68</v>
      </c>
      <c r="C45" s="36"/>
      <c r="D45" s="22">
        <f>'Atmos KY Direct TR 2017 ALG'!D1171</f>
        <v>117564972.18999998</v>
      </c>
      <c r="E45" s="36"/>
      <c r="F45" s="22">
        <f>'Atmos KY Direct TR 2017 ALG'!K1171</f>
        <v>45615750.738502987</v>
      </c>
      <c r="G45" s="36"/>
      <c r="H45" s="45">
        <f>Parameters!R54</f>
        <v>-0.18</v>
      </c>
      <c r="I45" s="36"/>
      <c r="J45" s="46">
        <f t="shared" si="8"/>
        <v>-21161694.994199995</v>
      </c>
      <c r="K45" s="49"/>
      <c r="L45" s="46">
        <f t="shared" si="9"/>
        <v>93110916.44569698</v>
      </c>
      <c r="M45" s="36"/>
      <c r="N45" s="22">
        <f>'Atmos KY Direct TR 2017 ALG'!Q1171</f>
        <v>35.238658609972838</v>
      </c>
      <c r="O45" s="36"/>
      <c r="P45" s="46">
        <f t="shared" si="12"/>
        <v>2642294.5741568552</v>
      </c>
      <c r="Q45" s="49"/>
      <c r="R45" s="47">
        <f t="shared" si="10"/>
        <v>2.2475185635110518E-2</v>
      </c>
    </row>
    <row r="46" spans="1:18" x14ac:dyDescent="0.2">
      <c r="A46" s="8">
        <v>38100</v>
      </c>
      <c r="B46" t="s">
        <v>69</v>
      </c>
      <c r="C46" s="36"/>
      <c r="D46" s="22">
        <f>'Atmos KY Direct TR 2017 ALG'!D1211</f>
        <v>31440206.709999997</v>
      </c>
      <c r="E46" s="36"/>
      <c r="F46" s="22">
        <f>'Atmos KY Direct TR 2017 ALG'!K1211</f>
        <v>13821874.664373331</v>
      </c>
      <c r="G46" s="36"/>
      <c r="H46" s="45">
        <f>Parameters!R55</f>
        <v>-0.11</v>
      </c>
      <c r="I46" s="36"/>
      <c r="J46" s="46">
        <f t="shared" si="8"/>
        <v>-3458422.7380999997</v>
      </c>
      <c r="K46" s="49"/>
      <c r="L46" s="46">
        <f t="shared" si="9"/>
        <v>21076754.783726666</v>
      </c>
      <c r="M46" s="36"/>
      <c r="N46" s="22">
        <f>'Atmos KY Direct TR 2017 ALG'!Q1211</f>
        <v>14.774465868836236</v>
      </c>
      <c r="O46" s="36"/>
      <c r="P46" s="46">
        <f t="shared" si="12"/>
        <v>1426566.2779853072</v>
      </c>
      <c r="Q46" s="49"/>
      <c r="R46" s="47">
        <f t="shared" si="10"/>
        <v>4.5373947160836182E-2</v>
      </c>
    </row>
    <row r="47" spans="1:18" x14ac:dyDescent="0.2">
      <c r="A47" s="8">
        <v>38200</v>
      </c>
      <c r="B47" t="s">
        <v>71</v>
      </c>
      <c r="C47" s="36"/>
      <c r="D47" s="6">
        <f>'Atmos KY Direct TR 2017 ALG'!D1243</f>
        <v>55250692.159999996</v>
      </c>
      <c r="E47" s="36"/>
      <c r="F47" s="6">
        <f>'Atmos KY Direct TR 2017 ALG'!K1243</f>
        <v>24591178.476799197</v>
      </c>
      <c r="G47" s="36"/>
      <c r="H47" s="45">
        <f>Parameters!R56</f>
        <v>-0.35</v>
      </c>
      <c r="I47" s="36"/>
      <c r="J47" s="46">
        <f t="shared" si="8"/>
        <v>-19337742.255999997</v>
      </c>
      <c r="K47" s="49"/>
      <c r="L47" s="46">
        <f t="shared" si="9"/>
        <v>49997255.939200796</v>
      </c>
      <c r="M47" s="36"/>
      <c r="N47" s="6">
        <f>'Atmos KY Direct TR 2017 ALG'!Q1243</f>
        <v>33.647700207082856</v>
      </c>
      <c r="O47" s="36"/>
      <c r="P47" s="46">
        <f t="shared" si="12"/>
        <v>1485904.1073088362</v>
      </c>
      <c r="Q47" s="49"/>
      <c r="R47" s="47">
        <f t="shared" si="10"/>
        <v>2.6893855067115169E-2</v>
      </c>
    </row>
    <row r="48" spans="1:18" x14ac:dyDescent="0.2">
      <c r="A48" s="8">
        <v>38300</v>
      </c>
      <c r="B48" t="s">
        <v>72</v>
      </c>
      <c r="C48" s="36"/>
      <c r="D48" s="6">
        <f>'Atmos KY Direct TR 2017 ALG'!D1311</f>
        <v>10759407.199999997</v>
      </c>
      <c r="E48" s="36"/>
      <c r="F48" s="6">
        <f>'Atmos KY Direct TR 2017 ALG'!K1311</f>
        <v>4183228.0792787685</v>
      </c>
      <c r="G48" s="36"/>
      <c r="H48" s="45">
        <f>Parameters!R57</f>
        <v>-0.35</v>
      </c>
      <c r="I48" s="36"/>
      <c r="J48" s="46">
        <f t="shared" si="8"/>
        <v>-3765792.5199999986</v>
      </c>
      <c r="K48" s="49"/>
      <c r="L48" s="46">
        <f t="shared" si="9"/>
        <v>10341971.640721228</v>
      </c>
      <c r="M48" s="36"/>
      <c r="N48" s="6">
        <f>'Atmos KY Direct TR 2017 ALG'!Q1311</f>
        <v>34.830414900441923</v>
      </c>
      <c r="O48" s="36"/>
      <c r="P48" s="46">
        <f t="shared" si="12"/>
        <v>296923.5844672643</v>
      </c>
      <c r="Q48" s="49"/>
      <c r="R48" s="47">
        <f t="shared" si="10"/>
        <v>2.7596649048403369E-2</v>
      </c>
    </row>
    <row r="49" spans="1:18" x14ac:dyDescent="0.2">
      <c r="A49" s="8">
        <v>38400</v>
      </c>
      <c r="B49" s="25" t="s">
        <v>74</v>
      </c>
      <c r="C49" s="49"/>
      <c r="D49" s="6">
        <f>'Atmos KY Direct TR 2017 ALG'!D1318</f>
        <v>200274.49999999997</v>
      </c>
      <c r="E49" s="49"/>
      <c r="F49" s="6">
        <f>'Atmos KY Direct TR 2017 ALG'!K1318</f>
        <v>123591.86269879722</v>
      </c>
      <c r="G49" s="49"/>
      <c r="H49" s="45">
        <f>Parameters!R58</f>
        <v>-0.35</v>
      </c>
      <c r="I49" s="49"/>
      <c r="J49" s="46">
        <f t="shared" si="8"/>
        <v>-70096.074999999983</v>
      </c>
      <c r="K49" s="49"/>
      <c r="L49" s="46">
        <f t="shared" si="9"/>
        <v>146778.71230120273</v>
      </c>
      <c r="M49" s="49"/>
      <c r="N49" s="6">
        <f>'Atmos KY Direct TR 2017 ALG'!Q1318</f>
        <v>30.03295485944971</v>
      </c>
      <c r="O49" s="49"/>
      <c r="P49" s="46">
        <f t="shared" si="12"/>
        <v>4887.2551165247596</v>
      </c>
      <c r="Q49" s="49"/>
      <c r="R49" s="47">
        <f t="shared" si="10"/>
        <v>2.4402782763281197E-2</v>
      </c>
    </row>
    <row r="50" spans="1:18" x14ac:dyDescent="0.2">
      <c r="A50" s="8">
        <v>38500</v>
      </c>
      <c r="B50" t="s">
        <v>75</v>
      </c>
      <c r="C50" s="36"/>
      <c r="D50" s="6">
        <f>'Atmos KY Direct TR 2017 ALG'!D1375</f>
        <v>5165445.6499999985</v>
      </c>
      <c r="E50" s="36"/>
      <c r="F50" s="6">
        <f>'Atmos KY Direct TR 2017 ALG'!K1375</f>
        <v>3247094.4836833086</v>
      </c>
      <c r="G50" s="36"/>
      <c r="H50" s="45">
        <f>Parameters!R59</f>
        <v>-0.08</v>
      </c>
      <c r="I50" s="36"/>
      <c r="J50" s="46">
        <f t="shared" si="8"/>
        <v>-413235.65199999989</v>
      </c>
      <c r="K50" s="49"/>
      <c r="L50" s="46">
        <f t="shared" si="9"/>
        <v>2331586.8183166897</v>
      </c>
      <c r="M50" s="36"/>
      <c r="N50" s="6">
        <f>'Atmos KY Direct TR 2017 ALG'!Q1375</f>
        <v>32.649206020805721</v>
      </c>
      <c r="O50" s="36"/>
      <c r="P50" s="46">
        <f t="shared" si="12"/>
        <v>71413.27776335158</v>
      </c>
      <c r="Q50" s="49"/>
      <c r="R50" s="47">
        <f t="shared" si="10"/>
        <v>1.3825191978034189E-2</v>
      </c>
    </row>
    <row r="51" spans="1:18" x14ac:dyDescent="0.2">
      <c r="A51" s="7"/>
      <c r="B51" s="13" t="s">
        <v>77</v>
      </c>
      <c r="C51" s="50"/>
      <c r="D51" s="175">
        <f>SUM(D37:D50)</f>
        <v>506654103.69</v>
      </c>
      <c r="E51" s="50"/>
      <c r="F51" s="175">
        <f>SUM(F37:F50)</f>
        <v>141774206.67999995</v>
      </c>
      <c r="G51" s="50"/>
      <c r="H51" s="36"/>
      <c r="I51" s="50"/>
      <c r="J51" s="175">
        <f>SUM(J37:J50)</f>
        <v>-62900100.376299992</v>
      </c>
      <c r="K51" s="50"/>
      <c r="L51" s="175">
        <f>SUM(L37:L50)</f>
        <v>427779997.38629997</v>
      </c>
      <c r="M51" s="50"/>
      <c r="N51" s="36"/>
      <c r="O51" s="50"/>
      <c r="P51" s="175">
        <f>SUM(P37:P50)</f>
        <v>10825160.711741056</v>
      </c>
      <c r="Q51" s="50"/>
      <c r="R51" s="51">
        <f t="shared" si="10"/>
        <v>2.1365978550061265E-2</v>
      </c>
    </row>
    <row r="52" spans="1:18" x14ac:dyDescent="0.2">
      <c r="A52" s="7"/>
      <c r="B52" s="7"/>
      <c r="C52" s="44"/>
      <c r="D52" s="6"/>
      <c r="E52" s="44"/>
      <c r="G52" s="44"/>
      <c r="H52" s="36"/>
      <c r="I52" s="44"/>
      <c r="J52" s="36"/>
      <c r="K52" s="44"/>
      <c r="L52" s="36"/>
      <c r="M52" s="44"/>
      <c r="N52" s="36"/>
      <c r="O52" s="44"/>
      <c r="P52" s="36"/>
      <c r="Q52" s="44"/>
      <c r="R52" s="47"/>
    </row>
    <row r="53" spans="1:18" x14ac:dyDescent="0.2">
      <c r="A53" s="209" t="s">
        <v>194</v>
      </c>
      <c r="B53" s="209"/>
      <c r="C53" s="44"/>
      <c r="D53" s="6"/>
      <c r="E53" s="44"/>
      <c r="G53" s="44"/>
      <c r="H53" s="36"/>
      <c r="I53" s="44"/>
      <c r="J53" s="36"/>
      <c r="K53" s="44"/>
      <c r="L53" s="36"/>
      <c r="M53" s="44"/>
      <c r="N53" s="36"/>
      <c r="O53" s="44"/>
      <c r="P53" s="36"/>
      <c r="Q53" s="44"/>
      <c r="R53" s="47"/>
    </row>
    <row r="54" spans="1:18" x14ac:dyDescent="0.2">
      <c r="A54" s="129" t="s">
        <v>4</v>
      </c>
      <c r="B54" s="25" t="s">
        <v>60</v>
      </c>
      <c r="C54" s="49"/>
      <c r="D54" s="187">
        <f>'Atmos KY Direct TR 2017 ALG'!D1400+'Atmos KY Direct TR 2017 ALG'!D1421+'Atmos KY Direct TR 2017 ALG'!D1431</f>
        <v>8023991.5000000009</v>
      </c>
      <c r="E54" s="44"/>
      <c r="F54" s="187">
        <f>'Atmos KY Direct TR 2017 ALG'!K1400+'Atmos KY Direct TR 2017 ALG'!K1421+'Atmos KY Direct TR 2017 ALG'!K1431</f>
        <v>745699.90706950077</v>
      </c>
      <c r="G54" s="44"/>
      <c r="H54" s="45">
        <f>Parameters!R63</f>
        <v>-0.1</v>
      </c>
      <c r="I54" s="44"/>
      <c r="J54" s="196">
        <f>D54*H54</f>
        <v>-802399.15000000014</v>
      </c>
      <c r="K54" s="49"/>
      <c r="L54" s="196">
        <f>D54-F54-J54</f>
        <v>8080690.7429305008</v>
      </c>
      <c r="M54" s="44"/>
      <c r="N54" s="46">
        <f>'Atmos KY Direct TR 2017 ALG'!R1431</f>
        <v>40.446975488095845</v>
      </c>
      <c r="O54" s="44"/>
      <c r="P54" s="196">
        <f>L54/N54</f>
        <v>199784.79590664993</v>
      </c>
      <c r="Q54" s="49"/>
      <c r="R54" s="47">
        <f t="shared" ref="R54:R60" si="13">P54/D54</f>
        <v>2.4898430650960923E-2</v>
      </c>
    </row>
    <row r="55" spans="1:18" x14ac:dyDescent="0.2">
      <c r="A55" s="129">
        <v>39004</v>
      </c>
      <c r="B55" s="128" t="s">
        <v>1034</v>
      </c>
      <c r="C55" s="49"/>
      <c r="D55" s="6">
        <f>'Atmos KY Direct TR 2017 ALG'!D1435</f>
        <v>12954.74</v>
      </c>
      <c r="E55" s="44"/>
      <c r="F55" s="6">
        <f>'Atmos KY Direct TR 2017 ALG'!K1435</f>
        <v>5436.9667033756659</v>
      </c>
      <c r="G55" s="44"/>
      <c r="H55" s="45">
        <f>Parameters!R66</f>
        <v>-0.1</v>
      </c>
      <c r="I55" s="44"/>
      <c r="J55" s="46">
        <f>D55*H55</f>
        <v>-1295.4740000000002</v>
      </c>
      <c r="K55" s="49"/>
      <c r="L55" s="46">
        <f>D55-F55-J55</f>
        <v>8813.2472966243331</v>
      </c>
      <c r="M55" s="44"/>
      <c r="N55" s="46">
        <f>'Atmos KY Direct TR 2017 ALG'!Q1435</f>
        <v>13.576956609870981</v>
      </c>
      <c r="O55" s="44"/>
      <c r="P55" s="46">
        <f>L55/N55</f>
        <v>649.13275853122752</v>
      </c>
      <c r="Q55" s="49"/>
      <c r="R55" s="47">
        <f t="shared" si="13"/>
        <v>5.010774114580667E-2</v>
      </c>
    </row>
    <row r="56" spans="1:18" x14ac:dyDescent="0.2">
      <c r="A56" s="8">
        <v>39009</v>
      </c>
      <c r="B56" t="s">
        <v>81</v>
      </c>
      <c r="C56" s="36"/>
      <c r="D56" s="6">
        <f>'Atmos KY Direct TR 2017 ALG'!D1456</f>
        <v>1246194.18</v>
      </c>
      <c r="E56" s="44"/>
      <c r="F56" s="6">
        <f>'Atmos KY Direct TR 2017 ALG'!K1456</f>
        <v>935856.99037980766</v>
      </c>
      <c r="G56" s="44"/>
      <c r="H56" s="45">
        <f>Parameters!R67</f>
        <v>0</v>
      </c>
      <c r="I56" s="44"/>
      <c r="J56" s="46">
        <f>D56*H56</f>
        <v>0</v>
      </c>
      <c r="K56" s="49"/>
      <c r="L56" s="46">
        <f>D56-F56-J56</f>
        <v>310337.18962019228</v>
      </c>
      <c r="M56" s="44"/>
      <c r="N56" s="46">
        <f>'Atmos KY Direct TR 2017 ALG'!Q1456</f>
        <v>2.0129353168273587</v>
      </c>
      <c r="O56" s="44"/>
      <c r="P56" s="46">
        <f>L56/N56</f>
        <v>154171.46642810313</v>
      </c>
      <c r="Q56" s="49"/>
      <c r="R56" s="47">
        <f t="shared" si="13"/>
        <v>0.12371383922536304</v>
      </c>
    </row>
    <row r="57" spans="1:18" x14ac:dyDescent="0.2">
      <c r="A57" s="8">
        <v>39200</v>
      </c>
      <c r="B57" s="25" t="s">
        <v>83</v>
      </c>
      <c r="C57" s="197" t="s">
        <v>1035</v>
      </c>
      <c r="D57" s="6">
        <f>'Atmos KY Direct TR 2017 ALG'!D1472</f>
        <v>220986.90000000002</v>
      </c>
      <c r="E57" s="49"/>
      <c r="F57" s="6">
        <f>'Atmos KY Direct TR 2017 ALG'!K1472</f>
        <v>35118.275645290021</v>
      </c>
      <c r="G57" s="49"/>
      <c r="H57" s="54">
        <f>Parameters!R69</f>
        <v>0.1</v>
      </c>
      <c r="I57" s="49"/>
      <c r="J57" s="46">
        <f>D57*H57</f>
        <v>22098.690000000002</v>
      </c>
      <c r="K57" s="49"/>
      <c r="L57" s="46">
        <f>D57-F57-J57</f>
        <v>163769.93435470999</v>
      </c>
      <c r="M57" s="49"/>
      <c r="N57" s="46">
        <f>'Atmos KY Direct TR 2017 ALG'!Q1472</f>
        <v>15.77077616982219</v>
      </c>
      <c r="O57" s="49"/>
      <c r="P57" s="46">
        <f>L57/N57</f>
        <v>10384.392790260268</v>
      </c>
      <c r="R57" s="47">
        <f t="shared" si="13"/>
        <v>4.6990988109522631E-2</v>
      </c>
    </row>
    <row r="58" spans="1:18" x14ac:dyDescent="0.2">
      <c r="A58" s="129" t="s">
        <v>5</v>
      </c>
      <c r="B58" s="25" t="s">
        <v>195</v>
      </c>
      <c r="C58" s="36"/>
      <c r="D58" s="6">
        <f>'Atmos KY Direct TR 2017 ALG'!D1498</f>
        <v>121784.59999999999</v>
      </c>
      <c r="E58" s="36"/>
      <c r="F58" s="6">
        <f>'Atmos KY Direct TR 2017 ALG'!K1498</f>
        <v>74138.545806192269</v>
      </c>
      <c r="G58" s="36"/>
      <c r="H58" s="45">
        <f>Parameters!R72</f>
        <v>0.16</v>
      </c>
      <c r="I58" s="36"/>
      <c r="J58" s="46">
        <f>D58*H58</f>
        <v>19485.536</v>
      </c>
      <c r="K58" s="49"/>
      <c r="L58" s="46">
        <f>D58-F58-J58</f>
        <v>28160.518193807722</v>
      </c>
      <c r="M58" s="36"/>
      <c r="N58" s="46">
        <f>'Atmos KY Direct TR 2017 ALG'!Q1498</f>
        <v>2.6416304652118585</v>
      </c>
      <c r="O58" s="36"/>
      <c r="P58" s="46">
        <f>L58/N58</f>
        <v>10660.279158897894</v>
      </c>
      <c r="Q58" s="49"/>
      <c r="R58" s="47">
        <f t="shared" si="13"/>
        <v>8.7533884899222855E-2</v>
      </c>
    </row>
    <row r="59" spans="1:18" x14ac:dyDescent="0.2">
      <c r="A59" s="7"/>
      <c r="B59" s="13" t="s">
        <v>196</v>
      </c>
      <c r="C59" s="36"/>
      <c r="D59" s="175">
        <f>SUM(D53:D58)</f>
        <v>9625911.9200000018</v>
      </c>
      <c r="E59" s="36"/>
      <c r="F59" s="175">
        <f>SUM(F54:F58)</f>
        <v>1796250.6856041665</v>
      </c>
      <c r="G59" s="36"/>
      <c r="H59" s="36"/>
      <c r="I59" s="36"/>
      <c r="J59" s="175">
        <f>SUM(J53:J58)</f>
        <v>-762110.39800000016</v>
      </c>
      <c r="K59" s="36"/>
      <c r="L59" s="175">
        <f>SUM(L53:L58)</f>
        <v>8591771.6323958337</v>
      </c>
      <c r="M59" s="36"/>
      <c r="N59" s="36"/>
      <c r="O59" s="36"/>
      <c r="P59" s="175">
        <f>SUM(P53:P58)</f>
        <v>375650.06704244245</v>
      </c>
      <c r="Q59" s="36"/>
      <c r="R59" s="51">
        <f t="shared" si="13"/>
        <v>3.9024880984205222E-2</v>
      </c>
    </row>
    <row r="60" spans="1:18" x14ac:dyDescent="0.2">
      <c r="A60" s="7"/>
      <c r="B60" s="13" t="s">
        <v>197</v>
      </c>
      <c r="C60" s="36"/>
      <c r="D60" s="175">
        <f>SUM(D25,D34,D51,D59)</f>
        <v>562799399.98000002</v>
      </c>
      <c r="E60" s="36"/>
      <c r="F60" s="175">
        <f>SUM(F25,F34,F51,F59)</f>
        <v>169258852.69560406</v>
      </c>
      <c r="G60" s="36"/>
      <c r="H60" s="36"/>
      <c r="I60" s="36"/>
      <c r="J60" s="175">
        <f>SUM(J25,J34,J51,J59)</f>
        <v>-72899419.718799993</v>
      </c>
      <c r="K60" s="36"/>
      <c r="L60" s="175">
        <f>SUM(L25,L34,L51,L59)</f>
        <v>466439967.00319588</v>
      </c>
      <c r="M60" s="36"/>
      <c r="N60" s="36"/>
      <c r="O60" s="36"/>
      <c r="P60" s="175">
        <f>SUM(P25,P34,P51,P59)</f>
        <v>11820299.982108062</v>
      </c>
      <c r="Q60" s="36"/>
      <c r="R60" s="51">
        <f t="shared" si="13"/>
        <v>2.1002687605082941E-2</v>
      </c>
    </row>
    <row r="61" spans="1:18" x14ac:dyDescent="0.2">
      <c r="A61" s="7"/>
      <c r="B61" s="13"/>
      <c r="C61" s="36"/>
      <c r="D61" s="55"/>
      <c r="E61" s="36"/>
      <c r="F61" s="55"/>
      <c r="G61" s="36"/>
      <c r="H61" s="36"/>
      <c r="I61" s="36"/>
      <c r="J61" s="55"/>
      <c r="K61" s="36"/>
      <c r="L61" s="55"/>
      <c r="M61" s="36"/>
      <c r="N61" s="36"/>
      <c r="O61" s="36"/>
      <c r="P61" s="55"/>
      <c r="Q61" s="36"/>
      <c r="R61" s="47"/>
    </row>
    <row r="62" spans="1:18" x14ac:dyDescent="0.2">
      <c r="A62" s="128" t="s">
        <v>1040</v>
      </c>
      <c r="C62" s="36"/>
      <c r="D62" s="6"/>
      <c r="E62" s="36"/>
      <c r="G62" s="36"/>
      <c r="H62" s="36"/>
      <c r="I62" s="36"/>
      <c r="J62" s="36"/>
      <c r="K62" s="36"/>
      <c r="L62" s="2"/>
      <c r="M62" s="36"/>
      <c r="N62" s="2"/>
      <c r="O62" s="36"/>
      <c r="P62" s="36"/>
      <c r="Q62" s="36"/>
      <c r="R62" s="47"/>
    </row>
    <row r="63" spans="1:18" x14ac:dyDescent="0.2">
      <c r="C63" s="36"/>
      <c r="D63" s="56"/>
      <c r="E63" s="36"/>
      <c r="F63" s="169"/>
      <c r="G63" s="36"/>
      <c r="I63" s="36"/>
      <c r="K63" s="36"/>
      <c r="M63" s="36"/>
      <c r="O63" s="36"/>
      <c r="Q63" s="36"/>
      <c r="R63" s="43"/>
    </row>
    <row r="64" spans="1:18" x14ac:dyDescent="0.2">
      <c r="A64" s="57"/>
      <c r="C64" s="36"/>
      <c r="E64" s="36"/>
      <c r="G64" s="36"/>
      <c r="I64" s="36"/>
      <c r="K64" s="36"/>
      <c r="M64" s="36"/>
      <c r="O64" s="36"/>
      <c r="Q64" s="36"/>
      <c r="R64" s="43"/>
    </row>
    <row r="65" spans="1:18" x14ac:dyDescent="0.2">
      <c r="A65" s="57"/>
      <c r="B65" s="8" t="s">
        <v>200</v>
      </c>
      <c r="C65" s="36"/>
      <c r="D65" s="48">
        <f>GPA!D36</f>
        <v>10543473.75</v>
      </c>
      <c r="E65" s="36"/>
      <c r="F65" s="48">
        <f>GPA!F36</f>
        <v>4422007.8743958334</v>
      </c>
      <c r="G65" s="36"/>
      <c r="I65" s="36"/>
      <c r="K65" s="36"/>
      <c r="M65" s="36"/>
      <c r="O65" s="36"/>
      <c r="Q65" s="36"/>
      <c r="R65" s="43"/>
    </row>
    <row r="66" spans="1:18" x14ac:dyDescent="0.2">
      <c r="A66" s="58"/>
      <c r="B66" s="8" t="s">
        <v>231</v>
      </c>
      <c r="C66" s="36"/>
      <c r="D66" s="48">
        <f>D60+D65</f>
        <v>573342873.73000002</v>
      </c>
      <c r="E66" s="36"/>
      <c r="F66" s="48">
        <f>F60+F65</f>
        <v>173680860.5699999</v>
      </c>
      <c r="G66" s="36"/>
      <c r="I66" s="36"/>
      <c r="K66" s="36"/>
      <c r="M66" s="36"/>
      <c r="O66" s="36"/>
      <c r="Q66" s="36"/>
      <c r="R66" s="43"/>
    </row>
    <row r="67" spans="1:18" x14ac:dyDescent="0.2">
      <c r="B67" s="8"/>
    </row>
    <row r="68" spans="1:18" x14ac:dyDescent="0.2">
      <c r="B68" s="8" t="s">
        <v>232</v>
      </c>
      <c r="D68" s="34">
        <f>'Provided by Client Plant 2017'!F3623</f>
        <v>2199253.87</v>
      </c>
      <c r="F68" s="34">
        <f>'Provided by Client Reserve 2017'!E2+'Provided by Client Reserve 2017'!E3</f>
        <v>128182.41</v>
      </c>
    </row>
    <row r="69" spans="1:18" x14ac:dyDescent="0.2">
      <c r="B69" s="8" t="s">
        <v>1045</v>
      </c>
      <c r="D69" s="34">
        <f>D66+D68</f>
        <v>575542127.60000002</v>
      </c>
      <c r="F69" s="48">
        <f>F66+F68</f>
        <v>173809042.9799999</v>
      </c>
    </row>
    <row r="70" spans="1:18" x14ac:dyDescent="0.2">
      <c r="B70" s="8" t="s">
        <v>201</v>
      </c>
      <c r="D70" s="6">
        <f>'Provided by Client Plant 2017'!F3612</f>
        <v>575632189.43000054</v>
      </c>
      <c r="F70" s="34">
        <f>'Provided by Client Reserve 2017'!E62</f>
        <v>173899104.81000009</v>
      </c>
    </row>
    <row r="71" spans="1:18" x14ac:dyDescent="0.2">
      <c r="B71" s="8" t="s">
        <v>199</v>
      </c>
      <c r="D71" s="6">
        <f>D69-D70</f>
        <v>-90061.830000519753</v>
      </c>
      <c r="F71" s="48">
        <f>F69-F70</f>
        <v>-90061.830000191927</v>
      </c>
    </row>
    <row r="72" spans="1:18" x14ac:dyDescent="0.2">
      <c r="B72" s="8" t="s">
        <v>1043</v>
      </c>
      <c r="D72" s="48">
        <f>'Atmos KY Direct TR 2017 ALG'!S1538</f>
        <v>90061.83</v>
      </c>
      <c r="F72" s="48">
        <f>'Atmos KY Direct TR 2017 ALG'!S1538</f>
        <v>90061.83</v>
      </c>
    </row>
    <row r="73" spans="1:18" ht="13.5" thickBot="1" x14ac:dyDescent="0.25">
      <c r="B73" s="8" t="s">
        <v>1044</v>
      </c>
      <c r="D73" s="79">
        <f>D71+D72</f>
        <v>-5.1975075621157885E-7</v>
      </c>
      <c r="E73" s="6"/>
      <c r="F73" s="79">
        <f>F71+F72</f>
        <v>-1.9192520994693041E-7</v>
      </c>
    </row>
    <row r="74" spans="1:18" ht="13.5" thickTop="1" x14ac:dyDescent="0.2"/>
  </sheetData>
  <mergeCells count="7">
    <mergeCell ref="A36:B36"/>
    <mergeCell ref="A53:B53"/>
    <mergeCell ref="A1:R1"/>
    <mergeCell ref="A2:R2"/>
    <mergeCell ref="A3:R3"/>
    <mergeCell ref="A9:B9"/>
    <mergeCell ref="A27:B27"/>
  </mergeCells>
  <pageMargins left="0.7" right="0.7" top="0.75" bottom="0.75" header="0.3" footer="0.3"/>
  <pageSetup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sqref="A1:L1"/>
    </sheetView>
  </sheetViews>
  <sheetFormatPr defaultRowHeight="12.75" x14ac:dyDescent="0.2"/>
  <cols>
    <col min="1" max="1" width="11.42578125" style="5" customWidth="1"/>
    <col min="2" max="2" width="32.140625" style="5" customWidth="1"/>
    <col min="3" max="3" width="1.7109375" style="5" customWidth="1"/>
    <col min="4" max="4" width="20.28515625" style="5" bestFit="1" customWidth="1"/>
    <col min="5" max="5" width="1.7109375" style="5" customWidth="1"/>
    <col min="6" max="6" width="14" style="5" bestFit="1" customWidth="1"/>
    <col min="7" max="7" width="1.7109375" style="5" customWidth="1"/>
    <col min="8" max="8" width="15.42578125" style="5" bestFit="1" customWidth="1"/>
    <col min="9" max="9" width="1.7109375" style="5" customWidth="1"/>
    <col min="10" max="10" width="14.28515625" style="5" bestFit="1" customWidth="1"/>
    <col min="11" max="11" width="1.7109375" style="5" customWidth="1"/>
    <col min="12" max="12" width="17.5703125" style="5" bestFit="1" customWidth="1"/>
    <col min="13" max="13" width="1.7109375" style="5" customWidth="1"/>
    <col min="14" max="14" width="14.28515625" style="5" bestFit="1" customWidth="1"/>
    <col min="15" max="15" width="1.7109375" style="5" customWidth="1"/>
    <col min="16" max="16" width="10.28515625" style="5" bestFit="1" customWidth="1"/>
    <col min="17" max="16384" width="9.140625" style="5"/>
  </cols>
  <sheetData>
    <row r="1" spans="1:18" customFormat="1" ht="15.75" x14ac:dyDescent="0.25">
      <c r="A1" s="210" t="s">
        <v>181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04"/>
      <c r="N1" s="204"/>
      <c r="O1" s="204"/>
      <c r="P1" s="204"/>
      <c r="Q1" s="204"/>
      <c r="R1" s="204"/>
    </row>
    <row r="2" spans="1:18" customFormat="1" ht="15.75" x14ac:dyDescent="0.25">
      <c r="A2" s="210" t="s">
        <v>182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04"/>
      <c r="N2" s="204"/>
      <c r="O2" s="204"/>
      <c r="P2" s="204"/>
      <c r="Q2" s="204"/>
      <c r="R2" s="204"/>
    </row>
    <row r="3" spans="1:18" customFormat="1" ht="15.75" x14ac:dyDescent="0.25">
      <c r="A3" s="210" t="s">
        <v>1016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04"/>
      <c r="N3" s="204"/>
      <c r="O3" s="204"/>
      <c r="P3" s="204"/>
      <c r="Q3" s="204"/>
      <c r="R3" s="204"/>
    </row>
    <row r="4" spans="1:18" x14ac:dyDescent="0.2">
      <c r="N4" s="181"/>
    </row>
    <row r="5" spans="1:18" x14ac:dyDescent="0.2">
      <c r="N5" s="181"/>
    </row>
    <row r="6" spans="1:18" x14ac:dyDescent="0.2">
      <c r="A6" s="84"/>
      <c r="B6" s="85"/>
      <c r="C6" s="86"/>
      <c r="D6" s="1"/>
      <c r="E6" s="86"/>
      <c r="F6" s="1"/>
      <c r="G6" s="86"/>
      <c r="H6" s="1" t="s">
        <v>234</v>
      </c>
      <c r="I6" s="86"/>
      <c r="J6" s="1"/>
      <c r="K6" s="86"/>
      <c r="L6" s="1" t="s">
        <v>1036</v>
      </c>
      <c r="M6" s="86"/>
      <c r="N6" s="98"/>
    </row>
    <row r="7" spans="1:18" x14ac:dyDescent="0.2">
      <c r="A7" s="211"/>
      <c r="B7" s="211"/>
      <c r="C7" s="86"/>
      <c r="D7" s="1" t="s">
        <v>198</v>
      </c>
      <c r="E7" s="86"/>
      <c r="F7" s="1" t="s">
        <v>233</v>
      </c>
      <c r="G7" s="86"/>
      <c r="H7" s="1" t="s">
        <v>12</v>
      </c>
      <c r="I7" s="86"/>
      <c r="J7" s="1" t="s">
        <v>12</v>
      </c>
      <c r="K7" s="86"/>
      <c r="L7" s="1" t="s">
        <v>1048</v>
      </c>
      <c r="M7" s="86"/>
      <c r="N7" s="98"/>
    </row>
    <row r="8" spans="1:18" x14ac:dyDescent="0.2">
      <c r="A8" s="87" t="s">
        <v>6</v>
      </c>
      <c r="B8" s="82" t="s">
        <v>24</v>
      </c>
      <c r="C8" s="86"/>
      <c r="D8" s="185" t="s">
        <v>190</v>
      </c>
      <c r="E8" s="86"/>
      <c r="F8" s="185" t="s">
        <v>12</v>
      </c>
      <c r="G8" s="86"/>
      <c r="H8" s="88">
        <v>43008</v>
      </c>
      <c r="I8" s="86"/>
      <c r="J8" s="82" t="s">
        <v>235</v>
      </c>
      <c r="K8" s="86"/>
      <c r="L8" s="178" t="s">
        <v>1037</v>
      </c>
      <c r="M8" s="86"/>
      <c r="N8" s="98"/>
    </row>
    <row r="9" spans="1:18" x14ac:dyDescent="0.2">
      <c r="A9" s="1" t="s">
        <v>211</v>
      </c>
      <c r="B9" s="1" t="s">
        <v>212</v>
      </c>
      <c r="C9" s="1"/>
      <c r="D9" s="62" t="s">
        <v>213</v>
      </c>
      <c r="E9" s="1"/>
      <c r="F9" s="63" t="s">
        <v>214</v>
      </c>
      <c r="G9"/>
      <c r="H9" s="1" t="s">
        <v>215</v>
      </c>
      <c r="I9" s="86"/>
      <c r="J9" s="64" t="s">
        <v>216</v>
      </c>
      <c r="K9"/>
      <c r="L9" s="1" t="s">
        <v>217</v>
      </c>
      <c r="M9" s="86"/>
      <c r="N9" s="98"/>
    </row>
    <row r="10" spans="1:18" x14ac:dyDescent="0.2">
      <c r="A10" s="214" t="s">
        <v>226</v>
      </c>
      <c r="B10" s="214"/>
      <c r="C10" s="86"/>
      <c r="D10" s="198"/>
      <c r="E10" s="86"/>
      <c r="F10" s="198"/>
      <c r="G10" s="86"/>
      <c r="H10" s="198"/>
      <c r="I10" s="86"/>
      <c r="J10" s="98"/>
      <c r="K10" s="86"/>
      <c r="L10" s="98"/>
      <c r="M10" s="86"/>
      <c r="N10" s="98"/>
    </row>
    <row r="11" spans="1:18" x14ac:dyDescent="0.2">
      <c r="A11" s="84">
        <v>39100</v>
      </c>
      <c r="B11" s="85" t="s">
        <v>236</v>
      </c>
      <c r="C11" s="86"/>
      <c r="D11" s="199">
        <f>'Atmos KY Direct TR 2017 ALG'!D1468</f>
        <v>1749085.61</v>
      </c>
      <c r="E11" s="86"/>
      <c r="F11" s="199">
        <f>'Atmos KY Direct TR 2017 ALG'!K1468</f>
        <v>760016.12075</v>
      </c>
      <c r="G11" s="86"/>
      <c r="H11" s="199">
        <f>'Atmos KY Direct TR 2017 ALG'!I1468</f>
        <v>760016.12075</v>
      </c>
      <c r="I11" s="86"/>
      <c r="J11" s="90">
        <f t="shared" ref="J11:J19" si="0">F11-H11</f>
        <v>0</v>
      </c>
      <c r="K11" s="86"/>
      <c r="L11" s="200">
        <f>'Atmos KY Direct TR 2017 ALG'!S1468</f>
        <v>0</v>
      </c>
      <c r="M11" s="86"/>
      <c r="N11" s="182"/>
    </row>
    <row r="12" spans="1:18" x14ac:dyDescent="0.2">
      <c r="A12" s="84">
        <v>39400</v>
      </c>
      <c r="B12" s="85" t="s">
        <v>237</v>
      </c>
      <c r="C12" s="86"/>
      <c r="D12" s="89">
        <f>'Atmos KY Direct TR 2017 ALG'!D1490</f>
        <v>3207557.3099999996</v>
      </c>
      <c r="E12" s="86"/>
      <c r="F12" s="89">
        <f>'Atmos KY Direct TR 2017 ALG'!K1490</f>
        <v>969997.70281250007</v>
      </c>
      <c r="G12" s="86"/>
      <c r="H12" s="89">
        <f>'Atmos KY Direct TR 2017 ALG'!I1490</f>
        <v>969997.70281250007</v>
      </c>
      <c r="I12" s="86"/>
      <c r="J12" s="90">
        <f t="shared" si="0"/>
        <v>0</v>
      </c>
      <c r="K12" s="86"/>
      <c r="L12" s="170">
        <f>'Atmos KY Direct TR 2017 ALG'!S1490</f>
        <v>32152.799999999999</v>
      </c>
      <c r="M12" s="86"/>
      <c r="N12" s="182"/>
    </row>
    <row r="13" spans="1:18" x14ac:dyDescent="0.2">
      <c r="A13" s="84">
        <v>39700</v>
      </c>
      <c r="B13" s="93" t="s">
        <v>238</v>
      </c>
      <c r="C13" s="86"/>
      <c r="D13" s="89">
        <f>'Atmos KY Direct TR 2017 ALG'!D1506</f>
        <v>438830.96000000008</v>
      </c>
      <c r="E13" s="86"/>
      <c r="F13" s="89">
        <f>'Atmos KY Direct TR 2017 ALG'!K1506</f>
        <v>220507.03133333335</v>
      </c>
      <c r="G13" s="86"/>
      <c r="H13" s="89">
        <f>'Atmos KY Direct TR 2017 ALG'!I1506</f>
        <v>220507.03133333335</v>
      </c>
      <c r="I13" s="86"/>
      <c r="J13" s="90">
        <f t="shared" si="0"/>
        <v>0</v>
      </c>
      <c r="K13" s="86"/>
      <c r="L13" s="170">
        <f>'Atmos KY Direct TR 2017 ALG'!S1506</f>
        <v>0</v>
      </c>
      <c r="M13" s="86"/>
      <c r="N13" s="182"/>
    </row>
    <row r="14" spans="1:18" x14ac:dyDescent="0.2">
      <c r="A14" s="84">
        <v>39800</v>
      </c>
      <c r="B14" s="85" t="s">
        <v>92</v>
      </c>
      <c r="C14" s="86"/>
      <c r="D14" s="89">
        <f>'Atmos KY Direct TR 2017 ALG'!D1523</f>
        <v>3897155.5400000005</v>
      </c>
      <c r="E14" s="86"/>
      <c r="F14" s="89">
        <f>'Atmos KY Direct TR 2017 ALG'!K1523</f>
        <v>1873554.0145</v>
      </c>
      <c r="G14" s="86"/>
      <c r="H14" s="89">
        <f>'Atmos KY Direct TR 2017 ALG'!I1523</f>
        <v>1873554.0145</v>
      </c>
      <c r="I14" s="86"/>
      <c r="J14" s="90">
        <f t="shared" si="0"/>
        <v>0</v>
      </c>
      <c r="K14" s="86"/>
      <c r="L14" s="170">
        <f>'Atmos KY Direct TR 2017 ALG'!S1523</f>
        <v>0</v>
      </c>
      <c r="M14" s="86"/>
      <c r="N14" s="182"/>
    </row>
    <row r="15" spans="1:18" x14ac:dyDescent="0.2">
      <c r="A15" s="84">
        <v>39901</v>
      </c>
      <c r="B15" s="151" t="s">
        <v>267</v>
      </c>
      <c r="C15" s="86"/>
      <c r="D15" s="89">
        <f>'Atmos KY Direct TR 2017 ALG'!D1525</f>
        <v>14389.76</v>
      </c>
      <c r="E15" s="86"/>
      <c r="F15" s="89">
        <f>'Atmos KY Direct TR 2017 ALG'!K1525</f>
        <v>5139.2</v>
      </c>
      <c r="G15" s="86"/>
      <c r="H15" s="89">
        <f>'Atmos KY Direct TR 2017 ALG'!I1525</f>
        <v>5139.2</v>
      </c>
      <c r="I15" s="86"/>
      <c r="J15" s="90">
        <f t="shared" si="0"/>
        <v>0</v>
      </c>
      <c r="K15" s="86"/>
      <c r="L15" s="170">
        <f>'Atmos KY Direct TR 2017 ALG'!S1525</f>
        <v>0</v>
      </c>
      <c r="M15" s="86"/>
      <c r="N15" s="182"/>
    </row>
    <row r="16" spans="1:18" x14ac:dyDescent="0.2">
      <c r="A16" s="84">
        <v>39903</v>
      </c>
      <c r="B16" s="85" t="s">
        <v>93</v>
      </c>
      <c r="C16" s="86"/>
      <c r="D16" s="89">
        <f>'Atmos KY Direct TR 2017 ALG'!D1528</f>
        <v>134598.85999999999</v>
      </c>
      <c r="E16" s="86"/>
      <c r="F16" s="89">
        <f>'Atmos KY Direct TR 2017 ALG'!K1528</f>
        <v>39115.328999999998</v>
      </c>
      <c r="G16" s="86"/>
      <c r="H16" s="89">
        <f>'Atmos KY Direct TR 2017 ALG'!I1528</f>
        <v>39115.328999999998</v>
      </c>
      <c r="I16" s="86"/>
      <c r="J16" s="90">
        <f t="shared" si="0"/>
        <v>0</v>
      </c>
      <c r="K16" s="86"/>
      <c r="L16" s="170">
        <f>'Atmos KY Direct TR 2017 ALG'!S1528</f>
        <v>0</v>
      </c>
      <c r="M16" s="86"/>
      <c r="N16" s="182"/>
    </row>
    <row r="17" spans="1:14" x14ac:dyDescent="0.2">
      <c r="A17" s="84">
        <v>39906</v>
      </c>
      <c r="B17" s="85" t="s">
        <v>94</v>
      </c>
      <c r="C17" s="86"/>
      <c r="D17" s="89">
        <f>'Atmos KY Direct TR 2017 ALG'!D1534</f>
        <v>1068402.71</v>
      </c>
      <c r="E17" s="86"/>
      <c r="F17" s="89">
        <f>'Atmos KY Direct TR 2017 ALG'!K1534</f>
        <v>550294.80099999998</v>
      </c>
      <c r="G17" s="86"/>
      <c r="H17" s="89">
        <f>'Atmos KY Direct TR 2017 ALG'!I1534</f>
        <v>550294.80099999998</v>
      </c>
      <c r="I17" s="86"/>
      <c r="J17" s="90">
        <f t="shared" si="0"/>
        <v>0</v>
      </c>
      <c r="K17" s="86"/>
      <c r="L17" s="170">
        <f>'Atmos KY Direct TR 2017 ALG'!S1534</f>
        <v>0</v>
      </c>
      <c r="M17" s="86"/>
      <c r="N17" s="182"/>
    </row>
    <row r="18" spans="1:14" x14ac:dyDescent="0.2">
      <c r="A18" s="84">
        <v>39907</v>
      </c>
      <c r="B18" s="85" t="s">
        <v>95</v>
      </c>
      <c r="C18" s="86"/>
      <c r="D18" s="89">
        <v>0</v>
      </c>
      <c r="E18" s="86"/>
      <c r="F18" s="89">
        <v>0</v>
      </c>
      <c r="G18" s="86"/>
      <c r="H18" s="89">
        <v>0</v>
      </c>
      <c r="I18" s="86"/>
      <c r="J18" s="90">
        <f t="shared" si="0"/>
        <v>0</v>
      </c>
      <c r="K18" s="86"/>
      <c r="L18" s="170">
        <v>0</v>
      </c>
      <c r="M18" s="86"/>
      <c r="N18" s="182"/>
    </row>
    <row r="19" spans="1:14" x14ac:dyDescent="0.2">
      <c r="A19" s="84">
        <v>39908</v>
      </c>
      <c r="B19" s="85" t="s">
        <v>96</v>
      </c>
      <c r="C19" s="86"/>
      <c r="D19" s="89">
        <f>'Atmos KY Direct TR 2017 ALG'!D1537</f>
        <v>123514.83</v>
      </c>
      <c r="E19" s="95"/>
      <c r="F19" s="89">
        <f>'Atmos KY Direct TR 2017 ALG'!K1537</f>
        <v>93445.505000000005</v>
      </c>
      <c r="G19" s="94"/>
      <c r="H19" s="89">
        <f>'Atmos KY Direct TR 2017 ALG'!I1537</f>
        <v>93445.505000000005</v>
      </c>
      <c r="I19" s="95"/>
      <c r="J19" s="90">
        <f t="shared" si="0"/>
        <v>0</v>
      </c>
      <c r="K19" s="95"/>
      <c r="L19" s="170">
        <f>'Atmos KY Direct TR 2017 ALG'!S1537</f>
        <v>57909.03</v>
      </c>
      <c r="M19" s="95"/>
      <c r="N19" s="182"/>
    </row>
    <row r="20" spans="1:14" x14ac:dyDescent="0.2">
      <c r="A20" s="84"/>
      <c r="B20" s="84" t="s">
        <v>200</v>
      </c>
      <c r="C20" s="95"/>
      <c r="D20" s="201">
        <f>SUM(D11:D19)</f>
        <v>10633535.58</v>
      </c>
      <c r="E20" s="95"/>
      <c r="F20" s="201">
        <f>SUM(F11:F19)</f>
        <v>4512069.7043958334</v>
      </c>
      <c r="G20" s="86"/>
      <c r="H20" s="201">
        <f>SUM(H11:H19)</f>
        <v>4512069.7043958334</v>
      </c>
      <c r="I20" s="86"/>
      <c r="J20" s="96">
        <f>SUM(J11:J19)</f>
        <v>0</v>
      </c>
      <c r="K20" s="86"/>
      <c r="L20" s="201">
        <f>SUM(L11:L19)</f>
        <v>90061.83</v>
      </c>
      <c r="M20" s="86"/>
      <c r="N20" s="94"/>
    </row>
    <row r="21" spans="1:14" x14ac:dyDescent="0.2">
      <c r="A21" s="84"/>
      <c r="C21" s="86"/>
      <c r="D21" s="86"/>
      <c r="E21" s="86"/>
      <c r="F21" s="86"/>
      <c r="G21" s="86"/>
      <c r="H21" s="84"/>
      <c r="I21" s="86"/>
      <c r="J21" s="86"/>
      <c r="K21" s="86"/>
      <c r="L21" s="86"/>
      <c r="M21" s="86"/>
      <c r="N21" s="84"/>
    </row>
    <row r="22" spans="1:14" x14ac:dyDescent="0.2">
      <c r="A22" s="84"/>
      <c r="B22" s="85"/>
      <c r="C22" s="86"/>
      <c r="D22" s="86"/>
      <c r="E22" s="86"/>
      <c r="F22" s="86"/>
      <c r="G22" s="86"/>
      <c r="H22" s="84"/>
      <c r="I22" s="86"/>
      <c r="J22" s="91"/>
      <c r="K22" s="86"/>
      <c r="L22" s="86"/>
      <c r="M22" s="86"/>
      <c r="N22" s="84"/>
    </row>
    <row r="23" spans="1:14" x14ac:dyDescent="0.2">
      <c r="A23" s="97" t="s">
        <v>239</v>
      </c>
      <c r="C23" s="86"/>
    </row>
    <row r="24" spans="1:14" x14ac:dyDescent="0.2">
      <c r="A24" s="84"/>
      <c r="B24" s="85"/>
      <c r="C24" s="86"/>
      <c r="D24" s="1"/>
      <c r="E24" s="86"/>
      <c r="F24" s="1"/>
      <c r="G24" s="86"/>
      <c r="H24" s="1" t="s">
        <v>183</v>
      </c>
      <c r="I24" s="86"/>
      <c r="J24" s="98" t="s">
        <v>183</v>
      </c>
      <c r="K24" s="86"/>
      <c r="L24" s="95"/>
      <c r="M24" s="86"/>
    </row>
    <row r="25" spans="1:14" x14ac:dyDescent="0.2">
      <c r="A25" s="84"/>
      <c r="B25" s="85"/>
      <c r="C25" s="86"/>
      <c r="D25" s="1" t="s">
        <v>198</v>
      </c>
      <c r="E25" s="86"/>
      <c r="F25" s="1" t="s">
        <v>233</v>
      </c>
      <c r="G25" s="86"/>
      <c r="H25" s="98" t="s">
        <v>240</v>
      </c>
      <c r="I25" s="86"/>
      <c r="J25" s="98" t="s">
        <v>240</v>
      </c>
      <c r="K25" s="86"/>
      <c r="L25" s="98"/>
      <c r="M25" s="86"/>
    </row>
    <row r="26" spans="1:14" x14ac:dyDescent="0.2">
      <c r="A26" s="87" t="s">
        <v>6</v>
      </c>
      <c r="B26" s="82" t="s">
        <v>24</v>
      </c>
      <c r="C26" s="86"/>
      <c r="D26" s="185" t="s">
        <v>190</v>
      </c>
      <c r="E26" s="86"/>
      <c r="F26" s="88" t="s">
        <v>12</v>
      </c>
      <c r="G26" s="86"/>
      <c r="H26" s="178" t="s">
        <v>189</v>
      </c>
      <c r="I26" s="86"/>
      <c r="J26" s="82" t="s">
        <v>11</v>
      </c>
      <c r="K26" s="86"/>
      <c r="L26" s="98"/>
      <c r="M26" s="86"/>
    </row>
    <row r="27" spans="1:14" x14ac:dyDescent="0.2">
      <c r="A27" s="84" t="s">
        <v>241</v>
      </c>
      <c r="B27" s="85" t="s">
        <v>236</v>
      </c>
      <c r="C27" s="86"/>
      <c r="D27" s="200">
        <f t="shared" ref="D27:D35" si="1">D11-L11</f>
        <v>1749085.61</v>
      </c>
      <c r="E27" s="86"/>
      <c r="F27" s="200">
        <f t="shared" ref="F27:F35" si="2">F11-L11</f>
        <v>760016.12075</v>
      </c>
      <c r="G27" s="99"/>
      <c r="H27" s="202">
        <f>D27/Parameters!M68</f>
        <v>87454.280500000008</v>
      </c>
      <c r="I27" s="86"/>
      <c r="J27" s="100">
        <f>1/Parameters!M68</f>
        <v>0.05</v>
      </c>
      <c r="K27" s="86"/>
      <c r="L27" s="95"/>
      <c r="M27" s="86"/>
    </row>
    <row r="28" spans="1:14" x14ac:dyDescent="0.2">
      <c r="A28" s="84">
        <v>39400</v>
      </c>
      <c r="B28" s="85" t="s">
        <v>237</v>
      </c>
      <c r="C28" s="86"/>
      <c r="D28" s="91">
        <f t="shared" si="1"/>
        <v>3175404.51</v>
      </c>
      <c r="E28" s="86"/>
      <c r="F28" s="91">
        <f t="shared" si="2"/>
        <v>937844.90281250002</v>
      </c>
      <c r="G28" s="99"/>
      <c r="H28" s="92">
        <f>D28/Parameters!M71</f>
        <v>198462.78187499999</v>
      </c>
      <c r="I28" s="86"/>
      <c r="J28" s="100">
        <f>1/Parameters!M71</f>
        <v>6.25E-2</v>
      </c>
      <c r="K28" s="86"/>
      <c r="L28" s="183"/>
      <c r="M28" s="86"/>
    </row>
    <row r="29" spans="1:14" x14ac:dyDescent="0.2">
      <c r="A29" s="84">
        <v>39700</v>
      </c>
      <c r="B29" s="85" t="str">
        <f>B13</f>
        <v xml:space="preserve">Communication Equipment </v>
      </c>
      <c r="C29" s="86"/>
      <c r="D29" s="91">
        <f t="shared" si="1"/>
        <v>438830.96000000008</v>
      </c>
      <c r="E29" s="86"/>
      <c r="F29" s="91">
        <f t="shared" si="2"/>
        <v>220507.03133333335</v>
      </c>
      <c r="G29" s="99"/>
      <c r="H29" s="92">
        <f>D29/Parameters!M75</f>
        <v>29255.397333333338</v>
      </c>
      <c r="I29" s="86"/>
      <c r="J29" s="100">
        <f>1/Parameters!M75</f>
        <v>6.6666666666666666E-2</v>
      </c>
      <c r="K29" s="86"/>
      <c r="L29" s="95"/>
      <c r="M29" s="86"/>
    </row>
    <row r="30" spans="1:14" x14ac:dyDescent="0.2">
      <c r="A30" s="84">
        <v>39800</v>
      </c>
      <c r="B30" s="85" t="s">
        <v>92</v>
      </c>
      <c r="C30" s="86"/>
      <c r="D30" s="91">
        <f t="shared" si="1"/>
        <v>3897155.5400000005</v>
      </c>
      <c r="E30" s="86"/>
      <c r="F30" s="91">
        <f t="shared" si="2"/>
        <v>1873554.0145</v>
      </c>
      <c r="G30" s="99"/>
      <c r="H30" s="92">
        <f>D30/Parameters!M76</f>
        <v>194857.77700000003</v>
      </c>
      <c r="I30" s="86"/>
      <c r="J30" s="100">
        <f>1/Parameters!M76</f>
        <v>0.05</v>
      </c>
      <c r="K30" s="86"/>
      <c r="L30" s="95"/>
      <c r="M30" s="86"/>
    </row>
    <row r="31" spans="1:14" x14ac:dyDescent="0.2">
      <c r="A31" s="84">
        <v>39901</v>
      </c>
      <c r="B31" s="151" t="s">
        <v>267</v>
      </c>
      <c r="C31" s="86"/>
      <c r="D31" s="91">
        <f t="shared" si="1"/>
        <v>14389.76</v>
      </c>
      <c r="E31" s="86"/>
      <c r="F31" s="91">
        <f t="shared" si="2"/>
        <v>5139.2</v>
      </c>
      <c r="G31" s="99"/>
      <c r="H31" s="92">
        <f>D31/Parameters!M77</f>
        <v>2055.6799999999998</v>
      </c>
      <c r="I31" s="86"/>
      <c r="J31" s="100">
        <f>1/Parameters!M77</f>
        <v>0.14285714285714285</v>
      </c>
      <c r="K31" s="86"/>
      <c r="L31" s="183"/>
      <c r="M31" s="86"/>
    </row>
    <row r="32" spans="1:14" x14ac:dyDescent="0.2">
      <c r="A32" s="84">
        <v>39903</v>
      </c>
      <c r="B32" s="85" t="s">
        <v>93</v>
      </c>
      <c r="C32" s="86"/>
      <c r="D32" s="91">
        <f t="shared" si="1"/>
        <v>134598.85999999999</v>
      </c>
      <c r="E32" s="86"/>
      <c r="F32" s="91">
        <f t="shared" si="2"/>
        <v>39115.328999999998</v>
      </c>
      <c r="G32" s="99"/>
      <c r="H32" s="92">
        <f>D32/Parameters!M78</f>
        <v>13459.885999999999</v>
      </c>
      <c r="I32" s="86"/>
      <c r="J32" s="100">
        <f>1/Parameters!M78</f>
        <v>0.1</v>
      </c>
      <c r="K32" s="86"/>
      <c r="L32" s="183"/>
      <c r="M32" s="86"/>
    </row>
    <row r="33" spans="1:14" x14ac:dyDescent="0.2">
      <c r="A33" s="84">
        <v>39906</v>
      </c>
      <c r="B33" s="85" t="s">
        <v>94</v>
      </c>
      <c r="C33" s="86"/>
      <c r="D33" s="91">
        <f t="shared" si="1"/>
        <v>1068402.71</v>
      </c>
      <c r="E33" s="86"/>
      <c r="F33" s="91">
        <f t="shared" si="2"/>
        <v>550294.80099999998</v>
      </c>
      <c r="G33" s="99"/>
      <c r="H33" s="92">
        <f>D33/Parameters!M79</f>
        <v>213680.54199999999</v>
      </c>
      <c r="I33" s="86"/>
      <c r="J33" s="100">
        <f>1/Parameters!M79</f>
        <v>0.2</v>
      </c>
      <c r="K33" s="86"/>
      <c r="L33" s="183"/>
      <c r="M33" s="86"/>
    </row>
    <row r="34" spans="1:14" x14ac:dyDescent="0.2">
      <c r="A34" s="84">
        <v>39907</v>
      </c>
      <c r="B34" s="85" t="s">
        <v>95</v>
      </c>
      <c r="C34" s="86"/>
      <c r="D34" s="91">
        <f t="shared" si="1"/>
        <v>0</v>
      </c>
      <c r="E34" s="86"/>
      <c r="F34" s="91">
        <f t="shared" si="2"/>
        <v>0</v>
      </c>
      <c r="G34" s="99"/>
      <c r="H34" s="171">
        <f>D34/Parameters!M80</f>
        <v>0</v>
      </c>
      <c r="I34" s="86"/>
      <c r="J34" s="100">
        <f>1/Parameters!M80</f>
        <v>0.14285714285714285</v>
      </c>
      <c r="K34" s="86"/>
      <c r="L34" s="183"/>
      <c r="M34" s="86"/>
    </row>
    <row r="35" spans="1:14" x14ac:dyDescent="0.2">
      <c r="A35" s="84">
        <v>39908</v>
      </c>
      <c r="B35" s="93" t="s">
        <v>96</v>
      </c>
      <c r="C35" s="86"/>
      <c r="D35" s="91">
        <f t="shared" si="1"/>
        <v>65605.8</v>
      </c>
      <c r="E35" s="86"/>
      <c r="F35" s="91">
        <f t="shared" si="2"/>
        <v>35536.475000000006</v>
      </c>
      <c r="G35" s="99"/>
      <c r="H35" s="92">
        <f>D35/Parameters!M81</f>
        <v>5467.1500000000005</v>
      </c>
      <c r="I35" s="86"/>
      <c r="J35" s="100">
        <f>1/Parameters!M81</f>
        <v>8.3333333333333329E-2</v>
      </c>
      <c r="K35" s="86"/>
      <c r="L35" s="183"/>
      <c r="M35" s="86"/>
    </row>
    <row r="36" spans="1:14" x14ac:dyDescent="0.2">
      <c r="A36" s="84"/>
      <c r="B36" s="84" t="s">
        <v>242</v>
      </c>
      <c r="C36" s="86"/>
      <c r="D36" s="201">
        <f>SUM(D27:D35)</f>
        <v>10543473.75</v>
      </c>
      <c r="E36" s="86"/>
      <c r="F36" s="201">
        <f>SUM(F27:F35)</f>
        <v>4422007.8743958334</v>
      </c>
      <c r="G36" s="86"/>
      <c r="H36" s="201">
        <f>SUM(H27:H35)</f>
        <v>744693.4947083334</v>
      </c>
      <c r="I36" s="95"/>
      <c r="J36" s="184">
        <f>H36/D36</f>
        <v>7.0630753427762205E-2</v>
      </c>
      <c r="K36" s="86"/>
      <c r="L36" s="94"/>
      <c r="M36" s="86"/>
      <c r="N36" s="101" t="s">
        <v>243</v>
      </c>
    </row>
    <row r="37" spans="1:14" x14ac:dyDescent="0.2">
      <c r="A37" s="212" t="s">
        <v>1042</v>
      </c>
      <c r="B37" s="213"/>
      <c r="C37" s="86"/>
      <c r="D37" s="201">
        <f>D20-D36</f>
        <v>90061.830000000075</v>
      </c>
      <c r="E37" s="86"/>
      <c r="F37" s="201">
        <f>F20-F36</f>
        <v>90061.830000000075</v>
      </c>
      <c r="G37" s="86"/>
      <c r="H37" s="84"/>
      <c r="I37" s="86"/>
      <c r="J37" s="86"/>
      <c r="K37" s="86"/>
      <c r="L37" s="86"/>
      <c r="M37" s="86"/>
      <c r="N37" s="84"/>
    </row>
    <row r="38" spans="1:14" x14ac:dyDescent="0.2">
      <c r="A38" s="84"/>
      <c r="B38" s="85"/>
      <c r="C38" s="86"/>
      <c r="D38" s="99"/>
      <c r="E38" s="86"/>
      <c r="F38" s="102"/>
      <c r="G38" s="86"/>
      <c r="H38" s="103"/>
      <c r="I38" s="86"/>
      <c r="J38" s="86"/>
      <c r="K38" s="86"/>
      <c r="L38" s="86"/>
      <c r="M38" s="86"/>
      <c r="N38" s="84"/>
    </row>
    <row r="39" spans="1:14" x14ac:dyDescent="0.2">
      <c r="A39" s="84"/>
      <c r="B39" s="84"/>
      <c r="C39" s="86"/>
      <c r="D39" s="99"/>
      <c r="E39" s="86"/>
      <c r="F39" s="99"/>
      <c r="G39" s="86"/>
      <c r="H39" s="84"/>
      <c r="I39" s="86"/>
      <c r="J39" s="86"/>
      <c r="K39" s="86"/>
      <c r="L39" s="86"/>
      <c r="M39" s="86"/>
      <c r="N39" s="84"/>
    </row>
    <row r="40" spans="1:14" x14ac:dyDescent="0.2">
      <c r="A40" s="84"/>
      <c r="B40" s="84"/>
      <c r="C40" s="86"/>
      <c r="D40" s="99"/>
      <c r="E40" s="86"/>
      <c r="F40" s="99"/>
      <c r="G40" s="86"/>
      <c r="H40" s="84"/>
      <c r="I40" s="86"/>
      <c r="J40" s="86"/>
      <c r="K40" s="86"/>
      <c r="L40" s="86"/>
      <c r="M40" s="86"/>
      <c r="N40" s="84"/>
    </row>
    <row r="41" spans="1:14" x14ac:dyDescent="0.2">
      <c r="A41" s="84"/>
      <c r="B41" s="84"/>
      <c r="C41" s="86"/>
      <c r="D41" s="86"/>
      <c r="E41" s="86"/>
      <c r="F41" s="86"/>
      <c r="G41" s="86"/>
      <c r="H41" s="84"/>
      <c r="I41" s="86"/>
      <c r="J41" s="86"/>
      <c r="K41" s="86"/>
      <c r="L41" s="86"/>
      <c r="M41" s="86"/>
      <c r="N41" s="84"/>
    </row>
    <row r="42" spans="1:14" x14ac:dyDescent="0.2">
      <c r="A42" s="84"/>
      <c r="B42" s="85"/>
      <c r="C42" s="86"/>
      <c r="D42" s="86"/>
      <c r="E42" s="86"/>
      <c r="F42" s="86"/>
      <c r="G42" s="86"/>
      <c r="H42" s="84"/>
      <c r="I42" s="86"/>
      <c r="J42" s="86"/>
      <c r="K42" s="86"/>
      <c r="L42" s="86"/>
      <c r="M42" s="86"/>
      <c r="N42" s="84"/>
    </row>
    <row r="43" spans="1:14" x14ac:dyDescent="0.2">
      <c r="A43" s="57"/>
      <c r="B43" s="85"/>
      <c r="C43" s="86"/>
      <c r="D43" s="86"/>
      <c r="E43" s="86"/>
      <c r="F43" s="99"/>
      <c r="G43" s="86"/>
      <c r="H43" s="84"/>
      <c r="I43" s="86"/>
      <c r="J43" s="86"/>
      <c r="K43" s="86"/>
      <c r="L43" s="86"/>
      <c r="M43" s="86"/>
      <c r="N43" s="84"/>
    </row>
    <row r="44" spans="1:14" x14ac:dyDescent="0.2">
      <c r="A44" s="57"/>
      <c r="B44" s="85"/>
      <c r="C44" s="95"/>
      <c r="D44" s="95"/>
      <c r="E44" s="95"/>
      <c r="F44" s="95"/>
      <c r="G44" s="95"/>
      <c r="H44" s="104"/>
      <c r="I44" s="104"/>
      <c r="J44" s="105"/>
      <c r="K44" s="104"/>
      <c r="L44" s="104"/>
      <c r="M44" s="104"/>
      <c r="N44" s="98"/>
    </row>
    <row r="45" spans="1:14" x14ac:dyDescent="0.2">
      <c r="A45" s="57"/>
      <c r="B45" s="106"/>
    </row>
  </sheetData>
  <mergeCells count="6">
    <mergeCell ref="A7:B7"/>
    <mergeCell ref="A37:B37"/>
    <mergeCell ref="A10:B10"/>
    <mergeCell ref="A1:L1"/>
    <mergeCell ref="A2:L2"/>
    <mergeCell ref="A3:L3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0"/>
  <sheetViews>
    <sheetView topLeftCell="C1" zoomScaleNormal="100" workbookViewId="0">
      <selection activeCell="S50" sqref="S50"/>
    </sheetView>
  </sheetViews>
  <sheetFormatPr defaultRowHeight="12.75" outlineLevelRow="2" x14ac:dyDescent="0.2"/>
  <cols>
    <col min="1" max="1" width="40.7109375" bestFit="1" customWidth="1"/>
    <col min="2" max="2" width="8" bestFit="1" customWidth="1"/>
    <col min="3" max="3" width="5" bestFit="1" customWidth="1"/>
    <col min="4" max="4" width="16.42578125" style="6" bestFit="1" customWidth="1"/>
    <col min="5" max="6" width="10" customWidth="1"/>
    <col min="7" max="7" width="5.28515625" customWidth="1"/>
    <col min="8" max="8" width="15" bestFit="1" customWidth="1"/>
    <col min="9" max="9" width="15.28515625" bestFit="1" customWidth="1"/>
    <col min="10" max="10" width="7.85546875" customWidth="1"/>
    <col min="11" max="13" width="17.7109375" bestFit="1" customWidth="1"/>
    <col min="14" max="15" width="14" bestFit="1" customWidth="1"/>
    <col min="16" max="16" width="17.7109375" bestFit="1" customWidth="1"/>
    <col min="17" max="17" width="7.42578125" customWidth="1"/>
    <col min="18" max="18" width="15" bestFit="1" customWidth="1"/>
    <col min="19" max="19" width="17.7109375" style="6" bestFit="1" customWidth="1"/>
  </cols>
  <sheetData>
    <row r="1" spans="1:21" x14ac:dyDescent="0.2">
      <c r="A1" s="2"/>
      <c r="B1" s="2"/>
      <c r="C1" s="107"/>
      <c r="D1" s="165"/>
      <c r="E1" s="108"/>
      <c r="F1" s="108"/>
      <c r="G1" s="152" t="s">
        <v>244</v>
      </c>
      <c r="H1" s="3" t="s">
        <v>234</v>
      </c>
      <c r="I1" s="3" t="s">
        <v>234</v>
      </c>
      <c r="J1" s="5"/>
      <c r="K1" s="5"/>
      <c r="L1" s="5"/>
      <c r="M1" s="5"/>
      <c r="N1" s="5"/>
      <c r="O1" s="5"/>
      <c r="P1" s="5"/>
      <c r="Q1" s="80" t="s">
        <v>1064</v>
      </c>
      <c r="R1" s="5"/>
      <c r="S1" s="3" t="s">
        <v>245</v>
      </c>
      <c r="T1" s="5"/>
      <c r="U1" s="5"/>
    </row>
    <row r="2" spans="1:21" x14ac:dyDescent="0.2">
      <c r="A2" s="1"/>
      <c r="B2" s="2"/>
      <c r="C2" s="112"/>
      <c r="D2" s="12" t="s">
        <v>19</v>
      </c>
      <c r="E2" s="4"/>
      <c r="F2" s="4"/>
      <c r="G2" s="38" t="s">
        <v>26</v>
      </c>
      <c r="H2" s="12" t="s">
        <v>12</v>
      </c>
      <c r="I2" s="109" t="s">
        <v>12</v>
      </c>
      <c r="J2" s="110" t="s">
        <v>246</v>
      </c>
      <c r="K2" s="125" t="s">
        <v>233</v>
      </c>
      <c r="L2" s="5"/>
      <c r="M2" s="5"/>
      <c r="N2" s="5"/>
      <c r="O2" s="12" t="s">
        <v>183</v>
      </c>
      <c r="P2" s="5"/>
      <c r="Q2" s="111" t="s">
        <v>248</v>
      </c>
      <c r="S2" s="3" t="s">
        <v>247</v>
      </c>
    </row>
    <row r="3" spans="1:21" ht="15" x14ac:dyDescent="0.25">
      <c r="A3" s="154" t="s">
        <v>6</v>
      </c>
      <c r="B3" s="153" t="s">
        <v>7</v>
      </c>
      <c r="C3" s="154" t="s">
        <v>8</v>
      </c>
      <c r="D3" s="159" t="s">
        <v>105</v>
      </c>
      <c r="E3" s="160" t="s">
        <v>9</v>
      </c>
      <c r="F3" s="160" t="s">
        <v>10</v>
      </c>
      <c r="G3" s="154" t="s">
        <v>11</v>
      </c>
      <c r="H3" s="159" t="s">
        <v>249</v>
      </c>
      <c r="I3" s="159" t="s">
        <v>250</v>
      </c>
      <c r="J3" s="161" t="s">
        <v>251</v>
      </c>
      <c r="K3" s="162" t="s">
        <v>12</v>
      </c>
      <c r="L3" s="163" t="s">
        <v>252</v>
      </c>
      <c r="M3" s="163" t="s">
        <v>253</v>
      </c>
      <c r="N3" s="164" t="s">
        <v>254</v>
      </c>
      <c r="O3" s="159" t="s">
        <v>13</v>
      </c>
      <c r="P3" s="203" t="s">
        <v>1058</v>
      </c>
      <c r="Q3" s="154" t="s">
        <v>14</v>
      </c>
      <c r="R3" s="5"/>
      <c r="S3" s="159" t="s">
        <v>255</v>
      </c>
      <c r="T3" s="5"/>
      <c r="U3" s="5"/>
    </row>
    <row r="4" spans="1:21" hidden="1" outlineLevel="2" x14ac:dyDescent="0.2">
      <c r="A4" t="s">
        <v>305</v>
      </c>
      <c r="B4">
        <v>1961</v>
      </c>
      <c r="C4">
        <v>56.5</v>
      </c>
      <c r="D4" s="6">
        <v>4187.53</v>
      </c>
      <c r="E4">
        <v>75</v>
      </c>
      <c r="F4">
        <v>19.699916999999999</v>
      </c>
      <c r="G4" s="32">
        <f>Parameters!$R$11</f>
        <v>0</v>
      </c>
      <c r="H4" s="6">
        <f t="shared" ref="H4:H73" si="0">+D4*(1-F4/E4)</f>
        <v>3087.6100875331999</v>
      </c>
      <c r="I4" s="6">
        <f t="shared" ref="I4:I73" si="1">H4*(1-G4)</f>
        <v>3087.6100875331999</v>
      </c>
      <c r="J4" s="6">
        <f>$I$230</f>
        <v>1.2498616130020967</v>
      </c>
      <c r="K4" s="126">
        <f t="shared" ref="K4:K73" si="2">IF((D4*(1-F4/E4)*(1-G4)&lt;0),D4*(1-G4),I4*J4)</f>
        <v>3859.0853243257902</v>
      </c>
      <c r="L4" s="113">
        <f t="shared" ref="L4:L73" si="3">ROUND(J4*H4,2)</f>
        <v>3859.09</v>
      </c>
      <c r="M4" s="113">
        <f t="shared" ref="M4:M73" si="4">ROUND(K4-L4,2)</f>
        <v>0</v>
      </c>
      <c r="N4" s="113">
        <f t="shared" ref="N4:N73" si="5">D4/E4</f>
        <v>55.833733333333328</v>
      </c>
      <c r="O4" s="6">
        <f t="shared" ref="O4:O73" si="6">+D4/E4</f>
        <v>55.833733333333328</v>
      </c>
      <c r="P4">
        <f>D4*F4</f>
        <v>82493.993435009994</v>
      </c>
    </row>
    <row r="5" spans="1:21" hidden="1" outlineLevel="2" x14ac:dyDescent="0.2">
      <c r="A5" t="s">
        <v>305</v>
      </c>
      <c r="B5">
        <v>1954</v>
      </c>
      <c r="C5">
        <v>63.5</v>
      </c>
      <c r="D5" s="6">
        <v>494.05</v>
      </c>
      <c r="E5">
        <v>75</v>
      </c>
      <c r="F5">
        <v>14.187595</v>
      </c>
      <c r="G5" s="32">
        <f>Parameters!$R$11</f>
        <v>0</v>
      </c>
      <c r="H5" s="6">
        <f t="shared" si="0"/>
        <v>400.59158253666664</v>
      </c>
      <c r="I5" s="6">
        <f t="shared" si="1"/>
        <v>400.59158253666664</v>
      </c>
      <c r="J5" s="6">
        <f>$I$230</f>
        <v>1.2498616130020967</v>
      </c>
      <c r="K5" s="126">
        <f t="shared" si="2"/>
        <v>500.68404150434071</v>
      </c>
      <c r="L5" s="113">
        <f t="shared" si="3"/>
        <v>500.68</v>
      </c>
      <c r="M5" s="113">
        <f t="shared" si="4"/>
        <v>0</v>
      </c>
      <c r="N5" s="113">
        <f t="shared" si="5"/>
        <v>6.5873333333333335</v>
      </c>
      <c r="O5" s="6">
        <f t="shared" si="6"/>
        <v>6.5873333333333335</v>
      </c>
      <c r="P5">
        <f t="shared" ref="P5:P68" si="7">D5*F5</f>
        <v>7009.3813097500006</v>
      </c>
    </row>
    <row r="6" spans="1:21" outlineLevel="1" collapsed="1" x14ac:dyDescent="0.2">
      <c r="A6" s="11" t="s">
        <v>306</v>
      </c>
      <c r="D6" s="6">
        <f>SUBTOTAL(9,D4:D5)</f>
        <v>4681.58</v>
      </c>
      <c r="G6" s="32"/>
      <c r="H6" s="6">
        <f>SUBTOTAL(9,H4:H5)</f>
        <v>3488.2016700698664</v>
      </c>
      <c r="I6" s="6">
        <f>SUBTOTAL(9,I4:I5)</f>
        <v>3488.2016700698664</v>
      </c>
      <c r="J6" s="6"/>
      <c r="K6" s="126">
        <f t="shared" ref="K6:P6" si="8">SUBTOTAL(9,K4:K5)</f>
        <v>4359.7693658301305</v>
      </c>
      <c r="L6" s="113">
        <f t="shared" si="8"/>
        <v>4359.7700000000004</v>
      </c>
      <c r="M6" s="113">
        <f t="shared" si="8"/>
        <v>0</v>
      </c>
      <c r="N6" s="113">
        <f t="shared" si="8"/>
        <v>62.421066666666661</v>
      </c>
      <c r="O6" s="6">
        <f t="shared" si="8"/>
        <v>62.421066666666661</v>
      </c>
      <c r="P6" s="6">
        <f t="shared" si="8"/>
        <v>89503.374744759989</v>
      </c>
      <c r="Q6" s="33">
        <f>P6/D6</f>
        <v>19.118198288774302</v>
      </c>
      <c r="S6" s="6">
        <f>SUBTOTAL(9,S4:S5)</f>
        <v>0</v>
      </c>
    </row>
    <row r="7" spans="1:21" hidden="1" outlineLevel="2" x14ac:dyDescent="0.2">
      <c r="A7" t="s">
        <v>307</v>
      </c>
      <c r="B7">
        <v>2011</v>
      </c>
      <c r="C7">
        <v>6.5</v>
      </c>
      <c r="D7" s="6">
        <v>6666</v>
      </c>
      <c r="E7">
        <v>60</v>
      </c>
      <c r="F7">
        <v>53.5</v>
      </c>
      <c r="G7" s="32">
        <f>Parameters!$R$12</f>
        <v>-0.05</v>
      </c>
      <c r="H7" s="6">
        <f t="shared" si="0"/>
        <v>722.14999999999964</v>
      </c>
      <c r="I7" s="6">
        <f t="shared" si="1"/>
        <v>758.2574999999996</v>
      </c>
      <c r="J7" s="6">
        <f t="shared" ref="J7:J9" si="9">$I$230</f>
        <v>1.2498616130020967</v>
      </c>
      <c r="K7" s="126">
        <f t="shared" si="2"/>
        <v>947.71694202093693</v>
      </c>
      <c r="L7" s="113">
        <f t="shared" si="3"/>
        <v>902.59</v>
      </c>
      <c r="M7" s="113">
        <f t="shared" si="4"/>
        <v>45.13</v>
      </c>
      <c r="N7" s="113">
        <f t="shared" si="5"/>
        <v>111.1</v>
      </c>
      <c r="O7" s="6">
        <f t="shared" si="6"/>
        <v>111.1</v>
      </c>
      <c r="P7">
        <f t="shared" si="7"/>
        <v>356631</v>
      </c>
    </row>
    <row r="8" spans="1:21" hidden="1" outlineLevel="2" x14ac:dyDescent="0.2">
      <c r="A8" t="s">
        <v>307</v>
      </c>
      <c r="B8">
        <v>1998</v>
      </c>
      <c r="C8">
        <v>19.5</v>
      </c>
      <c r="D8" s="6">
        <v>4700.1899999999996</v>
      </c>
      <c r="E8">
        <v>60</v>
      </c>
      <c r="F8">
        <v>40.5</v>
      </c>
      <c r="G8" s="32">
        <f>Parameters!$R$12</f>
        <v>-0.05</v>
      </c>
      <c r="H8" s="6">
        <f t="shared" si="0"/>
        <v>1527.5617499999996</v>
      </c>
      <c r="I8" s="6">
        <f t="shared" si="1"/>
        <v>1603.9398374999996</v>
      </c>
      <c r="J8" s="6">
        <f t="shared" si="9"/>
        <v>1.2498616130020967</v>
      </c>
      <c r="K8" s="126">
        <f t="shared" si="2"/>
        <v>2004.7028324560704</v>
      </c>
      <c r="L8" s="113">
        <f t="shared" si="3"/>
        <v>1909.24</v>
      </c>
      <c r="M8" s="113">
        <f t="shared" si="4"/>
        <v>95.46</v>
      </c>
      <c r="N8" s="113">
        <f t="shared" si="5"/>
        <v>78.336499999999987</v>
      </c>
      <c r="O8" s="6">
        <f t="shared" si="6"/>
        <v>78.336499999999987</v>
      </c>
      <c r="P8">
        <f t="shared" si="7"/>
        <v>190357.69499999998</v>
      </c>
    </row>
    <row r="9" spans="1:21" hidden="1" outlineLevel="2" x14ac:dyDescent="0.2">
      <c r="A9" t="s">
        <v>307</v>
      </c>
      <c r="B9">
        <v>1997</v>
      </c>
      <c r="C9">
        <v>20.5</v>
      </c>
      <c r="D9" s="6">
        <v>6550</v>
      </c>
      <c r="E9">
        <v>60</v>
      </c>
      <c r="F9">
        <v>39.500002000000002</v>
      </c>
      <c r="G9" s="32">
        <f>Parameters!$R$12</f>
        <v>-0.05</v>
      </c>
      <c r="H9" s="6">
        <f t="shared" si="0"/>
        <v>2237.9164483333329</v>
      </c>
      <c r="I9" s="6">
        <f t="shared" si="1"/>
        <v>2349.8122707499997</v>
      </c>
      <c r="J9" s="6">
        <f t="shared" si="9"/>
        <v>1.2498616130020967</v>
      </c>
      <c r="K9" s="126">
        <f t="shared" si="2"/>
        <v>2936.9401549717145</v>
      </c>
      <c r="L9" s="113">
        <f t="shared" si="3"/>
        <v>2797.09</v>
      </c>
      <c r="M9" s="113">
        <f t="shared" si="4"/>
        <v>139.85</v>
      </c>
      <c r="N9" s="113">
        <f t="shared" si="5"/>
        <v>109.16666666666667</v>
      </c>
      <c r="O9" s="6">
        <f t="shared" si="6"/>
        <v>109.16666666666667</v>
      </c>
      <c r="P9">
        <f t="shared" si="7"/>
        <v>258725.01310000001</v>
      </c>
    </row>
    <row r="10" spans="1:21" outlineLevel="1" collapsed="1" x14ac:dyDescent="0.2">
      <c r="A10" s="11" t="s">
        <v>311</v>
      </c>
      <c r="D10" s="6">
        <f>SUBTOTAL(9,D7:D9)</f>
        <v>17916.189999999999</v>
      </c>
      <c r="G10" s="32"/>
      <c r="H10" s="6">
        <f>SUBTOTAL(9,H7:H9)</f>
        <v>4487.628198333332</v>
      </c>
      <c r="I10" s="6">
        <f>SUBTOTAL(9,I7:I9)</f>
        <v>4712.0096082499986</v>
      </c>
      <c r="J10" s="6"/>
      <c r="K10" s="126">
        <f t="shared" ref="K10:P10" si="10">SUBTOTAL(9,K7:K9)</f>
        <v>5889.3599294487212</v>
      </c>
      <c r="L10" s="113">
        <f t="shared" si="10"/>
        <v>5608.92</v>
      </c>
      <c r="M10" s="113">
        <f t="shared" si="10"/>
        <v>280.44</v>
      </c>
      <c r="N10" s="113">
        <f t="shared" si="10"/>
        <v>298.60316666666665</v>
      </c>
      <c r="O10" s="6">
        <f t="shared" si="10"/>
        <v>298.60316666666665</v>
      </c>
      <c r="P10" s="6">
        <f t="shared" si="10"/>
        <v>805713.70809999993</v>
      </c>
      <c r="Q10" s="33">
        <f>P10/D10</f>
        <v>44.971263873624913</v>
      </c>
      <c r="S10" s="6">
        <f>SUBTOTAL(9,S7:S9)</f>
        <v>0</v>
      </c>
    </row>
    <row r="11" spans="1:21" hidden="1" outlineLevel="2" x14ac:dyDescent="0.2">
      <c r="A11" t="s">
        <v>312</v>
      </c>
      <c r="B11">
        <v>2001</v>
      </c>
      <c r="C11">
        <v>16.5</v>
      </c>
      <c r="D11" s="6">
        <v>28259.3</v>
      </c>
      <c r="E11">
        <v>60</v>
      </c>
      <c r="F11">
        <v>43.5</v>
      </c>
      <c r="G11" s="32">
        <f>Parameters!$R$13</f>
        <v>-0.05</v>
      </c>
      <c r="H11" s="6">
        <f t="shared" si="0"/>
        <v>7771.3075000000008</v>
      </c>
      <c r="I11" s="6">
        <f t="shared" si="1"/>
        <v>8159.8728750000009</v>
      </c>
      <c r="J11" s="6">
        <f t="shared" ref="J11:J23" si="11">$I$230</f>
        <v>1.2498616130020967</v>
      </c>
      <c r="K11" s="126">
        <f t="shared" si="2"/>
        <v>10198.711873439557</v>
      </c>
      <c r="L11" s="113">
        <f t="shared" si="3"/>
        <v>9713.06</v>
      </c>
      <c r="M11" s="113">
        <f t="shared" si="4"/>
        <v>485.65</v>
      </c>
      <c r="N11" s="113">
        <f t="shared" si="5"/>
        <v>470.98833333333334</v>
      </c>
      <c r="O11" s="6">
        <f t="shared" si="6"/>
        <v>470.98833333333334</v>
      </c>
      <c r="P11">
        <f t="shared" si="7"/>
        <v>1229279.55</v>
      </c>
    </row>
    <row r="12" spans="1:21" hidden="1" outlineLevel="2" x14ac:dyDescent="0.2">
      <c r="A12" t="s">
        <v>312</v>
      </c>
      <c r="B12">
        <v>2000</v>
      </c>
      <c r="C12">
        <v>17.5</v>
      </c>
      <c r="D12" s="6">
        <v>14987.6</v>
      </c>
      <c r="E12">
        <v>60</v>
      </c>
      <c r="F12">
        <v>42.5</v>
      </c>
      <c r="G12" s="32">
        <f>Parameters!$R$13</f>
        <v>-0.05</v>
      </c>
      <c r="H12" s="6">
        <f t="shared" si="0"/>
        <v>4371.3833333333332</v>
      </c>
      <c r="I12" s="6">
        <f t="shared" si="1"/>
        <v>4589.9525000000003</v>
      </c>
      <c r="J12" s="6">
        <f t="shared" si="11"/>
        <v>1.2498616130020967</v>
      </c>
      <c r="K12" s="126">
        <f t="shared" si="2"/>
        <v>5736.8054352530071</v>
      </c>
      <c r="L12" s="113">
        <f t="shared" si="3"/>
        <v>5463.62</v>
      </c>
      <c r="M12" s="113">
        <f t="shared" si="4"/>
        <v>273.19</v>
      </c>
      <c r="N12" s="113">
        <f t="shared" si="5"/>
        <v>249.79333333333335</v>
      </c>
      <c r="O12" s="6">
        <f t="shared" si="6"/>
        <v>249.79333333333335</v>
      </c>
      <c r="P12">
        <f t="shared" si="7"/>
        <v>636973</v>
      </c>
    </row>
    <row r="13" spans="1:21" hidden="1" outlineLevel="2" x14ac:dyDescent="0.2">
      <c r="A13" t="s">
        <v>312</v>
      </c>
      <c r="B13">
        <v>1995</v>
      </c>
      <c r="C13">
        <v>22.5</v>
      </c>
      <c r="D13" s="6">
        <v>17324.310000000001</v>
      </c>
      <c r="E13">
        <v>60</v>
      </c>
      <c r="F13">
        <v>37.500064999999999</v>
      </c>
      <c r="G13" s="32">
        <f>Parameters!$R$13</f>
        <v>-0.05</v>
      </c>
      <c r="H13" s="6">
        <f t="shared" si="0"/>
        <v>6496.5974819974999</v>
      </c>
      <c r="I13" s="6">
        <f t="shared" si="1"/>
        <v>6821.4273560973752</v>
      </c>
      <c r="J13" s="6">
        <f t="shared" si="11"/>
        <v>1.2498616130020967</v>
      </c>
      <c r="K13" s="126">
        <f t="shared" si="2"/>
        <v>8525.8401982684936</v>
      </c>
      <c r="L13" s="113">
        <f t="shared" si="3"/>
        <v>8119.85</v>
      </c>
      <c r="M13" s="113">
        <f t="shared" si="4"/>
        <v>405.99</v>
      </c>
      <c r="N13" s="113">
        <f t="shared" si="5"/>
        <v>288.73850000000004</v>
      </c>
      <c r="O13" s="6">
        <f t="shared" si="6"/>
        <v>288.73850000000004</v>
      </c>
      <c r="P13">
        <f t="shared" si="7"/>
        <v>649662.75108015002</v>
      </c>
    </row>
    <row r="14" spans="1:21" hidden="1" outlineLevel="2" x14ac:dyDescent="0.2">
      <c r="A14" t="s">
        <v>312</v>
      </c>
      <c r="B14">
        <v>1994</v>
      </c>
      <c r="C14">
        <v>23.5</v>
      </c>
      <c r="D14" s="6">
        <v>4916.83</v>
      </c>
      <c r="E14">
        <v>60</v>
      </c>
      <c r="F14">
        <v>36.500196000000003</v>
      </c>
      <c r="G14" s="32">
        <f>Parameters!$R$13</f>
        <v>-0.05</v>
      </c>
      <c r="H14" s="6">
        <f t="shared" si="0"/>
        <v>1925.7423550219999</v>
      </c>
      <c r="I14" s="6">
        <f t="shared" si="1"/>
        <v>2022.0294727731</v>
      </c>
      <c r="J14" s="6">
        <f t="shared" si="11"/>
        <v>1.2498616130020967</v>
      </c>
      <c r="K14" s="126">
        <f t="shared" si="2"/>
        <v>2527.2570183779662</v>
      </c>
      <c r="L14" s="113">
        <f t="shared" si="3"/>
        <v>2406.91</v>
      </c>
      <c r="M14" s="113">
        <f t="shared" si="4"/>
        <v>120.35</v>
      </c>
      <c r="N14" s="113">
        <f t="shared" si="5"/>
        <v>81.947166666666661</v>
      </c>
      <c r="O14" s="6">
        <f t="shared" si="6"/>
        <v>81.947166666666661</v>
      </c>
      <c r="P14">
        <f t="shared" si="7"/>
        <v>179465.25869868</v>
      </c>
    </row>
    <row r="15" spans="1:21" hidden="1" outlineLevel="2" x14ac:dyDescent="0.2">
      <c r="A15" t="s">
        <v>312</v>
      </c>
      <c r="B15">
        <v>1993</v>
      </c>
      <c r="C15">
        <v>24.5</v>
      </c>
      <c r="D15" s="6">
        <v>7714.87</v>
      </c>
      <c r="E15">
        <v>60</v>
      </c>
      <c r="F15">
        <v>35.500495999999998</v>
      </c>
      <c r="G15" s="32">
        <f>Parameters!$R$13</f>
        <v>-0.05</v>
      </c>
      <c r="H15" s="6">
        <f t="shared" si="0"/>
        <v>3150.1748070746667</v>
      </c>
      <c r="I15" s="6">
        <f t="shared" si="1"/>
        <v>3307.6835474284003</v>
      </c>
      <c r="J15" s="6">
        <f t="shared" si="11"/>
        <v>1.2498616130020967</v>
      </c>
      <c r="K15" s="126">
        <f t="shared" si="2"/>
        <v>4134.1466938893582</v>
      </c>
      <c r="L15" s="113">
        <f t="shared" si="3"/>
        <v>3937.28</v>
      </c>
      <c r="M15" s="113">
        <f t="shared" si="4"/>
        <v>196.87</v>
      </c>
      <c r="N15" s="113">
        <f t="shared" si="5"/>
        <v>128.58116666666666</v>
      </c>
      <c r="O15" s="6">
        <f t="shared" si="6"/>
        <v>128.58116666666666</v>
      </c>
      <c r="P15">
        <f t="shared" si="7"/>
        <v>273881.71157551999</v>
      </c>
    </row>
    <row r="16" spans="1:21" hidden="1" outlineLevel="2" x14ac:dyDescent="0.2">
      <c r="A16" t="s">
        <v>312</v>
      </c>
      <c r="B16">
        <v>1989</v>
      </c>
      <c r="C16">
        <v>28.5</v>
      </c>
      <c r="D16" s="6">
        <v>2988</v>
      </c>
      <c r="E16">
        <v>60</v>
      </c>
      <c r="F16">
        <v>31.507463000000001</v>
      </c>
      <c r="G16" s="32">
        <f>Parameters!$R$13</f>
        <v>-0.05</v>
      </c>
      <c r="H16" s="6">
        <f t="shared" si="0"/>
        <v>1418.9283426</v>
      </c>
      <c r="I16" s="6">
        <f t="shared" si="1"/>
        <v>1489.8747597300001</v>
      </c>
      <c r="J16" s="6">
        <f t="shared" si="11"/>
        <v>1.2498616130020967</v>
      </c>
      <c r="K16" s="126">
        <f t="shared" si="2"/>
        <v>1862.1372703672491</v>
      </c>
      <c r="L16" s="113">
        <f t="shared" si="3"/>
        <v>1773.46</v>
      </c>
      <c r="M16" s="113">
        <f t="shared" si="4"/>
        <v>88.68</v>
      </c>
      <c r="N16" s="113">
        <f t="shared" si="5"/>
        <v>49.8</v>
      </c>
      <c r="O16" s="6">
        <f t="shared" si="6"/>
        <v>49.8</v>
      </c>
      <c r="P16">
        <f t="shared" si="7"/>
        <v>94144.299444000004</v>
      </c>
    </row>
    <row r="17" spans="1:19" hidden="1" outlineLevel="2" x14ac:dyDescent="0.2">
      <c r="A17" t="s">
        <v>312</v>
      </c>
      <c r="B17">
        <v>1979</v>
      </c>
      <c r="C17">
        <v>38.5</v>
      </c>
      <c r="D17" s="6">
        <v>4932.3500000000004</v>
      </c>
      <c r="E17">
        <v>60</v>
      </c>
      <c r="F17">
        <v>21.761236</v>
      </c>
      <c r="G17" s="32">
        <f>Parameters!$R$13</f>
        <v>-0.05</v>
      </c>
      <c r="H17" s="6">
        <f t="shared" si="0"/>
        <v>3143.4494602566665</v>
      </c>
      <c r="I17" s="6">
        <f t="shared" si="1"/>
        <v>3300.6219332695</v>
      </c>
      <c r="J17" s="6">
        <f t="shared" si="11"/>
        <v>1.2498616130020967</v>
      </c>
      <c r="K17" s="126">
        <f t="shared" si="2"/>
        <v>4125.3206534263163</v>
      </c>
      <c r="L17" s="113">
        <f t="shared" si="3"/>
        <v>3928.88</v>
      </c>
      <c r="M17" s="113">
        <f t="shared" si="4"/>
        <v>196.44</v>
      </c>
      <c r="N17" s="113">
        <f t="shared" si="5"/>
        <v>82.205833333333345</v>
      </c>
      <c r="O17" s="6">
        <f t="shared" si="6"/>
        <v>82.205833333333345</v>
      </c>
      <c r="P17">
        <f t="shared" si="7"/>
        <v>107334.03238460001</v>
      </c>
    </row>
    <row r="18" spans="1:19" hidden="1" outlineLevel="2" x14ac:dyDescent="0.2">
      <c r="A18" t="s">
        <v>312</v>
      </c>
      <c r="B18">
        <v>1970</v>
      </c>
      <c r="C18">
        <v>47.5</v>
      </c>
      <c r="D18" s="6">
        <v>33072.57</v>
      </c>
      <c r="E18">
        <v>60</v>
      </c>
      <c r="F18">
        <v>13.864936999999999</v>
      </c>
      <c r="G18" s="32">
        <f>Parameters!$R$13</f>
        <v>-0.05</v>
      </c>
      <c r="H18" s="6">
        <f t="shared" si="0"/>
        <v>25430.085008698497</v>
      </c>
      <c r="I18" s="6">
        <f t="shared" si="1"/>
        <v>26701.589259133423</v>
      </c>
      <c r="J18" s="6">
        <f t="shared" si="11"/>
        <v>1.2498616130020967</v>
      </c>
      <c r="K18" s="126">
        <f t="shared" si="2"/>
        <v>33373.291421139962</v>
      </c>
      <c r="L18" s="113">
        <f t="shared" si="3"/>
        <v>31784.09</v>
      </c>
      <c r="M18" s="113">
        <f t="shared" si="4"/>
        <v>1589.2</v>
      </c>
      <c r="N18" s="113">
        <f t="shared" si="5"/>
        <v>551.20950000000005</v>
      </c>
      <c r="O18" s="6">
        <f t="shared" si="6"/>
        <v>551.20950000000005</v>
      </c>
      <c r="P18">
        <f t="shared" si="7"/>
        <v>458549.09947808995</v>
      </c>
    </row>
    <row r="19" spans="1:19" hidden="1" outlineLevel="2" x14ac:dyDescent="0.2">
      <c r="A19" t="s">
        <v>312</v>
      </c>
      <c r="B19">
        <v>1969</v>
      </c>
      <c r="C19">
        <v>48.5</v>
      </c>
      <c r="D19" s="6">
        <v>1676.89</v>
      </c>
      <c r="E19">
        <v>60</v>
      </c>
      <c r="F19">
        <v>13.07532</v>
      </c>
      <c r="G19" s="32">
        <f>Parameters!$R$13</f>
        <v>-0.05</v>
      </c>
      <c r="H19" s="6">
        <f t="shared" si="0"/>
        <v>1311.4587774200002</v>
      </c>
      <c r="I19" s="6">
        <f t="shared" si="1"/>
        <v>1377.0317162910003</v>
      </c>
      <c r="J19" s="6">
        <f t="shared" si="11"/>
        <v>1.2498616130020967</v>
      </c>
      <c r="K19" s="126">
        <f t="shared" si="2"/>
        <v>1721.0990820785153</v>
      </c>
      <c r="L19" s="113">
        <f t="shared" si="3"/>
        <v>1639.14</v>
      </c>
      <c r="M19" s="113">
        <f t="shared" si="4"/>
        <v>81.96</v>
      </c>
      <c r="N19" s="113">
        <f t="shared" si="5"/>
        <v>27.948166666666669</v>
      </c>
      <c r="O19" s="6">
        <f t="shared" si="6"/>
        <v>27.948166666666669</v>
      </c>
      <c r="P19">
        <f t="shared" si="7"/>
        <v>21925.873354800002</v>
      </c>
    </row>
    <row r="20" spans="1:19" hidden="1" outlineLevel="2" x14ac:dyDescent="0.2">
      <c r="A20" t="s">
        <v>312</v>
      </c>
      <c r="B20">
        <v>1968</v>
      </c>
      <c r="C20">
        <v>49.5</v>
      </c>
      <c r="D20" s="6">
        <v>396.43</v>
      </c>
      <c r="E20">
        <v>60</v>
      </c>
      <c r="F20">
        <v>12.309739</v>
      </c>
      <c r="G20" s="32">
        <f>Parameters!$R$13</f>
        <v>-0.05</v>
      </c>
      <c r="H20" s="6">
        <f t="shared" si="0"/>
        <v>315.09750280383332</v>
      </c>
      <c r="I20" s="6">
        <f t="shared" si="1"/>
        <v>330.85237794402502</v>
      </c>
      <c r="J20" s="6">
        <f t="shared" si="11"/>
        <v>1.2498616130020967</v>
      </c>
      <c r="K20" s="126">
        <f t="shared" si="2"/>
        <v>413.51968676269843</v>
      </c>
      <c r="L20" s="113">
        <f t="shared" si="3"/>
        <v>393.83</v>
      </c>
      <c r="M20" s="113">
        <f t="shared" si="4"/>
        <v>19.690000000000001</v>
      </c>
      <c r="N20" s="113">
        <f t="shared" si="5"/>
        <v>6.6071666666666671</v>
      </c>
      <c r="O20" s="6">
        <f t="shared" si="6"/>
        <v>6.6071666666666671</v>
      </c>
      <c r="P20">
        <f t="shared" si="7"/>
        <v>4879.9498317699999</v>
      </c>
    </row>
    <row r="21" spans="1:19" hidden="1" outlineLevel="2" x14ac:dyDescent="0.2">
      <c r="A21" t="s">
        <v>312</v>
      </c>
      <c r="B21">
        <v>1965</v>
      </c>
      <c r="C21">
        <v>52.5</v>
      </c>
      <c r="D21" s="6">
        <v>29099.09</v>
      </c>
      <c r="E21">
        <v>60</v>
      </c>
      <c r="F21">
        <v>10.166548000000001</v>
      </c>
      <c r="G21" s="32">
        <f>Parameters!$R$13</f>
        <v>-0.05</v>
      </c>
      <c r="H21" s="6">
        <f t="shared" si="0"/>
        <v>24168.468412644666</v>
      </c>
      <c r="I21" s="6">
        <f t="shared" si="1"/>
        <v>25376.891833276899</v>
      </c>
      <c r="J21" s="6">
        <f t="shared" si="11"/>
        <v>1.2498616130020967</v>
      </c>
      <c r="K21" s="126">
        <f t="shared" si="2"/>
        <v>31717.602959719203</v>
      </c>
      <c r="L21" s="113">
        <f t="shared" si="3"/>
        <v>30207.24</v>
      </c>
      <c r="M21" s="113">
        <f t="shared" si="4"/>
        <v>1510.36</v>
      </c>
      <c r="N21" s="113">
        <f t="shared" si="5"/>
        <v>484.98483333333331</v>
      </c>
      <c r="O21" s="6">
        <f t="shared" si="6"/>
        <v>484.98483333333331</v>
      </c>
      <c r="P21">
        <f t="shared" si="7"/>
        <v>295837.29524132004</v>
      </c>
    </row>
    <row r="22" spans="1:19" hidden="1" outlineLevel="2" x14ac:dyDescent="0.2">
      <c r="A22" t="s">
        <v>312</v>
      </c>
      <c r="B22">
        <v>1955</v>
      </c>
      <c r="C22">
        <v>62.5</v>
      </c>
      <c r="D22" s="6">
        <v>1153.04</v>
      </c>
      <c r="E22">
        <v>60</v>
      </c>
      <c r="F22">
        <v>4.9374029999999998</v>
      </c>
      <c r="G22" s="32">
        <f>Parameters!$R$13</f>
        <v>-0.05</v>
      </c>
      <c r="H22" s="6">
        <f t="shared" si="0"/>
        <v>1058.156280748</v>
      </c>
      <c r="I22" s="6">
        <f t="shared" si="1"/>
        <v>1111.0640947854001</v>
      </c>
      <c r="J22" s="6">
        <f t="shared" si="11"/>
        <v>1.2498616130020967</v>
      </c>
      <c r="K22" s="126">
        <f t="shared" si="2"/>
        <v>1388.6763616571948</v>
      </c>
      <c r="L22" s="113">
        <f t="shared" si="3"/>
        <v>1322.55</v>
      </c>
      <c r="M22" s="113">
        <f t="shared" si="4"/>
        <v>66.13</v>
      </c>
      <c r="N22" s="113">
        <f t="shared" si="5"/>
        <v>19.217333333333332</v>
      </c>
      <c r="O22" s="6">
        <f t="shared" si="6"/>
        <v>19.217333333333332</v>
      </c>
      <c r="P22">
        <f t="shared" si="7"/>
        <v>5693.0231551199995</v>
      </c>
    </row>
    <row r="23" spans="1:19" hidden="1" outlineLevel="2" x14ac:dyDescent="0.2">
      <c r="A23" t="s">
        <v>312</v>
      </c>
      <c r="B23">
        <v>1954</v>
      </c>
      <c r="C23">
        <v>63.5</v>
      </c>
      <c r="D23" s="6">
        <v>6740.02</v>
      </c>
      <c r="E23">
        <v>60</v>
      </c>
      <c r="F23">
        <v>4.5745069999999997</v>
      </c>
      <c r="G23" s="32">
        <f>Parameters!$R$13</f>
        <v>-0.05</v>
      </c>
      <c r="H23" s="6">
        <f t="shared" si="0"/>
        <v>6226.1488554976668</v>
      </c>
      <c r="I23" s="6">
        <f t="shared" si="1"/>
        <v>6537.4562982725502</v>
      </c>
      <c r="J23" s="6">
        <f t="shared" si="11"/>
        <v>1.2498616130020967</v>
      </c>
      <c r="K23" s="126">
        <f t="shared" si="2"/>
        <v>8170.9156738896463</v>
      </c>
      <c r="L23" s="113">
        <f t="shared" si="3"/>
        <v>7781.82</v>
      </c>
      <c r="M23" s="113">
        <f t="shared" si="4"/>
        <v>389.1</v>
      </c>
      <c r="N23" s="113">
        <f t="shared" si="5"/>
        <v>112.33366666666667</v>
      </c>
      <c r="O23" s="6">
        <f t="shared" si="6"/>
        <v>112.33366666666667</v>
      </c>
      <c r="P23">
        <f t="shared" si="7"/>
        <v>30832.268670139998</v>
      </c>
    </row>
    <row r="24" spans="1:19" outlineLevel="1" collapsed="1" x14ac:dyDescent="0.2">
      <c r="A24" s="11" t="s">
        <v>318</v>
      </c>
      <c r="D24" s="6">
        <f>SUBTOTAL(9,D11:D23)</f>
        <v>153261.30000000002</v>
      </c>
      <c r="G24" s="32"/>
      <c r="H24" s="6">
        <f>SUBTOTAL(9,H11:H23)</f>
        <v>86786.998118096817</v>
      </c>
      <c r="I24" s="6">
        <f>SUBTOTAL(9,I11:I23)</f>
        <v>91126.348024001665</v>
      </c>
      <c r="J24" s="6"/>
      <c r="K24" s="126">
        <f t="shared" ref="K24:P24" si="12">SUBTOTAL(9,K11:K23)</f>
        <v>113895.32432826914</v>
      </c>
      <c r="L24" s="113">
        <f t="shared" si="12"/>
        <v>108471.73000000001</v>
      </c>
      <c r="M24" s="113">
        <f t="shared" si="12"/>
        <v>5423.6100000000006</v>
      </c>
      <c r="N24" s="113">
        <f t="shared" si="12"/>
        <v>2554.3550000000005</v>
      </c>
      <c r="O24" s="6">
        <f t="shared" si="12"/>
        <v>2554.3550000000005</v>
      </c>
      <c r="P24" s="6">
        <f t="shared" si="12"/>
        <v>3988458.1129141902</v>
      </c>
      <c r="Q24" s="33">
        <f>P24/D24</f>
        <v>26.023908924915748</v>
      </c>
      <c r="S24" s="6">
        <f>SUBTOTAL(9,S11:S23)</f>
        <v>0</v>
      </c>
    </row>
    <row r="25" spans="1:19" hidden="1" outlineLevel="2" x14ac:dyDescent="0.2">
      <c r="A25" t="s">
        <v>319</v>
      </c>
      <c r="B25">
        <v>1986</v>
      </c>
      <c r="C25">
        <v>31.5</v>
      </c>
      <c r="D25" s="6">
        <v>5907.2</v>
      </c>
      <c r="E25">
        <v>60</v>
      </c>
      <c r="F25">
        <v>28.529893000000001</v>
      </c>
      <c r="G25" s="32">
        <f>Parameters!$R$14</f>
        <v>-0.05</v>
      </c>
      <c r="H25" s="6">
        <f t="shared" si="0"/>
        <v>3098.3369345066662</v>
      </c>
      <c r="I25" s="6">
        <f t="shared" si="1"/>
        <v>3253.2537812319997</v>
      </c>
      <c r="J25" s="6">
        <f t="shared" ref="J25:J33" si="13">$I$230</f>
        <v>1.2498616130020967</v>
      </c>
      <c r="K25" s="126">
        <f t="shared" si="2"/>
        <v>4066.1170185157976</v>
      </c>
      <c r="L25" s="113">
        <f t="shared" si="3"/>
        <v>3872.49</v>
      </c>
      <c r="M25" s="113">
        <f t="shared" si="4"/>
        <v>193.63</v>
      </c>
      <c r="N25" s="113">
        <f t="shared" si="5"/>
        <v>98.453333333333333</v>
      </c>
      <c r="O25" s="6">
        <f t="shared" si="6"/>
        <v>98.453333333333333</v>
      </c>
      <c r="P25">
        <f t="shared" si="7"/>
        <v>168531.7839296</v>
      </c>
    </row>
    <row r="26" spans="1:19" hidden="1" outlineLevel="2" x14ac:dyDescent="0.2">
      <c r="A26" t="s">
        <v>319</v>
      </c>
      <c r="B26">
        <v>1985</v>
      </c>
      <c r="C26">
        <v>32.5</v>
      </c>
      <c r="D26" s="6">
        <v>1089.46</v>
      </c>
      <c r="E26">
        <v>60</v>
      </c>
      <c r="F26">
        <v>27.543880999999999</v>
      </c>
      <c r="G26" s="32">
        <f>Parameters!$R$14</f>
        <v>-0.05</v>
      </c>
      <c r="H26" s="6">
        <f t="shared" si="0"/>
        <v>589.3273900956666</v>
      </c>
      <c r="I26" s="6">
        <f t="shared" si="1"/>
        <v>618.7937596004499</v>
      </c>
      <c r="J26" s="6">
        <f t="shared" si="13"/>
        <v>1.2498616130020967</v>
      </c>
      <c r="K26" s="126">
        <f t="shared" si="2"/>
        <v>773.40656648984998</v>
      </c>
      <c r="L26" s="113">
        <f t="shared" si="3"/>
        <v>736.58</v>
      </c>
      <c r="M26" s="113">
        <f t="shared" si="4"/>
        <v>36.83</v>
      </c>
      <c r="N26" s="113">
        <f t="shared" si="5"/>
        <v>18.157666666666668</v>
      </c>
      <c r="O26" s="6">
        <f t="shared" si="6"/>
        <v>18.157666666666668</v>
      </c>
      <c r="P26">
        <f t="shared" si="7"/>
        <v>30007.956594259998</v>
      </c>
    </row>
    <row r="27" spans="1:19" hidden="1" outlineLevel="2" x14ac:dyDescent="0.2">
      <c r="A27" t="s">
        <v>319</v>
      </c>
      <c r="B27">
        <v>1982</v>
      </c>
      <c r="C27">
        <v>35.5</v>
      </c>
      <c r="D27" s="6">
        <v>3969.28</v>
      </c>
      <c r="E27">
        <v>60</v>
      </c>
      <c r="F27">
        <v>24.618144000000001</v>
      </c>
      <c r="G27" s="32">
        <f>Parameters!$R$14</f>
        <v>-0.05</v>
      </c>
      <c r="H27" s="6">
        <f t="shared" si="0"/>
        <v>2340.6748897280004</v>
      </c>
      <c r="I27" s="6">
        <f t="shared" si="1"/>
        <v>2457.7086342144007</v>
      </c>
      <c r="J27" s="6">
        <f t="shared" si="13"/>
        <v>1.2498616130020967</v>
      </c>
      <c r="K27" s="126">
        <f t="shared" si="2"/>
        <v>3071.7956778483913</v>
      </c>
      <c r="L27" s="113">
        <f t="shared" si="3"/>
        <v>2925.52</v>
      </c>
      <c r="M27" s="113">
        <f t="shared" si="4"/>
        <v>146.28</v>
      </c>
      <c r="N27" s="113">
        <f t="shared" si="5"/>
        <v>66.154666666666671</v>
      </c>
      <c r="O27" s="6">
        <f t="shared" si="6"/>
        <v>66.154666666666671</v>
      </c>
      <c r="P27">
        <f t="shared" si="7"/>
        <v>97716.306616320013</v>
      </c>
    </row>
    <row r="28" spans="1:19" hidden="1" outlineLevel="2" x14ac:dyDescent="0.2">
      <c r="A28" t="s">
        <v>319</v>
      </c>
      <c r="B28">
        <v>1974</v>
      </c>
      <c r="C28">
        <v>43.5</v>
      </c>
      <c r="D28" s="6">
        <v>2699.29</v>
      </c>
      <c r="E28">
        <v>60</v>
      </c>
      <c r="F28">
        <v>17.222491999999999</v>
      </c>
      <c r="G28" s="32">
        <f>Parameters!$R$14</f>
        <v>-0.05</v>
      </c>
      <c r="H28" s="6">
        <f t="shared" si="0"/>
        <v>1924.4816594886665</v>
      </c>
      <c r="I28" s="6">
        <f t="shared" si="1"/>
        <v>2020.7057424631</v>
      </c>
      <c r="J28" s="6">
        <f t="shared" si="13"/>
        <v>1.2498616130020967</v>
      </c>
      <c r="K28" s="126">
        <f t="shared" si="2"/>
        <v>2525.6025386775295</v>
      </c>
      <c r="L28" s="113">
        <f t="shared" si="3"/>
        <v>2405.34</v>
      </c>
      <c r="M28" s="113">
        <f t="shared" si="4"/>
        <v>120.26</v>
      </c>
      <c r="N28" s="113">
        <f t="shared" si="5"/>
        <v>44.988166666666665</v>
      </c>
      <c r="O28" s="6">
        <f t="shared" si="6"/>
        <v>44.988166666666665</v>
      </c>
      <c r="P28">
        <f t="shared" si="7"/>
        <v>46488.500430679996</v>
      </c>
    </row>
    <row r="29" spans="1:19" hidden="1" outlineLevel="2" x14ac:dyDescent="0.2">
      <c r="A29" t="s">
        <v>319</v>
      </c>
      <c r="B29">
        <v>1971</v>
      </c>
      <c r="C29">
        <v>46.5</v>
      </c>
      <c r="D29" s="6">
        <v>2124.4899999999998</v>
      </c>
      <c r="E29">
        <v>60</v>
      </c>
      <c r="F29">
        <v>14.676591999999999</v>
      </c>
      <c r="G29" s="32">
        <f>Parameters!$R$14</f>
        <v>-0.05</v>
      </c>
      <c r="H29" s="6">
        <f t="shared" si="0"/>
        <v>1604.8187843653332</v>
      </c>
      <c r="I29" s="6">
        <f t="shared" si="1"/>
        <v>1685.0597235835999</v>
      </c>
      <c r="J29" s="6">
        <f t="shared" si="13"/>
        <v>1.2498616130020967</v>
      </c>
      <c r="K29" s="126">
        <f t="shared" si="2"/>
        <v>2106.0914641230656</v>
      </c>
      <c r="L29" s="113">
        <f t="shared" si="3"/>
        <v>2005.8</v>
      </c>
      <c r="M29" s="113">
        <f t="shared" si="4"/>
        <v>100.29</v>
      </c>
      <c r="N29" s="113">
        <f t="shared" si="5"/>
        <v>35.408166666666666</v>
      </c>
      <c r="O29" s="6">
        <f t="shared" si="6"/>
        <v>35.408166666666666</v>
      </c>
      <c r="P29">
        <f t="shared" si="7"/>
        <v>31180.272938079994</v>
      </c>
    </row>
    <row r="30" spans="1:19" hidden="1" outlineLevel="2" x14ac:dyDescent="0.2">
      <c r="A30" t="s">
        <v>319</v>
      </c>
      <c r="B30">
        <v>1969</v>
      </c>
      <c r="C30">
        <v>48.5</v>
      </c>
      <c r="D30" s="6">
        <v>1989.12</v>
      </c>
      <c r="E30">
        <v>60</v>
      </c>
      <c r="F30">
        <v>13.07532</v>
      </c>
      <c r="G30" s="32">
        <f>Parameters!$R$14</f>
        <v>-0.05</v>
      </c>
      <c r="H30" s="6">
        <f t="shared" si="0"/>
        <v>1555.6469913600001</v>
      </c>
      <c r="I30" s="6">
        <f t="shared" si="1"/>
        <v>1633.4293409280001</v>
      </c>
      <c r="J30" s="6">
        <f t="shared" si="13"/>
        <v>1.2498616130020967</v>
      </c>
      <c r="K30" s="126">
        <f t="shared" si="2"/>
        <v>2041.5606307772221</v>
      </c>
      <c r="L30" s="113">
        <f t="shared" si="3"/>
        <v>1944.34</v>
      </c>
      <c r="M30" s="113">
        <f t="shared" si="4"/>
        <v>97.22</v>
      </c>
      <c r="N30" s="113">
        <f t="shared" si="5"/>
        <v>33.152000000000001</v>
      </c>
      <c r="O30" s="6">
        <f t="shared" si="6"/>
        <v>33.152000000000001</v>
      </c>
      <c r="P30">
        <f t="shared" si="7"/>
        <v>26008.380518399998</v>
      </c>
    </row>
    <row r="31" spans="1:19" hidden="1" outlineLevel="2" x14ac:dyDescent="0.2">
      <c r="A31" t="s">
        <v>319</v>
      </c>
      <c r="B31">
        <v>1961</v>
      </c>
      <c r="C31">
        <v>56.5</v>
      </c>
      <c r="D31" s="6">
        <v>3157.01</v>
      </c>
      <c r="E31">
        <v>60</v>
      </c>
      <c r="F31">
        <v>7.7138109999999998</v>
      </c>
      <c r="G31" s="32">
        <f>Parameters!$R$14</f>
        <v>-0.05</v>
      </c>
      <c r="H31" s="6">
        <f t="shared" si="0"/>
        <v>2751.1336922481669</v>
      </c>
      <c r="I31" s="6">
        <f t="shared" si="1"/>
        <v>2888.6903768605753</v>
      </c>
      <c r="J31" s="6">
        <f t="shared" si="13"/>
        <v>1.2498616130020967</v>
      </c>
      <c r="K31" s="126">
        <f t="shared" si="2"/>
        <v>3610.4632138865932</v>
      </c>
      <c r="L31" s="113">
        <f t="shared" si="3"/>
        <v>3438.54</v>
      </c>
      <c r="M31" s="113">
        <f t="shared" si="4"/>
        <v>171.92</v>
      </c>
      <c r="N31" s="113">
        <f t="shared" si="5"/>
        <v>52.616833333333339</v>
      </c>
      <c r="O31" s="6">
        <f t="shared" si="6"/>
        <v>52.616833333333339</v>
      </c>
      <c r="P31">
        <f t="shared" si="7"/>
        <v>24352.57846511</v>
      </c>
    </row>
    <row r="32" spans="1:19" hidden="1" outlineLevel="2" x14ac:dyDescent="0.2">
      <c r="A32" t="s">
        <v>319</v>
      </c>
      <c r="B32">
        <v>1957</v>
      </c>
      <c r="C32">
        <v>60.5</v>
      </c>
      <c r="D32" s="6">
        <v>1107.77</v>
      </c>
      <c r="E32">
        <v>60</v>
      </c>
      <c r="F32">
        <v>5.7464130000000004</v>
      </c>
      <c r="G32" s="32">
        <f>Parameters!$R$14</f>
        <v>-0.05</v>
      </c>
      <c r="H32" s="6">
        <f t="shared" si="0"/>
        <v>1001.6749345165</v>
      </c>
      <c r="I32" s="6">
        <f t="shared" si="1"/>
        <v>1051.7586812423251</v>
      </c>
      <c r="J32" s="6">
        <f t="shared" si="13"/>
        <v>1.2498616130020967</v>
      </c>
      <c r="K32" s="126">
        <f t="shared" si="2"/>
        <v>1314.5528018264906</v>
      </c>
      <c r="L32" s="113">
        <f t="shared" si="3"/>
        <v>1251.96</v>
      </c>
      <c r="M32" s="113">
        <f t="shared" si="4"/>
        <v>62.59</v>
      </c>
      <c r="N32" s="113">
        <f t="shared" si="5"/>
        <v>18.462833333333332</v>
      </c>
      <c r="O32" s="6">
        <f t="shared" si="6"/>
        <v>18.462833333333332</v>
      </c>
      <c r="P32">
        <f t="shared" si="7"/>
        <v>6365.7039290100001</v>
      </c>
    </row>
    <row r="33" spans="1:19" hidden="1" outlineLevel="2" x14ac:dyDescent="0.2">
      <c r="A33" t="s">
        <v>319</v>
      </c>
      <c r="B33">
        <v>1952</v>
      </c>
      <c r="C33">
        <v>65.5</v>
      </c>
      <c r="D33" s="6">
        <v>1094.76</v>
      </c>
      <c r="E33">
        <v>60</v>
      </c>
      <c r="F33">
        <v>3.9282409999999999</v>
      </c>
      <c r="G33" s="32">
        <f>Parameters!$R$14</f>
        <v>-0.05</v>
      </c>
      <c r="H33" s="6">
        <f t="shared" si="0"/>
        <v>1023.0853147139999</v>
      </c>
      <c r="I33" s="6">
        <f t="shared" si="1"/>
        <v>1074.2395804496998</v>
      </c>
      <c r="J33" s="6">
        <f t="shared" si="13"/>
        <v>1.2498616130020967</v>
      </c>
      <c r="K33" s="126">
        <f t="shared" si="2"/>
        <v>1342.6508147715574</v>
      </c>
      <c r="L33" s="113">
        <f t="shared" si="3"/>
        <v>1278.72</v>
      </c>
      <c r="M33" s="113">
        <f t="shared" si="4"/>
        <v>63.93</v>
      </c>
      <c r="N33" s="113">
        <f t="shared" si="5"/>
        <v>18.245999999999999</v>
      </c>
      <c r="O33" s="6">
        <f t="shared" si="6"/>
        <v>18.245999999999999</v>
      </c>
      <c r="P33">
        <f t="shared" si="7"/>
        <v>4300.4811171599995</v>
      </c>
    </row>
    <row r="34" spans="1:19" outlineLevel="1" collapsed="1" x14ac:dyDescent="0.2">
      <c r="A34" s="11" t="s">
        <v>325</v>
      </c>
      <c r="D34" s="6">
        <f>SUBTOTAL(9,D25:D33)</f>
        <v>23138.379999999997</v>
      </c>
      <c r="G34" s="32"/>
      <c r="H34" s="6">
        <f>SUBTOTAL(9,H25:H33)</f>
        <v>15889.180591023</v>
      </c>
      <c r="I34" s="6">
        <f>SUBTOTAL(9,I25:I33)</f>
        <v>16683.639620574151</v>
      </c>
      <c r="J34" s="6"/>
      <c r="K34" s="126">
        <f t="shared" ref="K34:P34" si="14">SUBTOTAL(9,K25:K33)</f>
        <v>20852.240726916498</v>
      </c>
      <c r="L34" s="113">
        <f t="shared" si="14"/>
        <v>19859.29</v>
      </c>
      <c r="M34" s="113">
        <f t="shared" si="14"/>
        <v>992.94999999999993</v>
      </c>
      <c r="N34" s="113">
        <f t="shared" si="14"/>
        <v>385.63966666666664</v>
      </c>
      <c r="O34" s="6">
        <f t="shared" si="14"/>
        <v>385.63966666666664</v>
      </c>
      <c r="P34" s="6">
        <f t="shared" si="14"/>
        <v>434951.96453862003</v>
      </c>
      <c r="Q34" s="33">
        <f>P34/D34</f>
        <v>18.797857263067687</v>
      </c>
      <c r="S34" s="6">
        <f>SUBTOTAL(9,S25:S33)</f>
        <v>0</v>
      </c>
    </row>
    <row r="35" spans="1:19" hidden="1" outlineLevel="2" x14ac:dyDescent="0.2">
      <c r="A35" t="s">
        <v>326</v>
      </c>
      <c r="B35">
        <v>1995</v>
      </c>
      <c r="C35">
        <v>22.5</v>
      </c>
      <c r="D35" s="6">
        <v>37058.01</v>
      </c>
      <c r="E35">
        <v>60</v>
      </c>
      <c r="F35">
        <v>37.500064999999999</v>
      </c>
      <c r="G35" s="32">
        <f>Parameters!$R$15</f>
        <v>-0.05</v>
      </c>
      <c r="H35" s="6">
        <f t="shared" si="0"/>
        <v>13896.7136038225</v>
      </c>
      <c r="I35" s="6">
        <f t="shared" si="1"/>
        <v>14591.549284013625</v>
      </c>
      <c r="J35" s="6">
        <f t="shared" ref="J35:J49" si="15">$I$230</f>
        <v>1.2498616130020967</v>
      </c>
      <c r="K35" s="126">
        <f t="shared" si="2"/>
        <v>18237.417324316859</v>
      </c>
      <c r="L35" s="113">
        <f t="shared" si="3"/>
        <v>17368.97</v>
      </c>
      <c r="M35" s="113">
        <f t="shared" si="4"/>
        <v>868.45</v>
      </c>
      <c r="N35" s="113">
        <f t="shared" si="5"/>
        <v>617.63350000000003</v>
      </c>
      <c r="O35" s="6">
        <f t="shared" si="6"/>
        <v>617.63350000000003</v>
      </c>
      <c r="P35">
        <f t="shared" si="7"/>
        <v>1389677.7837706502</v>
      </c>
    </row>
    <row r="36" spans="1:19" hidden="1" outlineLevel="2" x14ac:dyDescent="0.2">
      <c r="A36" t="s">
        <v>326</v>
      </c>
      <c r="B36">
        <v>1993</v>
      </c>
      <c r="C36">
        <v>24.5</v>
      </c>
      <c r="D36" s="6">
        <v>527.61</v>
      </c>
      <c r="E36">
        <v>60</v>
      </c>
      <c r="F36">
        <v>35.500495999999998</v>
      </c>
      <c r="G36" s="32">
        <f>Parameters!$R$15</f>
        <v>-0.05</v>
      </c>
      <c r="H36" s="6">
        <f t="shared" si="0"/>
        <v>215.436388424</v>
      </c>
      <c r="I36" s="6">
        <f t="shared" si="1"/>
        <v>226.20820784520001</v>
      </c>
      <c r="J36" s="6">
        <f t="shared" si="15"/>
        <v>1.2498616130020967</v>
      </c>
      <c r="K36" s="126">
        <f t="shared" si="2"/>
        <v>282.72895553171526</v>
      </c>
      <c r="L36" s="113">
        <f t="shared" si="3"/>
        <v>269.27</v>
      </c>
      <c r="M36" s="113">
        <f t="shared" si="4"/>
        <v>13.46</v>
      </c>
      <c r="N36" s="113">
        <f t="shared" si="5"/>
        <v>8.7934999999999999</v>
      </c>
      <c r="O36" s="6">
        <f t="shared" si="6"/>
        <v>8.7934999999999999</v>
      </c>
      <c r="P36">
        <f t="shared" si="7"/>
        <v>18730.416694560001</v>
      </c>
    </row>
    <row r="37" spans="1:19" hidden="1" outlineLevel="2" x14ac:dyDescent="0.2">
      <c r="A37" t="s">
        <v>326</v>
      </c>
      <c r="B37">
        <v>1992</v>
      </c>
      <c r="C37">
        <v>25.5</v>
      </c>
      <c r="D37" s="6">
        <v>20738.189999999999</v>
      </c>
      <c r="E37">
        <v>60</v>
      </c>
      <c r="F37">
        <v>34.501123999999997</v>
      </c>
      <c r="G37" s="32">
        <f>Parameters!$R$15</f>
        <v>-0.05</v>
      </c>
      <c r="H37" s="6">
        <f t="shared" si="0"/>
        <v>8813.3422545739995</v>
      </c>
      <c r="I37" s="6">
        <f t="shared" si="1"/>
        <v>9254.0093673027004</v>
      </c>
      <c r="J37" s="6">
        <f t="shared" si="15"/>
        <v>1.2498616130020967</v>
      </c>
      <c r="K37" s="126">
        <f t="shared" si="2"/>
        <v>11566.231074553465</v>
      </c>
      <c r="L37" s="113">
        <f t="shared" si="3"/>
        <v>11015.46</v>
      </c>
      <c r="M37" s="113">
        <f t="shared" si="4"/>
        <v>550.77</v>
      </c>
      <c r="N37" s="113">
        <f t="shared" si="5"/>
        <v>345.63649999999996</v>
      </c>
      <c r="O37" s="6">
        <f t="shared" si="6"/>
        <v>345.63649999999996</v>
      </c>
      <c r="P37">
        <f t="shared" si="7"/>
        <v>715490.86472555995</v>
      </c>
    </row>
    <row r="38" spans="1:19" hidden="1" outlineLevel="2" x14ac:dyDescent="0.2">
      <c r="A38" t="s">
        <v>326</v>
      </c>
      <c r="B38">
        <v>1985</v>
      </c>
      <c r="C38">
        <v>32.5</v>
      </c>
      <c r="D38" s="6">
        <v>20000</v>
      </c>
      <c r="E38">
        <v>60</v>
      </c>
      <c r="F38">
        <v>27.543880999999999</v>
      </c>
      <c r="G38" s="32">
        <f>Parameters!$R$15</f>
        <v>-0.05</v>
      </c>
      <c r="H38" s="6">
        <f t="shared" si="0"/>
        <v>10818.706333333332</v>
      </c>
      <c r="I38" s="6">
        <f t="shared" si="1"/>
        <v>11359.64165</v>
      </c>
      <c r="J38" s="6">
        <f t="shared" si="15"/>
        <v>1.2498616130020967</v>
      </c>
      <c r="K38" s="126">
        <f t="shared" si="2"/>
        <v>14197.980035794799</v>
      </c>
      <c r="L38" s="113">
        <f t="shared" si="3"/>
        <v>13521.89</v>
      </c>
      <c r="M38" s="113">
        <f t="shared" si="4"/>
        <v>676.09</v>
      </c>
      <c r="N38" s="113">
        <f t="shared" si="5"/>
        <v>333.33333333333331</v>
      </c>
      <c r="O38" s="6">
        <f t="shared" si="6"/>
        <v>333.33333333333331</v>
      </c>
      <c r="P38">
        <f t="shared" si="7"/>
        <v>550877.62</v>
      </c>
    </row>
    <row r="39" spans="1:19" hidden="1" outlineLevel="2" x14ac:dyDescent="0.2">
      <c r="A39" t="s">
        <v>326</v>
      </c>
      <c r="B39">
        <v>1984</v>
      </c>
      <c r="C39">
        <v>33.5</v>
      </c>
      <c r="D39" s="6">
        <v>3780</v>
      </c>
      <c r="E39">
        <v>60</v>
      </c>
      <c r="F39">
        <v>26.562639999999998</v>
      </c>
      <c r="G39" s="32">
        <f>Parameters!$R$15</f>
        <v>-0.05</v>
      </c>
      <c r="H39" s="6">
        <f t="shared" si="0"/>
        <v>2106.55368</v>
      </c>
      <c r="I39" s="6">
        <f t="shared" si="1"/>
        <v>2211.8813640000003</v>
      </c>
      <c r="J39" s="6">
        <f t="shared" si="15"/>
        <v>1.2498616130020967</v>
      </c>
      <c r="K39" s="126">
        <f t="shared" si="2"/>
        <v>2764.5456093783182</v>
      </c>
      <c r="L39" s="113">
        <f t="shared" si="3"/>
        <v>2632.9</v>
      </c>
      <c r="M39" s="113">
        <f t="shared" si="4"/>
        <v>131.65</v>
      </c>
      <c r="N39" s="113">
        <f t="shared" si="5"/>
        <v>63</v>
      </c>
      <c r="O39" s="6">
        <f t="shared" si="6"/>
        <v>63</v>
      </c>
      <c r="P39">
        <f t="shared" si="7"/>
        <v>100406.77919999999</v>
      </c>
    </row>
    <row r="40" spans="1:19" hidden="1" outlineLevel="2" x14ac:dyDescent="0.2">
      <c r="A40" t="s">
        <v>326</v>
      </c>
      <c r="B40">
        <v>1983</v>
      </c>
      <c r="C40">
        <v>34.5</v>
      </c>
      <c r="D40" s="6">
        <v>2949.58</v>
      </c>
      <c r="E40">
        <v>60</v>
      </c>
      <c r="F40">
        <v>25.587223999999999</v>
      </c>
      <c r="G40" s="32">
        <f>Parameters!$R$15</f>
        <v>-0.05</v>
      </c>
      <c r="H40" s="6">
        <f t="shared" si="0"/>
        <v>1691.7205972346665</v>
      </c>
      <c r="I40" s="6">
        <f t="shared" si="1"/>
        <v>1776.3066270963998</v>
      </c>
      <c r="J40" s="6">
        <f t="shared" si="15"/>
        <v>1.2498616130020967</v>
      </c>
      <c r="K40" s="126">
        <f t="shared" si="2"/>
        <v>2220.1374661290201</v>
      </c>
      <c r="L40" s="113">
        <f t="shared" si="3"/>
        <v>2114.42</v>
      </c>
      <c r="M40" s="113">
        <f t="shared" si="4"/>
        <v>105.72</v>
      </c>
      <c r="N40" s="113">
        <f t="shared" si="5"/>
        <v>49.159666666666666</v>
      </c>
      <c r="O40" s="6">
        <f t="shared" si="6"/>
        <v>49.159666666666666</v>
      </c>
      <c r="P40">
        <f t="shared" si="7"/>
        <v>75471.56416591999</v>
      </c>
    </row>
    <row r="41" spans="1:19" hidden="1" outlineLevel="2" x14ac:dyDescent="0.2">
      <c r="A41" t="s">
        <v>326</v>
      </c>
      <c r="B41">
        <v>1979</v>
      </c>
      <c r="C41">
        <v>38.5</v>
      </c>
      <c r="D41" s="6">
        <v>8126.9</v>
      </c>
      <c r="E41">
        <v>60</v>
      </c>
      <c r="F41">
        <v>21.761236</v>
      </c>
      <c r="G41" s="32">
        <f>Parameters!$R$15</f>
        <v>-0.05</v>
      </c>
      <c r="H41" s="6">
        <f t="shared" si="0"/>
        <v>5179.376852526666</v>
      </c>
      <c r="I41" s="6">
        <f t="shared" si="1"/>
        <v>5438.3456951529997</v>
      </c>
      <c r="J41" s="6">
        <f t="shared" si="15"/>
        <v>1.2498616130020967</v>
      </c>
      <c r="K41" s="126">
        <f t="shared" si="2"/>
        <v>6797.1795226069371</v>
      </c>
      <c r="L41" s="113">
        <f t="shared" si="3"/>
        <v>6473.5</v>
      </c>
      <c r="M41" s="113">
        <f t="shared" si="4"/>
        <v>323.68</v>
      </c>
      <c r="N41" s="113">
        <f t="shared" si="5"/>
        <v>135.44833333333332</v>
      </c>
      <c r="O41" s="6">
        <f t="shared" si="6"/>
        <v>135.44833333333332</v>
      </c>
      <c r="P41">
        <f t="shared" si="7"/>
        <v>176851.38884840001</v>
      </c>
    </row>
    <row r="42" spans="1:19" hidden="1" outlineLevel="2" x14ac:dyDescent="0.2">
      <c r="A42" t="s">
        <v>326</v>
      </c>
      <c r="B42">
        <v>1978</v>
      </c>
      <c r="C42">
        <v>39.5</v>
      </c>
      <c r="D42" s="6">
        <v>9861.2000000000007</v>
      </c>
      <c r="E42">
        <v>60</v>
      </c>
      <c r="F42">
        <v>20.828745000000001</v>
      </c>
      <c r="G42" s="32">
        <f>Parameters!$R$15</f>
        <v>-0.05</v>
      </c>
      <c r="H42" s="6">
        <f t="shared" si="0"/>
        <v>6437.9263301000001</v>
      </c>
      <c r="I42" s="6">
        <f t="shared" si="1"/>
        <v>6759.822646605</v>
      </c>
      <c r="J42" s="6">
        <f t="shared" si="15"/>
        <v>1.2498616130020967</v>
      </c>
      <c r="K42" s="126">
        <f t="shared" si="2"/>
        <v>8448.8428366938278</v>
      </c>
      <c r="L42" s="113">
        <f t="shared" si="3"/>
        <v>8046.52</v>
      </c>
      <c r="M42" s="113">
        <f t="shared" si="4"/>
        <v>402.32</v>
      </c>
      <c r="N42" s="113">
        <f t="shared" si="5"/>
        <v>164.35333333333335</v>
      </c>
      <c r="O42" s="6">
        <f t="shared" si="6"/>
        <v>164.35333333333335</v>
      </c>
      <c r="P42">
        <f t="shared" si="7"/>
        <v>205396.42019400003</v>
      </c>
    </row>
    <row r="43" spans="1:19" hidden="1" outlineLevel="2" x14ac:dyDescent="0.2">
      <c r="A43" t="s">
        <v>326</v>
      </c>
      <c r="B43">
        <v>1973</v>
      </c>
      <c r="C43">
        <v>44.5</v>
      </c>
      <c r="D43" s="6">
        <v>2335.1999999999998</v>
      </c>
      <c r="E43">
        <v>60</v>
      </c>
      <c r="F43">
        <v>16.356186000000001</v>
      </c>
      <c r="G43" s="32">
        <f>Parameters!$R$15</f>
        <v>-0.05</v>
      </c>
      <c r="H43" s="6">
        <f t="shared" si="0"/>
        <v>1698.6172408799998</v>
      </c>
      <c r="I43" s="6">
        <f t="shared" si="1"/>
        <v>1783.548102924</v>
      </c>
      <c r="J43" s="6">
        <f t="shared" si="15"/>
        <v>1.2498616130020967</v>
      </c>
      <c r="K43" s="126">
        <f t="shared" si="2"/>
        <v>2229.1883087874203</v>
      </c>
      <c r="L43" s="113">
        <f t="shared" si="3"/>
        <v>2123.04</v>
      </c>
      <c r="M43" s="113">
        <f t="shared" si="4"/>
        <v>106.15</v>
      </c>
      <c r="N43" s="113">
        <f t="shared" si="5"/>
        <v>38.919999999999995</v>
      </c>
      <c r="O43" s="6">
        <f t="shared" si="6"/>
        <v>38.919999999999995</v>
      </c>
      <c r="P43">
        <f t="shared" si="7"/>
        <v>38194.965547200001</v>
      </c>
    </row>
    <row r="44" spans="1:19" hidden="1" outlineLevel="2" x14ac:dyDescent="0.2">
      <c r="A44" t="s">
        <v>326</v>
      </c>
      <c r="B44">
        <v>1972</v>
      </c>
      <c r="C44">
        <v>45.5</v>
      </c>
      <c r="D44" s="6">
        <v>2048.2600000000002</v>
      </c>
      <c r="E44">
        <v>60</v>
      </c>
      <c r="F44">
        <v>15.50698</v>
      </c>
      <c r="G44" s="32">
        <f>Parameters!$R$15</f>
        <v>-0.05</v>
      </c>
      <c r="H44" s="6">
        <f t="shared" si="0"/>
        <v>1518.8878857533334</v>
      </c>
      <c r="I44" s="6">
        <f t="shared" si="1"/>
        <v>1594.8322800410001</v>
      </c>
      <c r="J44" s="6">
        <f t="shared" si="15"/>
        <v>1.2498616130020967</v>
      </c>
      <c r="K44" s="126">
        <f t="shared" si="2"/>
        <v>1993.319645999856</v>
      </c>
      <c r="L44" s="113">
        <f t="shared" si="3"/>
        <v>1898.4</v>
      </c>
      <c r="M44" s="113">
        <f t="shared" si="4"/>
        <v>94.92</v>
      </c>
      <c r="N44" s="113">
        <f t="shared" si="5"/>
        <v>34.137666666666668</v>
      </c>
      <c r="O44" s="6">
        <f t="shared" si="6"/>
        <v>34.137666666666668</v>
      </c>
      <c r="P44">
        <f t="shared" si="7"/>
        <v>31762.326854800005</v>
      </c>
    </row>
    <row r="45" spans="1:19" hidden="1" outlineLevel="2" x14ac:dyDescent="0.2">
      <c r="A45" t="s">
        <v>326</v>
      </c>
      <c r="B45">
        <v>1971</v>
      </c>
      <c r="C45">
        <v>46.5</v>
      </c>
      <c r="D45" s="6">
        <v>8728.61</v>
      </c>
      <c r="E45">
        <v>60</v>
      </c>
      <c r="F45">
        <v>14.676591999999999</v>
      </c>
      <c r="G45" s="32">
        <f>Parameters!$R$15</f>
        <v>-0.05</v>
      </c>
      <c r="H45" s="6">
        <f t="shared" si="0"/>
        <v>6593.5058717146676</v>
      </c>
      <c r="I45" s="6">
        <f t="shared" si="1"/>
        <v>6923.1811653004015</v>
      </c>
      <c r="J45" s="6">
        <f t="shared" si="15"/>
        <v>1.2498616130020967</v>
      </c>
      <c r="K45" s="126">
        <f t="shared" si="2"/>
        <v>8653.018378368095</v>
      </c>
      <c r="L45" s="113">
        <f t="shared" si="3"/>
        <v>8240.9699999999993</v>
      </c>
      <c r="M45" s="113">
        <f t="shared" si="4"/>
        <v>412.05</v>
      </c>
      <c r="N45" s="113">
        <f t="shared" si="5"/>
        <v>145.47683333333333</v>
      </c>
      <c r="O45" s="6">
        <f t="shared" si="6"/>
        <v>145.47683333333333</v>
      </c>
      <c r="P45">
        <f t="shared" si="7"/>
        <v>128106.24769712001</v>
      </c>
    </row>
    <row r="46" spans="1:19" hidden="1" outlineLevel="2" x14ac:dyDescent="0.2">
      <c r="A46" t="s">
        <v>326</v>
      </c>
      <c r="B46">
        <v>1970</v>
      </c>
      <c r="C46">
        <v>47.5</v>
      </c>
      <c r="D46" s="6">
        <v>9878.5</v>
      </c>
      <c r="E46">
        <v>60</v>
      </c>
      <c r="F46">
        <v>13.864936999999999</v>
      </c>
      <c r="G46" s="32">
        <f>Parameters!$R$15</f>
        <v>-0.05</v>
      </c>
      <c r="H46" s="6">
        <f t="shared" si="0"/>
        <v>7595.753664091666</v>
      </c>
      <c r="I46" s="6">
        <f t="shared" si="1"/>
        <v>7975.54134729625</v>
      </c>
      <c r="J46" s="6">
        <f t="shared" si="15"/>
        <v>1.2498616130020967</v>
      </c>
      <c r="K46" s="126">
        <f t="shared" si="2"/>
        <v>9968.3229728966071</v>
      </c>
      <c r="L46" s="113">
        <f t="shared" si="3"/>
        <v>9493.64</v>
      </c>
      <c r="M46" s="113">
        <f t="shared" si="4"/>
        <v>474.68</v>
      </c>
      <c r="N46" s="113">
        <f t="shared" si="5"/>
        <v>164.64166666666668</v>
      </c>
      <c r="O46" s="6">
        <f t="shared" si="6"/>
        <v>164.64166666666668</v>
      </c>
      <c r="P46">
        <f t="shared" si="7"/>
        <v>136964.78015449998</v>
      </c>
    </row>
    <row r="47" spans="1:19" hidden="1" outlineLevel="2" x14ac:dyDescent="0.2">
      <c r="A47" t="s">
        <v>326</v>
      </c>
      <c r="B47">
        <v>1969</v>
      </c>
      <c r="C47">
        <v>48.5</v>
      </c>
      <c r="D47" s="6">
        <v>1712.49</v>
      </c>
      <c r="E47">
        <v>60</v>
      </c>
      <c r="F47">
        <v>13.07532</v>
      </c>
      <c r="G47" s="32">
        <f>Parameters!$R$15</f>
        <v>-0.05</v>
      </c>
      <c r="H47" s="6">
        <f t="shared" si="0"/>
        <v>1339.30075422</v>
      </c>
      <c r="I47" s="6">
        <f t="shared" si="1"/>
        <v>1406.2657919310002</v>
      </c>
      <c r="J47" s="6">
        <f t="shared" si="15"/>
        <v>1.2498616130020967</v>
      </c>
      <c r="K47" s="126">
        <f t="shared" si="2"/>
        <v>1757.6376310125509</v>
      </c>
      <c r="L47" s="113">
        <f t="shared" si="3"/>
        <v>1673.94</v>
      </c>
      <c r="M47" s="113">
        <f t="shared" si="4"/>
        <v>83.7</v>
      </c>
      <c r="N47" s="113">
        <f t="shared" si="5"/>
        <v>28.541499999999999</v>
      </c>
      <c r="O47" s="6">
        <f t="shared" si="6"/>
        <v>28.541499999999999</v>
      </c>
      <c r="P47">
        <f t="shared" si="7"/>
        <v>22391.3547468</v>
      </c>
    </row>
    <row r="48" spans="1:19" hidden="1" outlineLevel="2" x14ac:dyDescent="0.2">
      <c r="A48" t="s">
        <v>326</v>
      </c>
      <c r="B48">
        <v>1965</v>
      </c>
      <c r="C48">
        <v>52.5</v>
      </c>
      <c r="D48" s="6">
        <v>1568</v>
      </c>
      <c r="E48">
        <v>60</v>
      </c>
      <c r="F48">
        <v>10.166548000000001</v>
      </c>
      <c r="G48" s="32">
        <f>Parameters!$R$15</f>
        <v>-0.05</v>
      </c>
      <c r="H48" s="6">
        <f t="shared" si="0"/>
        <v>1302.3142122666666</v>
      </c>
      <c r="I48" s="6">
        <f t="shared" si="1"/>
        <v>1367.42992288</v>
      </c>
      <c r="J48" s="6">
        <f t="shared" si="15"/>
        <v>1.2498616130020967</v>
      </c>
      <c r="K48" s="126">
        <f t="shared" si="2"/>
        <v>1709.0981690781296</v>
      </c>
      <c r="L48" s="113">
        <f t="shared" si="3"/>
        <v>1627.71</v>
      </c>
      <c r="M48" s="113">
        <f t="shared" si="4"/>
        <v>81.39</v>
      </c>
      <c r="N48" s="113">
        <f t="shared" si="5"/>
        <v>26.133333333333333</v>
      </c>
      <c r="O48" s="6">
        <f t="shared" si="6"/>
        <v>26.133333333333333</v>
      </c>
      <c r="P48">
        <f t="shared" si="7"/>
        <v>15941.147264000001</v>
      </c>
    </row>
    <row r="49" spans="1:19" hidden="1" outlineLevel="2" x14ac:dyDescent="0.2">
      <c r="A49" t="s">
        <v>326</v>
      </c>
      <c r="B49">
        <v>1961</v>
      </c>
      <c r="C49">
        <v>56.5</v>
      </c>
      <c r="D49" s="6">
        <v>8129.98</v>
      </c>
      <c r="E49">
        <v>60</v>
      </c>
      <c r="F49">
        <v>7.7138109999999998</v>
      </c>
      <c r="G49" s="32">
        <f>Parameters!$R$15</f>
        <v>-0.05</v>
      </c>
      <c r="H49" s="6">
        <f t="shared" si="0"/>
        <v>7084.7611807703333</v>
      </c>
      <c r="I49" s="6">
        <f t="shared" si="1"/>
        <v>7438.9992398088507</v>
      </c>
      <c r="J49" s="6">
        <f t="shared" si="15"/>
        <v>1.2498616130020967</v>
      </c>
      <c r="K49" s="126">
        <f t="shared" si="2"/>
        <v>9297.7195889888608</v>
      </c>
      <c r="L49" s="113">
        <f t="shared" si="3"/>
        <v>8854.9699999999993</v>
      </c>
      <c r="M49" s="113">
        <f t="shared" si="4"/>
        <v>442.75</v>
      </c>
      <c r="N49" s="113">
        <f t="shared" si="5"/>
        <v>135.49966666666666</v>
      </c>
      <c r="O49" s="6">
        <f t="shared" si="6"/>
        <v>135.49966666666666</v>
      </c>
      <c r="P49">
        <f t="shared" si="7"/>
        <v>62713.129153779992</v>
      </c>
    </row>
    <row r="50" spans="1:19" outlineLevel="1" collapsed="1" x14ac:dyDescent="0.2">
      <c r="A50" s="11" t="s">
        <v>330</v>
      </c>
      <c r="D50" s="6">
        <f>SUBTOTAL(9,D35:D49)</f>
        <v>137442.53</v>
      </c>
      <c r="G50" s="32"/>
      <c r="H50" s="6">
        <f>SUBTOTAL(9,H35:H49)</f>
        <v>76292.916849711823</v>
      </c>
      <c r="I50" s="6">
        <f>SUBTOTAL(9,I35:I49)</f>
        <v>80107.562692197433</v>
      </c>
      <c r="J50" s="6"/>
      <c r="K50" s="126">
        <f t="shared" ref="K50:P50" si="16">SUBTOTAL(9,K35:K49)</f>
        <v>100123.36752013647</v>
      </c>
      <c r="L50" s="113">
        <f t="shared" si="16"/>
        <v>95355.6</v>
      </c>
      <c r="M50" s="113">
        <f t="shared" si="16"/>
        <v>4767.7800000000007</v>
      </c>
      <c r="N50" s="113">
        <f t="shared" si="16"/>
        <v>2290.7088333333331</v>
      </c>
      <c r="O50" s="6">
        <f t="shared" si="16"/>
        <v>2290.7088333333331</v>
      </c>
      <c r="P50" s="6">
        <f t="shared" si="16"/>
        <v>3668976.7890172908</v>
      </c>
      <c r="Q50" s="33">
        <f>P50/D50</f>
        <v>26.694624939000256</v>
      </c>
      <c r="S50" s="6">
        <f>SUBTOTAL(9,S35:S49)</f>
        <v>0</v>
      </c>
    </row>
    <row r="51" spans="1:19" hidden="1" outlineLevel="2" x14ac:dyDescent="0.2">
      <c r="A51" t="s">
        <v>331</v>
      </c>
      <c r="B51">
        <v>2017</v>
      </c>
      <c r="C51">
        <v>0.5</v>
      </c>
      <c r="D51" s="6">
        <v>922708.67</v>
      </c>
      <c r="E51">
        <v>67</v>
      </c>
      <c r="F51">
        <v>66.5</v>
      </c>
      <c r="G51" s="32">
        <f>Parameters!$R$16</f>
        <v>-0.3</v>
      </c>
      <c r="H51" s="6">
        <f t="shared" si="0"/>
        <v>6885.8855970149452</v>
      </c>
      <c r="I51" s="6">
        <f t="shared" si="1"/>
        <v>8951.6512761194299</v>
      </c>
      <c r="J51" s="6">
        <f t="shared" ref="J51:J69" si="17">$I$230</f>
        <v>1.2498616130020967</v>
      </c>
      <c r="K51" s="126">
        <f t="shared" si="2"/>
        <v>11188.325303002908</v>
      </c>
      <c r="L51" s="113">
        <f t="shared" si="3"/>
        <v>8606.4</v>
      </c>
      <c r="M51" s="113">
        <f t="shared" si="4"/>
        <v>2581.9299999999998</v>
      </c>
      <c r="N51" s="113">
        <f t="shared" si="5"/>
        <v>13771.771194029852</v>
      </c>
      <c r="O51" s="6">
        <f t="shared" si="6"/>
        <v>13771.771194029852</v>
      </c>
      <c r="P51">
        <f t="shared" si="7"/>
        <v>61360126.555</v>
      </c>
    </row>
    <row r="52" spans="1:19" hidden="1" outlineLevel="2" x14ac:dyDescent="0.2">
      <c r="A52" t="s">
        <v>331</v>
      </c>
      <c r="B52">
        <v>2016</v>
      </c>
      <c r="C52">
        <v>1.5</v>
      </c>
      <c r="D52" s="6">
        <v>894413.79</v>
      </c>
      <c r="E52">
        <v>67</v>
      </c>
      <c r="F52">
        <v>65.5</v>
      </c>
      <c r="G52" s="32">
        <f>Parameters!$R$16</f>
        <v>-0.3</v>
      </c>
      <c r="H52" s="6">
        <f t="shared" si="0"/>
        <v>20024.189328358167</v>
      </c>
      <c r="I52" s="6">
        <f t="shared" si="1"/>
        <v>26031.446126865616</v>
      </c>
      <c r="J52" s="6">
        <f t="shared" si="17"/>
        <v>1.2498616130020967</v>
      </c>
      <c r="K52" s="126">
        <f t="shared" si="2"/>
        <v>32535.705244901445</v>
      </c>
      <c r="L52" s="113">
        <f t="shared" si="3"/>
        <v>25027.47</v>
      </c>
      <c r="M52" s="113">
        <f t="shared" si="4"/>
        <v>7508.24</v>
      </c>
      <c r="N52" s="113">
        <f t="shared" si="5"/>
        <v>13349.459552238806</v>
      </c>
      <c r="O52" s="6">
        <f t="shared" si="6"/>
        <v>13349.459552238806</v>
      </c>
      <c r="P52">
        <f t="shared" si="7"/>
        <v>58584103.245000005</v>
      </c>
    </row>
    <row r="53" spans="1:19" hidden="1" outlineLevel="2" x14ac:dyDescent="0.2">
      <c r="A53" t="s">
        <v>331</v>
      </c>
      <c r="B53">
        <v>2015</v>
      </c>
      <c r="C53">
        <v>2.5</v>
      </c>
      <c r="D53" s="6">
        <v>776206.32</v>
      </c>
      <c r="E53">
        <v>67</v>
      </c>
      <c r="F53">
        <v>64.5</v>
      </c>
      <c r="G53" s="32">
        <f>Parameters!$R$16</f>
        <v>-0.3</v>
      </c>
      <c r="H53" s="6">
        <f t="shared" si="0"/>
        <v>28962.922388059698</v>
      </c>
      <c r="I53" s="6">
        <f t="shared" si="1"/>
        <v>37651.799104477606</v>
      </c>
      <c r="J53" s="6">
        <f t="shared" si="17"/>
        <v>1.2498616130020967</v>
      </c>
      <c r="K53" s="126">
        <f t="shared" si="2"/>
        <v>47059.538361153282</v>
      </c>
      <c r="L53" s="113">
        <f t="shared" si="3"/>
        <v>36199.64</v>
      </c>
      <c r="M53" s="113">
        <f t="shared" si="4"/>
        <v>10859.9</v>
      </c>
      <c r="N53" s="113">
        <f t="shared" si="5"/>
        <v>11585.16895522388</v>
      </c>
      <c r="O53" s="6">
        <f t="shared" si="6"/>
        <v>11585.16895522388</v>
      </c>
      <c r="P53">
        <f t="shared" si="7"/>
        <v>50065307.639999993</v>
      </c>
    </row>
    <row r="54" spans="1:19" hidden="1" outlineLevel="2" x14ac:dyDescent="0.2">
      <c r="A54" t="s">
        <v>331</v>
      </c>
      <c r="B54">
        <v>2014</v>
      </c>
      <c r="C54">
        <v>3.5</v>
      </c>
      <c r="D54" s="6">
        <v>1165282.6399999999</v>
      </c>
      <c r="E54">
        <v>67</v>
      </c>
      <c r="F54">
        <v>63.5</v>
      </c>
      <c r="G54" s="32">
        <f>Parameters!$R$16</f>
        <v>-0.3</v>
      </c>
      <c r="H54" s="6">
        <f t="shared" si="0"/>
        <v>60872.973731343322</v>
      </c>
      <c r="I54" s="6">
        <f t="shared" si="1"/>
        <v>79134.865850746326</v>
      </c>
      <c r="J54" s="6">
        <f t="shared" si="17"/>
        <v>1.2498616130020967</v>
      </c>
      <c r="K54" s="126">
        <f t="shared" si="2"/>
        <v>98907.631076918347</v>
      </c>
      <c r="L54" s="113">
        <f t="shared" si="3"/>
        <v>76082.789999999994</v>
      </c>
      <c r="M54" s="113">
        <f t="shared" si="4"/>
        <v>22824.84</v>
      </c>
      <c r="N54" s="113">
        <f t="shared" si="5"/>
        <v>17392.278208955224</v>
      </c>
      <c r="O54" s="6">
        <f t="shared" si="6"/>
        <v>17392.278208955224</v>
      </c>
      <c r="P54">
        <f t="shared" si="7"/>
        <v>73995447.640000001</v>
      </c>
    </row>
    <row r="55" spans="1:19" hidden="1" outlineLevel="2" x14ac:dyDescent="0.2">
      <c r="A55" t="s">
        <v>331</v>
      </c>
      <c r="B55">
        <v>2013</v>
      </c>
      <c r="C55">
        <v>4.5</v>
      </c>
      <c r="D55" s="6">
        <v>998296.42</v>
      </c>
      <c r="E55">
        <v>67</v>
      </c>
      <c r="F55">
        <v>62.5</v>
      </c>
      <c r="G55" s="32">
        <f>Parameters!$R$16</f>
        <v>-0.3</v>
      </c>
      <c r="H55" s="6">
        <f t="shared" si="0"/>
        <v>67049.759552238786</v>
      </c>
      <c r="I55" s="6">
        <f t="shared" si="1"/>
        <v>87164.68741791042</v>
      </c>
      <c r="J55" s="6">
        <f t="shared" si="17"/>
        <v>1.2498616130020967</v>
      </c>
      <c r="K55" s="126">
        <f t="shared" si="2"/>
        <v>108943.79681297309</v>
      </c>
      <c r="L55" s="113">
        <f t="shared" si="3"/>
        <v>83802.92</v>
      </c>
      <c r="M55" s="113">
        <f t="shared" si="4"/>
        <v>25140.880000000001</v>
      </c>
      <c r="N55" s="113">
        <f t="shared" si="5"/>
        <v>14899.946567164179</v>
      </c>
      <c r="O55" s="6">
        <f t="shared" si="6"/>
        <v>14899.946567164179</v>
      </c>
      <c r="P55">
        <f t="shared" si="7"/>
        <v>62393526.25</v>
      </c>
    </row>
    <row r="56" spans="1:19" hidden="1" outlineLevel="2" x14ac:dyDescent="0.2">
      <c r="A56" t="s">
        <v>331</v>
      </c>
      <c r="B56">
        <v>2012</v>
      </c>
      <c r="C56">
        <v>5.5</v>
      </c>
      <c r="D56" s="6">
        <v>882991.28</v>
      </c>
      <c r="E56">
        <v>67</v>
      </c>
      <c r="F56">
        <v>61.5</v>
      </c>
      <c r="G56" s="32">
        <f>Parameters!$R$16</f>
        <v>-0.3</v>
      </c>
      <c r="H56" s="6">
        <f t="shared" si="0"/>
        <v>72484.358805970158</v>
      </c>
      <c r="I56" s="6">
        <f t="shared" si="1"/>
        <v>94229.666447761207</v>
      </c>
      <c r="J56" s="6">
        <f t="shared" si="17"/>
        <v>1.2498616130020967</v>
      </c>
      <c r="K56" s="126">
        <f t="shared" si="2"/>
        <v>117774.04289904838</v>
      </c>
      <c r="L56" s="113">
        <f t="shared" si="3"/>
        <v>90595.42</v>
      </c>
      <c r="M56" s="113">
        <f t="shared" si="4"/>
        <v>27178.62</v>
      </c>
      <c r="N56" s="113">
        <f t="shared" si="5"/>
        <v>13178.97432835821</v>
      </c>
      <c r="O56" s="6">
        <f t="shared" si="6"/>
        <v>13178.97432835821</v>
      </c>
      <c r="P56">
        <f t="shared" si="7"/>
        <v>54303963.719999999</v>
      </c>
    </row>
    <row r="57" spans="1:19" hidden="1" outlineLevel="2" x14ac:dyDescent="0.2">
      <c r="A57" t="s">
        <v>331</v>
      </c>
      <c r="B57">
        <v>2011</v>
      </c>
      <c r="C57">
        <v>6.5</v>
      </c>
      <c r="D57" s="6">
        <v>905285.33</v>
      </c>
      <c r="E57">
        <v>67</v>
      </c>
      <c r="F57">
        <v>60.5</v>
      </c>
      <c r="G57" s="32">
        <f>Parameters!$R$16</f>
        <v>-0.3</v>
      </c>
      <c r="H57" s="6">
        <f t="shared" si="0"/>
        <v>87826.188731343238</v>
      </c>
      <c r="I57" s="6">
        <f t="shared" si="1"/>
        <v>114174.04535074621</v>
      </c>
      <c r="J57" s="6">
        <f t="shared" si="17"/>
        <v>1.2498616130020967</v>
      </c>
      <c r="K57" s="126">
        <f t="shared" si="2"/>
        <v>142701.7564850582</v>
      </c>
      <c r="L57" s="113">
        <f t="shared" si="3"/>
        <v>109770.58</v>
      </c>
      <c r="M57" s="113">
        <f t="shared" si="4"/>
        <v>32931.18</v>
      </c>
      <c r="N57" s="113">
        <f t="shared" si="5"/>
        <v>13511.721343283582</v>
      </c>
      <c r="O57" s="6">
        <f t="shared" si="6"/>
        <v>13511.721343283582</v>
      </c>
      <c r="P57">
        <f t="shared" si="7"/>
        <v>54769762.464999996</v>
      </c>
    </row>
    <row r="58" spans="1:19" hidden="1" outlineLevel="2" x14ac:dyDescent="0.2">
      <c r="A58" t="s">
        <v>331</v>
      </c>
      <c r="B58">
        <v>2010</v>
      </c>
      <c r="C58">
        <v>7.5</v>
      </c>
      <c r="D58" s="6">
        <v>190071.8</v>
      </c>
      <c r="E58">
        <v>67</v>
      </c>
      <c r="F58">
        <v>59.5</v>
      </c>
      <c r="G58" s="32">
        <f>Parameters!$R$16</f>
        <v>-0.3</v>
      </c>
      <c r="H58" s="6">
        <f t="shared" si="0"/>
        <v>21276.694029850743</v>
      </c>
      <c r="I58" s="6">
        <f t="shared" si="1"/>
        <v>27659.702238805967</v>
      </c>
      <c r="J58" s="6">
        <f t="shared" si="17"/>
        <v>1.2498616130020967</v>
      </c>
      <c r="K58" s="126">
        <f t="shared" si="2"/>
        <v>34570.800055351734</v>
      </c>
      <c r="L58" s="113">
        <f t="shared" si="3"/>
        <v>26592.92</v>
      </c>
      <c r="M58" s="113">
        <f t="shared" si="4"/>
        <v>7977.88</v>
      </c>
      <c r="N58" s="113">
        <f t="shared" si="5"/>
        <v>2836.8925373134325</v>
      </c>
      <c r="O58" s="6">
        <f t="shared" si="6"/>
        <v>2836.8925373134325</v>
      </c>
      <c r="P58">
        <f t="shared" si="7"/>
        <v>11309272.1</v>
      </c>
    </row>
    <row r="59" spans="1:19" hidden="1" outlineLevel="2" x14ac:dyDescent="0.2">
      <c r="A59" t="s">
        <v>331</v>
      </c>
      <c r="B59">
        <v>2009</v>
      </c>
      <c r="C59">
        <v>8.5</v>
      </c>
      <c r="D59" s="6">
        <v>1373918.39</v>
      </c>
      <c r="E59">
        <v>67</v>
      </c>
      <c r="F59">
        <v>58.5</v>
      </c>
      <c r="G59" s="32">
        <f>Parameters!$R$16</f>
        <v>-0.3</v>
      </c>
      <c r="H59" s="6">
        <f t="shared" si="0"/>
        <v>174303.07932835823</v>
      </c>
      <c r="I59" s="6">
        <f t="shared" si="1"/>
        <v>226594.00312686572</v>
      </c>
      <c r="J59" s="6">
        <f t="shared" si="17"/>
        <v>1.2498616130020967</v>
      </c>
      <c r="K59" s="126">
        <f t="shared" si="2"/>
        <v>283211.14624474652</v>
      </c>
      <c r="L59" s="113">
        <f t="shared" si="3"/>
        <v>217854.73</v>
      </c>
      <c r="M59" s="113">
        <f t="shared" si="4"/>
        <v>65356.42</v>
      </c>
      <c r="N59" s="113">
        <f t="shared" si="5"/>
        <v>20506.244626865671</v>
      </c>
      <c r="O59" s="6">
        <f t="shared" si="6"/>
        <v>20506.244626865671</v>
      </c>
      <c r="P59">
        <f t="shared" si="7"/>
        <v>80374225.814999998</v>
      </c>
    </row>
    <row r="60" spans="1:19" hidden="1" outlineLevel="2" x14ac:dyDescent="0.2">
      <c r="A60" t="s">
        <v>331</v>
      </c>
      <c r="B60">
        <v>2000</v>
      </c>
      <c r="C60">
        <v>17.5</v>
      </c>
      <c r="D60" s="6">
        <v>39138.65</v>
      </c>
      <c r="E60">
        <v>67</v>
      </c>
      <c r="F60">
        <v>49.5</v>
      </c>
      <c r="G60" s="32">
        <f>Parameters!$R$16</f>
        <v>-0.3</v>
      </c>
      <c r="H60" s="6">
        <f t="shared" si="0"/>
        <v>10222.781716417911</v>
      </c>
      <c r="I60" s="6">
        <f t="shared" si="1"/>
        <v>13289.616231343283</v>
      </c>
      <c r="J60" s="6">
        <f t="shared" si="17"/>
        <v>1.2498616130020967</v>
      </c>
      <c r="K60" s="126">
        <f t="shared" si="2"/>
        <v>16610.181179085561</v>
      </c>
      <c r="L60" s="113">
        <f t="shared" si="3"/>
        <v>12777.06</v>
      </c>
      <c r="M60" s="113">
        <f t="shared" si="4"/>
        <v>3833.12</v>
      </c>
      <c r="N60" s="113">
        <f t="shared" si="5"/>
        <v>584.15895522388064</v>
      </c>
      <c r="O60" s="6">
        <f t="shared" si="6"/>
        <v>584.15895522388064</v>
      </c>
      <c r="P60">
        <f t="shared" si="7"/>
        <v>1937363.175</v>
      </c>
    </row>
    <row r="61" spans="1:19" hidden="1" outlineLevel="2" x14ac:dyDescent="0.2">
      <c r="A61" t="s">
        <v>331</v>
      </c>
      <c r="B61">
        <v>1999</v>
      </c>
      <c r="C61">
        <v>18.5</v>
      </c>
      <c r="D61" s="6">
        <v>23675.63</v>
      </c>
      <c r="E61">
        <v>67</v>
      </c>
      <c r="F61">
        <v>48.5</v>
      </c>
      <c r="G61" s="32">
        <f>Parameters!$R$16</f>
        <v>-0.3</v>
      </c>
      <c r="H61" s="6">
        <f t="shared" si="0"/>
        <v>6537.3008208955234</v>
      </c>
      <c r="I61" s="6">
        <f t="shared" si="1"/>
        <v>8498.491067164181</v>
      </c>
      <c r="J61" s="6">
        <f t="shared" si="17"/>
        <v>1.2498616130020967</v>
      </c>
      <c r="K61" s="126">
        <f t="shared" si="2"/>
        <v>10621.937753289734</v>
      </c>
      <c r="L61" s="113">
        <f t="shared" si="3"/>
        <v>8170.72</v>
      </c>
      <c r="M61" s="113">
        <f t="shared" si="4"/>
        <v>2451.2199999999998</v>
      </c>
      <c r="N61" s="113">
        <f t="shared" si="5"/>
        <v>353.3676119402985</v>
      </c>
      <c r="O61" s="6">
        <f t="shared" si="6"/>
        <v>353.3676119402985</v>
      </c>
      <c r="P61">
        <f t="shared" si="7"/>
        <v>1148268.0549999999</v>
      </c>
    </row>
    <row r="62" spans="1:19" hidden="1" outlineLevel="2" x14ac:dyDescent="0.2">
      <c r="A62" t="s">
        <v>331</v>
      </c>
      <c r="B62">
        <v>1997</v>
      </c>
      <c r="C62">
        <v>20.5</v>
      </c>
      <c r="D62" s="6">
        <v>91890.32</v>
      </c>
      <c r="E62">
        <v>67</v>
      </c>
      <c r="F62">
        <v>46.5</v>
      </c>
      <c r="G62" s="32">
        <f>Parameters!$R$16</f>
        <v>-0.3</v>
      </c>
      <c r="H62" s="6">
        <f t="shared" si="0"/>
        <v>28115.694925373136</v>
      </c>
      <c r="I62" s="6">
        <f t="shared" si="1"/>
        <v>36550.403402985081</v>
      </c>
      <c r="J62" s="6">
        <f t="shared" si="17"/>
        <v>1.2498616130020967</v>
      </c>
      <c r="K62" s="126">
        <f t="shared" si="2"/>
        <v>45682.946153132259</v>
      </c>
      <c r="L62" s="113">
        <f t="shared" si="3"/>
        <v>35140.730000000003</v>
      </c>
      <c r="M62" s="113">
        <f t="shared" si="4"/>
        <v>10542.22</v>
      </c>
      <c r="N62" s="113">
        <f t="shared" si="5"/>
        <v>1371.4973134328359</v>
      </c>
      <c r="O62" s="6">
        <f t="shared" si="6"/>
        <v>1371.4973134328359</v>
      </c>
      <c r="P62">
        <f t="shared" si="7"/>
        <v>4272899.88</v>
      </c>
    </row>
    <row r="63" spans="1:19" hidden="1" outlineLevel="2" x14ac:dyDescent="0.2">
      <c r="A63" t="s">
        <v>331</v>
      </c>
      <c r="B63">
        <v>1995</v>
      </c>
      <c r="C63">
        <v>22.5</v>
      </c>
      <c r="D63" s="6">
        <v>28598.23</v>
      </c>
      <c r="E63">
        <v>67</v>
      </c>
      <c r="F63">
        <v>44.5</v>
      </c>
      <c r="G63" s="32">
        <f>Parameters!$R$16</f>
        <v>-0.3</v>
      </c>
      <c r="H63" s="6">
        <f t="shared" si="0"/>
        <v>9603.8832089552234</v>
      </c>
      <c r="I63" s="6">
        <f t="shared" si="1"/>
        <v>12485.048171641791</v>
      </c>
      <c r="J63" s="6">
        <f t="shared" si="17"/>
        <v>1.2498616130020967</v>
      </c>
      <c r="K63" s="126">
        <f t="shared" si="2"/>
        <v>15604.582446217088</v>
      </c>
      <c r="L63" s="113">
        <f t="shared" si="3"/>
        <v>12003.52</v>
      </c>
      <c r="M63" s="113">
        <f t="shared" si="4"/>
        <v>3601.06</v>
      </c>
      <c r="N63" s="113">
        <f t="shared" si="5"/>
        <v>426.83925373134326</v>
      </c>
      <c r="O63" s="6">
        <f t="shared" si="6"/>
        <v>426.83925373134326</v>
      </c>
      <c r="P63">
        <f t="shared" si="7"/>
        <v>1272621.2349999999</v>
      </c>
    </row>
    <row r="64" spans="1:19" hidden="1" outlineLevel="2" x14ac:dyDescent="0.2">
      <c r="A64" t="s">
        <v>331</v>
      </c>
      <c r="B64">
        <v>1994</v>
      </c>
      <c r="C64">
        <v>23.5</v>
      </c>
      <c r="D64" s="6">
        <v>12890.71</v>
      </c>
      <c r="E64">
        <v>67</v>
      </c>
      <c r="F64">
        <v>43.5</v>
      </c>
      <c r="G64" s="32">
        <f>Parameters!$R$16</f>
        <v>-0.3</v>
      </c>
      <c r="H64" s="6">
        <f t="shared" si="0"/>
        <v>4521.3684328358204</v>
      </c>
      <c r="I64" s="6">
        <f t="shared" si="1"/>
        <v>5877.778962686567</v>
      </c>
      <c r="J64" s="6">
        <f t="shared" si="17"/>
        <v>1.2498616130020967</v>
      </c>
      <c r="K64" s="126">
        <f t="shared" si="2"/>
        <v>7346.4102951732239</v>
      </c>
      <c r="L64" s="113">
        <f t="shared" si="3"/>
        <v>5651.08</v>
      </c>
      <c r="M64" s="113">
        <f t="shared" si="4"/>
        <v>1695.33</v>
      </c>
      <c r="N64" s="113">
        <f t="shared" si="5"/>
        <v>192.39865671641789</v>
      </c>
      <c r="O64" s="6">
        <f t="shared" si="6"/>
        <v>192.39865671641789</v>
      </c>
      <c r="P64">
        <f t="shared" si="7"/>
        <v>560745.88500000001</v>
      </c>
    </row>
    <row r="65" spans="1:19" hidden="1" outlineLevel="2" x14ac:dyDescent="0.2">
      <c r="A65" t="s">
        <v>331</v>
      </c>
      <c r="B65">
        <v>1964</v>
      </c>
      <c r="C65">
        <v>53.5</v>
      </c>
      <c r="D65" s="6">
        <v>3671.25</v>
      </c>
      <c r="E65">
        <v>67</v>
      </c>
      <c r="F65">
        <v>14.264756999999999</v>
      </c>
      <c r="G65" s="32">
        <f>Parameters!$R$16</f>
        <v>-0.3</v>
      </c>
      <c r="H65" s="6">
        <f t="shared" si="0"/>
        <v>2889.6158337873135</v>
      </c>
      <c r="I65" s="6">
        <f t="shared" si="1"/>
        <v>3756.5005839235077</v>
      </c>
      <c r="J65" s="6">
        <f t="shared" si="17"/>
        <v>1.2498616130020967</v>
      </c>
      <c r="K65" s="126">
        <f t="shared" si="2"/>
        <v>4695.1058790659536</v>
      </c>
      <c r="L65" s="113">
        <f t="shared" si="3"/>
        <v>3611.62</v>
      </c>
      <c r="M65" s="113">
        <f t="shared" si="4"/>
        <v>1083.49</v>
      </c>
      <c r="N65" s="113">
        <f t="shared" si="5"/>
        <v>54.794776119402982</v>
      </c>
      <c r="O65" s="6">
        <f t="shared" si="6"/>
        <v>54.794776119402982</v>
      </c>
      <c r="P65">
        <f t="shared" si="7"/>
        <v>52369.489136249998</v>
      </c>
    </row>
    <row r="66" spans="1:19" hidden="1" outlineLevel="2" x14ac:dyDescent="0.2">
      <c r="A66" t="s">
        <v>331</v>
      </c>
      <c r="B66">
        <v>1958</v>
      </c>
      <c r="C66">
        <v>59.5</v>
      </c>
      <c r="D66" s="6">
        <v>18745.41</v>
      </c>
      <c r="E66">
        <v>67</v>
      </c>
      <c r="F66">
        <v>9.9721189999999993</v>
      </c>
      <c r="G66" s="32">
        <f>Parameters!$R$16</f>
        <v>-0.3</v>
      </c>
      <c r="H66" s="6">
        <f t="shared" si="0"/>
        <v>15955.388220540448</v>
      </c>
      <c r="I66" s="6">
        <f t="shared" si="1"/>
        <v>20742.004686702581</v>
      </c>
      <c r="J66" s="6">
        <f t="shared" si="17"/>
        <v>1.2498616130020967</v>
      </c>
      <c r="K66" s="126">
        <f t="shared" si="2"/>
        <v>25924.63543461914</v>
      </c>
      <c r="L66" s="113">
        <f t="shared" si="3"/>
        <v>19942.03</v>
      </c>
      <c r="M66" s="113">
        <f t="shared" si="4"/>
        <v>5982.61</v>
      </c>
      <c r="N66" s="113">
        <f t="shared" si="5"/>
        <v>279.78223880597017</v>
      </c>
      <c r="O66" s="6">
        <f t="shared" si="6"/>
        <v>279.78223880597017</v>
      </c>
      <c r="P66">
        <f t="shared" si="7"/>
        <v>186931.45922378998</v>
      </c>
    </row>
    <row r="67" spans="1:19" hidden="1" outlineLevel="2" x14ac:dyDescent="0.2">
      <c r="A67" t="s">
        <v>331</v>
      </c>
      <c r="B67">
        <v>1956</v>
      </c>
      <c r="C67">
        <v>61.5</v>
      </c>
      <c r="D67" s="6">
        <v>13955.86</v>
      </c>
      <c r="E67">
        <v>67</v>
      </c>
      <c r="F67">
        <v>8.8285940000000007</v>
      </c>
      <c r="G67" s="32">
        <f>Parameters!$R$16</f>
        <v>-0.3</v>
      </c>
      <c r="H67" s="6">
        <f t="shared" si="0"/>
        <v>12116.895494614328</v>
      </c>
      <c r="I67" s="6">
        <f t="shared" si="1"/>
        <v>15751.964142998626</v>
      </c>
      <c r="J67" s="6">
        <f t="shared" si="17"/>
        <v>1.2498616130020967</v>
      </c>
      <c r="K67" s="126">
        <f t="shared" si="2"/>
        <v>19687.775311719452</v>
      </c>
      <c r="L67" s="113">
        <f t="shared" si="3"/>
        <v>15144.44</v>
      </c>
      <c r="M67" s="113">
        <f t="shared" si="4"/>
        <v>4543.34</v>
      </c>
      <c r="N67" s="113">
        <f t="shared" si="5"/>
        <v>208.29641791044776</v>
      </c>
      <c r="O67" s="6">
        <f t="shared" si="6"/>
        <v>208.29641791044776</v>
      </c>
      <c r="P67">
        <f t="shared" si="7"/>
        <v>123210.62186084001</v>
      </c>
    </row>
    <row r="68" spans="1:19" hidden="1" outlineLevel="2" x14ac:dyDescent="0.2">
      <c r="A68" t="s">
        <v>331</v>
      </c>
      <c r="B68">
        <v>1955</v>
      </c>
      <c r="C68">
        <v>62.5</v>
      </c>
      <c r="D68" s="6">
        <v>3307.99</v>
      </c>
      <c r="E68">
        <v>67</v>
      </c>
      <c r="F68">
        <v>8.3092690000000005</v>
      </c>
      <c r="G68" s="32">
        <f>Parameters!$R$16</f>
        <v>-0.3</v>
      </c>
      <c r="H68" s="6">
        <f t="shared" si="0"/>
        <v>2897.7365856819401</v>
      </c>
      <c r="I68" s="6">
        <f t="shared" si="1"/>
        <v>3767.0575613865221</v>
      </c>
      <c r="J68" s="6">
        <f t="shared" si="17"/>
        <v>1.2498616130020967</v>
      </c>
      <c r="K68" s="126">
        <f t="shared" si="2"/>
        <v>4708.3006399463038</v>
      </c>
      <c r="L68" s="113">
        <f t="shared" si="3"/>
        <v>3621.77</v>
      </c>
      <c r="M68" s="113">
        <f t="shared" si="4"/>
        <v>1086.53</v>
      </c>
      <c r="N68" s="113">
        <f t="shared" si="5"/>
        <v>49.372985074626861</v>
      </c>
      <c r="O68" s="6">
        <f t="shared" si="6"/>
        <v>49.372985074626861</v>
      </c>
      <c r="P68">
        <f t="shared" si="7"/>
        <v>27486.978759310001</v>
      </c>
    </row>
    <row r="69" spans="1:19" hidden="1" outlineLevel="2" x14ac:dyDescent="0.2">
      <c r="A69" t="s">
        <v>331</v>
      </c>
      <c r="B69">
        <v>1954</v>
      </c>
      <c r="C69">
        <v>63.5</v>
      </c>
      <c r="D69" s="6">
        <v>7993.92</v>
      </c>
      <c r="E69">
        <v>67</v>
      </c>
      <c r="F69">
        <v>7.8227180000000001</v>
      </c>
      <c r="G69" s="32">
        <f>Parameters!$R$16</f>
        <v>-0.3</v>
      </c>
      <c r="H69" s="6">
        <f t="shared" si="0"/>
        <v>7060.574001872239</v>
      </c>
      <c r="I69" s="6">
        <f t="shared" si="1"/>
        <v>9178.7462024339111</v>
      </c>
      <c r="J69" s="6">
        <f t="shared" si="17"/>
        <v>1.2498616130020967</v>
      </c>
      <c r="K69" s="126">
        <f t="shared" si="2"/>
        <v>11472.162533910918</v>
      </c>
      <c r="L69" s="113">
        <f t="shared" si="3"/>
        <v>8824.74</v>
      </c>
      <c r="M69" s="113">
        <f t="shared" si="4"/>
        <v>2647.42</v>
      </c>
      <c r="N69" s="113">
        <f t="shared" si="5"/>
        <v>119.31223880597015</v>
      </c>
      <c r="O69" s="6">
        <f t="shared" si="6"/>
        <v>119.31223880597015</v>
      </c>
      <c r="P69">
        <f t="shared" ref="P69:P132" si="18">D69*F69</f>
        <v>62534.181874560003</v>
      </c>
    </row>
    <row r="70" spans="1:19" outlineLevel="1" collapsed="1" x14ac:dyDescent="0.2">
      <c r="A70" s="11" t="s">
        <v>341</v>
      </c>
      <c r="D70" s="6">
        <f>SUBTOTAL(9,D51:D69)</f>
        <v>8353042.6100000013</v>
      </c>
      <c r="G70" s="32"/>
      <c r="H70" s="6">
        <f>SUBTOTAL(9,H51:H69)</f>
        <v>639607.29073351121</v>
      </c>
      <c r="I70" s="6">
        <f>SUBTOTAL(9,I51:I69)</f>
        <v>831489.47795356472</v>
      </c>
      <c r="J70" s="6"/>
      <c r="K70" s="126">
        <f t="shared" ref="K70:P70" si="19">SUBTOTAL(9,K51:K69)</f>
        <v>1039246.7801093133</v>
      </c>
      <c r="L70" s="113">
        <f t="shared" si="19"/>
        <v>799420.58</v>
      </c>
      <c r="M70" s="113">
        <f t="shared" si="19"/>
        <v>239826.22999999998</v>
      </c>
      <c r="N70" s="113">
        <f t="shared" si="19"/>
        <v>124672.27776119404</v>
      </c>
      <c r="O70" s="6">
        <f t="shared" si="19"/>
        <v>124672.27776119404</v>
      </c>
      <c r="P70" s="6">
        <f t="shared" si="19"/>
        <v>516800166.39085478</v>
      </c>
      <c r="Q70" s="33">
        <f>P70/D70</f>
        <v>61.869691143698681</v>
      </c>
      <c r="S70" s="6">
        <f>SUBTOTAL(9,S51:S69)</f>
        <v>0</v>
      </c>
    </row>
    <row r="71" spans="1:19" hidden="1" outlineLevel="2" x14ac:dyDescent="0.2">
      <c r="A71" t="s">
        <v>342</v>
      </c>
      <c r="B71">
        <v>1997</v>
      </c>
      <c r="C71">
        <v>20.5</v>
      </c>
      <c r="D71" s="6">
        <v>212472.34</v>
      </c>
      <c r="E71">
        <v>67</v>
      </c>
      <c r="F71">
        <v>46.5</v>
      </c>
      <c r="G71" s="32">
        <f>Parameters!$R$17</f>
        <v>-0.3</v>
      </c>
      <c r="H71" s="6">
        <f t="shared" si="0"/>
        <v>65010.193582089552</v>
      </c>
      <c r="I71" s="6">
        <f t="shared" si="1"/>
        <v>84513.251656716428</v>
      </c>
      <c r="J71" s="6">
        <f t="shared" ref="J71:J83" si="20">$I$230</f>
        <v>1.2498616130020967</v>
      </c>
      <c r="K71" s="126">
        <f t="shared" si="2"/>
        <v>105629.86903571572</v>
      </c>
      <c r="L71" s="113">
        <f t="shared" si="3"/>
        <v>81253.75</v>
      </c>
      <c r="M71" s="113">
        <f t="shared" si="4"/>
        <v>24376.12</v>
      </c>
      <c r="N71" s="113">
        <f t="shared" si="5"/>
        <v>3171.2289552238803</v>
      </c>
      <c r="O71" s="6">
        <f t="shared" si="6"/>
        <v>3171.2289552238803</v>
      </c>
      <c r="P71">
        <f t="shared" si="18"/>
        <v>9879963.8100000005</v>
      </c>
    </row>
    <row r="72" spans="1:19" hidden="1" outlineLevel="2" x14ac:dyDescent="0.2">
      <c r="A72" t="s">
        <v>342</v>
      </c>
      <c r="B72">
        <v>1996</v>
      </c>
      <c r="C72">
        <v>21.5</v>
      </c>
      <c r="D72" s="6">
        <v>138880.49</v>
      </c>
      <c r="E72">
        <v>67</v>
      </c>
      <c r="F72">
        <v>45.5</v>
      </c>
      <c r="G72" s="32">
        <f>Parameters!$R$17</f>
        <v>-0.3</v>
      </c>
      <c r="H72" s="6">
        <f t="shared" si="0"/>
        <v>44566.127388059707</v>
      </c>
      <c r="I72" s="6">
        <f t="shared" si="1"/>
        <v>57935.96560447762</v>
      </c>
      <c r="J72" s="6">
        <f t="shared" si="20"/>
        <v>1.2498616130020967</v>
      </c>
      <c r="K72" s="126">
        <f t="shared" si="2"/>
        <v>72411.939421246396</v>
      </c>
      <c r="L72" s="113">
        <f t="shared" si="3"/>
        <v>55701.49</v>
      </c>
      <c r="M72" s="113">
        <f t="shared" si="4"/>
        <v>16710.45</v>
      </c>
      <c r="N72" s="113">
        <f t="shared" si="5"/>
        <v>2072.8431343283582</v>
      </c>
      <c r="O72" s="6">
        <f t="shared" si="6"/>
        <v>2072.8431343283582</v>
      </c>
      <c r="P72">
        <f t="shared" si="18"/>
        <v>6319062.2949999999</v>
      </c>
    </row>
    <row r="73" spans="1:19" hidden="1" outlineLevel="2" x14ac:dyDescent="0.2">
      <c r="A73" t="s">
        <v>342</v>
      </c>
      <c r="B73">
        <v>1995</v>
      </c>
      <c r="C73">
        <v>22.5</v>
      </c>
      <c r="D73" s="6">
        <v>220556.41</v>
      </c>
      <c r="E73">
        <v>67</v>
      </c>
      <c r="F73">
        <v>44.5</v>
      </c>
      <c r="G73" s="32">
        <f>Parameters!$R$17</f>
        <v>-0.3</v>
      </c>
      <c r="H73" s="6">
        <f t="shared" si="0"/>
        <v>74067.451119402976</v>
      </c>
      <c r="I73" s="6">
        <f t="shared" si="1"/>
        <v>96287.686455223869</v>
      </c>
      <c r="J73" s="6">
        <f t="shared" si="20"/>
        <v>1.2498616130020967</v>
      </c>
      <c r="K73" s="126">
        <f t="shared" si="2"/>
        <v>120346.28310516625</v>
      </c>
      <c r="L73" s="113">
        <f t="shared" si="3"/>
        <v>92574.06</v>
      </c>
      <c r="M73" s="113">
        <f t="shared" si="4"/>
        <v>27772.22</v>
      </c>
      <c r="N73" s="113">
        <f t="shared" si="5"/>
        <v>3291.8867164179105</v>
      </c>
      <c r="O73" s="6">
        <f t="shared" si="6"/>
        <v>3291.8867164179105</v>
      </c>
      <c r="P73">
        <f t="shared" si="18"/>
        <v>9814760.245000001</v>
      </c>
    </row>
    <row r="74" spans="1:19" hidden="1" outlineLevel="2" x14ac:dyDescent="0.2">
      <c r="A74" t="s">
        <v>342</v>
      </c>
      <c r="B74">
        <v>1994</v>
      </c>
      <c r="C74">
        <v>23.5</v>
      </c>
      <c r="D74" s="6">
        <v>333552.98</v>
      </c>
      <c r="E74">
        <v>67</v>
      </c>
      <c r="F74">
        <v>43.5</v>
      </c>
      <c r="G74" s="32">
        <f>Parameters!$R$17</f>
        <v>-0.3</v>
      </c>
      <c r="H74" s="6">
        <f t="shared" ref="H74:H142" si="21">+D74*(1-F74/E74)</f>
        <v>116992.46313432835</v>
      </c>
      <c r="I74" s="6">
        <f t="shared" ref="I74:I142" si="22">H74*(1-G74)</f>
        <v>152090.20207462687</v>
      </c>
      <c r="J74" s="6">
        <f t="shared" si="20"/>
        <v>1.2498616130020967</v>
      </c>
      <c r="K74" s="126">
        <f t="shared" ref="K74:K142" si="23">IF((D74*(1-F74/E74)*(1-G74)&lt;0),D74*(1-G74),I74*J74)</f>
        <v>190091.70528680799</v>
      </c>
      <c r="L74" s="113">
        <f t="shared" ref="L74:L142" si="24">ROUND(J74*H74,2)</f>
        <v>146224.39000000001</v>
      </c>
      <c r="M74" s="113">
        <f t="shared" ref="M74:M142" si="25">ROUND(K74-L74,2)</f>
        <v>43867.32</v>
      </c>
      <c r="N74" s="113">
        <f t="shared" ref="N74:N142" si="26">D74/E74</f>
        <v>4978.402686567164</v>
      </c>
      <c r="O74" s="6">
        <f t="shared" ref="O74:O142" si="27">+D74/E74</f>
        <v>4978.402686567164</v>
      </c>
      <c r="P74">
        <f t="shared" si="18"/>
        <v>14509554.629999999</v>
      </c>
    </row>
    <row r="75" spans="1:19" hidden="1" outlineLevel="2" x14ac:dyDescent="0.2">
      <c r="A75" t="s">
        <v>342</v>
      </c>
      <c r="B75">
        <v>1989</v>
      </c>
      <c r="C75">
        <v>28.5</v>
      </c>
      <c r="D75" s="6">
        <v>7030.09</v>
      </c>
      <c r="E75">
        <v>67</v>
      </c>
      <c r="F75">
        <v>38.5</v>
      </c>
      <c r="G75" s="32">
        <f>Parameters!$R$17</f>
        <v>-0.3</v>
      </c>
      <c r="H75" s="6">
        <f t="shared" si="21"/>
        <v>2990.4114179104477</v>
      </c>
      <c r="I75" s="6">
        <f t="shared" si="22"/>
        <v>3887.5348432835822</v>
      </c>
      <c r="J75" s="6">
        <f t="shared" si="20"/>
        <v>1.2498616130020967</v>
      </c>
      <c r="K75" s="126">
        <f t="shared" si="23"/>
        <v>4858.8805698282713</v>
      </c>
      <c r="L75" s="113">
        <f t="shared" si="24"/>
        <v>3737.6</v>
      </c>
      <c r="M75" s="113">
        <f t="shared" si="25"/>
        <v>1121.28</v>
      </c>
      <c r="N75" s="113">
        <f t="shared" si="26"/>
        <v>104.92671641791046</v>
      </c>
      <c r="O75" s="6">
        <f t="shared" si="27"/>
        <v>104.92671641791046</v>
      </c>
      <c r="P75">
        <f t="shared" si="18"/>
        <v>270658.46500000003</v>
      </c>
    </row>
    <row r="76" spans="1:19" hidden="1" outlineLevel="2" x14ac:dyDescent="0.2">
      <c r="A76" t="s">
        <v>342</v>
      </c>
      <c r="B76">
        <v>1983</v>
      </c>
      <c r="C76">
        <v>34.5</v>
      </c>
      <c r="D76" s="6">
        <v>155813.72</v>
      </c>
      <c r="E76">
        <v>67</v>
      </c>
      <c r="F76">
        <v>32.500109999999999</v>
      </c>
      <c r="G76" s="32">
        <f>Parameters!$R$17</f>
        <v>-0.3</v>
      </c>
      <c r="H76" s="6">
        <f t="shared" si="21"/>
        <v>80232.182096877601</v>
      </c>
      <c r="I76" s="6">
        <f t="shared" si="22"/>
        <v>104301.83672594088</v>
      </c>
      <c r="J76" s="6">
        <f t="shared" si="20"/>
        <v>1.2498616130020967</v>
      </c>
      <c r="K76" s="126">
        <f t="shared" si="23"/>
        <v>130362.86188936581</v>
      </c>
      <c r="L76" s="113">
        <f t="shared" si="24"/>
        <v>100279.12</v>
      </c>
      <c r="M76" s="113">
        <f t="shared" si="25"/>
        <v>30083.74</v>
      </c>
      <c r="N76" s="113">
        <f t="shared" si="26"/>
        <v>2325.577910447761</v>
      </c>
      <c r="O76" s="6">
        <f t="shared" si="27"/>
        <v>2325.577910447761</v>
      </c>
      <c r="P76">
        <f t="shared" si="18"/>
        <v>5063963.0395091996</v>
      </c>
    </row>
    <row r="77" spans="1:19" hidden="1" outlineLevel="2" x14ac:dyDescent="0.2">
      <c r="A77" t="s">
        <v>342</v>
      </c>
      <c r="B77">
        <v>1970</v>
      </c>
      <c r="C77">
        <v>47.5</v>
      </c>
      <c r="D77" s="6">
        <v>109693.34</v>
      </c>
      <c r="E77">
        <v>67</v>
      </c>
      <c r="F77">
        <v>19.632331000000001</v>
      </c>
      <c r="G77" s="32">
        <f>Parameters!$R$17</f>
        <v>-0.3</v>
      </c>
      <c r="H77" s="6">
        <f t="shared" si="21"/>
        <v>77551.012248126266</v>
      </c>
      <c r="I77" s="6">
        <f t="shared" si="22"/>
        <v>100816.31592256414</v>
      </c>
      <c r="J77" s="6">
        <f t="shared" si="20"/>
        <v>1.2498616130020967</v>
      </c>
      <c r="K77" s="126">
        <f t="shared" si="23"/>
        <v>126006.44323590498</v>
      </c>
      <c r="L77" s="113">
        <f t="shared" si="24"/>
        <v>96928.03</v>
      </c>
      <c r="M77" s="113">
        <f t="shared" si="25"/>
        <v>29078.41</v>
      </c>
      <c r="N77" s="113">
        <f t="shared" si="26"/>
        <v>1637.2140298507463</v>
      </c>
      <c r="O77" s="6">
        <f t="shared" si="27"/>
        <v>1637.2140298507463</v>
      </c>
      <c r="P77">
        <f t="shared" si="18"/>
        <v>2153535.9593755398</v>
      </c>
    </row>
    <row r="78" spans="1:19" hidden="1" outlineLevel="2" x14ac:dyDescent="0.2">
      <c r="A78" t="s">
        <v>342</v>
      </c>
      <c r="B78">
        <v>1969</v>
      </c>
      <c r="C78">
        <v>48.5</v>
      </c>
      <c r="D78" s="6">
        <v>94791.92</v>
      </c>
      <c r="E78">
        <v>67</v>
      </c>
      <c r="F78">
        <v>18.686993999999999</v>
      </c>
      <c r="G78" s="32">
        <f>Parameters!$R$17</f>
        <v>-0.3</v>
      </c>
      <c r="H78" s="6">
        <f t="shared" si="21"/>
        <v>68353.471637485374</v>
      </c>
      <c r="I78" s="6">
        <f t="shared" si="22"/>
        <v>88859.513128730992</v>
      </c>
      <c r="J78" s="6">
        <f t="shared" si="20"/>
        <v>1.2498616130020967</v>
      </c>
      <c r="K78" s="126">
        <f t="shared" si="23"/>
        <v>111062.09440965671</v>
      </c>
      <c r="L78" s="113">
        <f t="shared" si="24"/>
        <v>85432.38</v>
      </c>
      <c r="M78" s="113">
        <f t="shared" si="25"/>
        <v>25629.71</v>
      </c>
      <c r="N78" s="113">
        <f t="shared" si="26"/>
        <v>1414.804776119403</v>
      </c>
      <c r="O78" s="6">
        <f t="shared" si="27"/>
        <v>1414.804776119403</v>
      </c>
      <c r="P78">
        <f t="shared" si="18"/>
        <v>1771376.0402884798</v>
      </c>
    </row>
    <row r="79" spans="1:19" hidden="1" outlineLevel="2" x14ac:dyDescent="0.2">
      <c r="A79" t="s">
        <v>342</v>
      </c>
      <c r="B79">
        <v>1965</v>
      </c>
      <c r="C79">
        <v>52.5</v>
      </c>
      <c r="D79" s="6">
        <v>19116.09</v>
      </c>
      <c r="E79">
        <v>67</v>
      </c>
      <c r="F79">
        <v>15.098851</v>
      </c>
      <c r="G79" s="32">
        <f>Parameters!$R$17</f>
        <v>-0.3</v>
      </c>
      <c r="H79" s="6">
        <f t="shared" si="21"/>
        <v>14808.164707274776</v>
      </c>
      <c r="I79" s="6">
        <f t="shared" si="22"/>
        <v>19250.614119457208</v>
      </c>
      <c r="J79" s="6">
        <f t="shared" si="20"/>
        <v>1.2498616130020967</v>
      </c>
      <c r="K79" s="126">
        <f t="shared" si="23"/>
        <v>24060.603614625725</v>
      </c>
      <c r="L79" s="113">
        <f t="shared" si="24"/>
        <v>18508.16</v>
      </c>
      <c r="M79" s="113">
        <f t="shared" si="25"/>
        <v>5552.44</v>
      </c>
      <c r="N79" s="113">
        <f t="shared" si="26"/>
        <v>285.31477611940301</v>
      </c>
      <c r="O79" s="6">
        <f t="shared" si="27"/>
        <v>285.31477611940301</v>
      </c>
      <c r="P79">
        <f t="shared" si="18"/>
        <v>288630.99461259</v>
      </c>
    </row>
    <row r="80" spans="1:19" hidden="1" outlineLevel="2" x14ac:dyDescent="0.2">
      <c r="A80" t="s">
        <v>342</v>
      </c>
      <c r="B80">
        <v>1964</v>
      </c>
      <c r="C80">
        <v>53.5</v>
      </c>
      <c r="D80" s="6">
        <v>73952.320000000007</v>
      </c>
      <c r="E80">
        <v>67</v>
      </c>
      <c r="F80">
        <v>14.264756999999999</v>
      </c>
      <c r="G80" s="32">
        <f>Parameters!$R$17</f>
        <v>-0.3</v>
      </c>
      <c r="H80" s="6">
        <f t="shared" si="21"/>
        <v>58207.366650951648</v>
      </c>
      <c r="I80" s="6">
        <f t="shared" si="22"/>
        <v>75669.576646237139</v>
      </c>
      <c r="J80" s="6">
        <f t="shared" si="20"/>
        <v>1.2498616130020967</v>
      </c>
      <c r="K80" s="126">
        <f t="shared" si="23"/>
        <v>94576.499122251742</v>
      </c>
      <c r="L80" s="113">
        <f t="shared" si="24"/>
        <v>72751.149999999994</v>
      </c>
      <c r="M80" s="113">
        <f t="shared" si="25"/>
        <v>21825.35</v>
      </c>
      <c r="N80" s="113">
        <f t="shared" si="26"/>
        <v>1103.7659701492539</v>
      </c>
      <c r="O80" s="6">
        <f t="shared" si="27"/>
        <v>1103.7659701492539</v>
      </c>
      <c r="P80">
        <f t="shared" si="18"/>
        <v>1054911.87438624</v>
      </c>
    </row>
    <row r="81" spans="1:19" hidden="1" outlineLevel="2" x14ac:dyDescent="0.2">
      <c r="A81" t="s">
        <v>342</v>
      </c>
      <c r="B81">
        <v>1963</v>
      </c>
      <c r="C81">
        <v>54.5</v>
      </c>
      <c r="D81" s="6">
        <v>23482.45</v>
      </c>
      <c r="E81">
        <v>67</v>
      </c>
      <c r="F81">
        <v>13.463449000000001</v>
      </c>
      <c r="G81" s="32">
        <f>Parameters!$R$17</f>
        <v>-0.3</v>
      </c>
      <c r="H81" s="6">
        <f t="shared" si="21"/>
        <v>18763.722119850001</v>
      </c>
      <c r="I81" s="6">
        <f t="shared" si="22"/>
        <v>24392.838755805002</v>
      </c>
      <c r="J81" s="6">
        <f t="shared" si="20"/>
        <v>1.2498616130020967</v>
      </c>
      <c r="K81" s="126">
        <f t="shared" si="23"/>
        <v>30487.672793030499</v>
      </c>
      <c r="L81" s="113">
        <f t="shared" si="24"/>
        <v>23452.06</v>
      </c>
      <c r="M81" s="113">
        <f t="shared" si="25"/>
        <v>7035.61</v>
      </c>
      <c r="N81" s="113">
        <f t="shared" si="26"/>
        <v>350.48432835820898</v>
      </c>
      <c r="O81" s="6">
        <f t="shared" si="27"/>
        <v>350.48432835820898</v>
      </c>
      <c r="P81">
        <f t="shared" si="18"/>
        <v>316154.76797005004</v>
      </c>
    </row>
    <row r="82" spans="1:19" hidden="1" outlineLevel="2" x14ac:dyDescent="0.2">
      <c r="A82" t="s">
        <v>342</v>
      </c>
      <c r="B82">
        <v>1962</v>
      </c>
      <c r="C82">
        <v>55.5</v>
      </c>
      <c r="D82" s="6">
        <v>33296.71</v>
      </c>
      <c r="E82">
        <v>67</v>
      </c>
      <c r="F82">
        <v>12.693353999999999</v>
      </c>
      <c r="G82" s="32">
        <f>Parameters!$R$17</f>
        <v>-0.3</v>
      </c>
      <c r="H82" s="6">
        <f t="shared" si="21"/>
        <v>26988.546909472538</v>
      </c>
      <c r="I82" s="6">
        <f t="shared" si="22"/>
        <v>35085.110982314298</v>
      </c>
      <c r="J82" s="6">
        <f t="shared" si="20"/>
        <v>1.2498616130020967</v>
      </c>
      <c r="K82" s="126">
        <f t="shared" si="23"/>
        <v>43851.533404712929</v>
      </c>
      <c r="L82" s="113">
        <f t="shared" si="24"/>
        <v>33731.949999999997</v>
      </c>
      <c r="M82" s="113">
        <f t="shared" si="25"/>
        <v>10119.58</v>
      </c>
      <c r="N82" s="113">
        <f t="shared" si="26"/>
        <v>496.96582089552237</v>
      </c>
      <c r="O82" s="6">
        <f t="shared" si="27"/>
        <v>496.96582089552237</v>
      </c>
      <c r="P82">
        <f t="shared" si="18"/>
        <v>422646.92706533999</v>
      </c>
    </row>
    <row r="83" spans="1:19" hidden="1" outlineLevel="2" x14ac:dyDescent="0.2">
      <c r="A83" t="s">
        <v>342</v>
      </c>
      <c r="B83">
        <v>1961</v>
      </c>
      <c r="C83">
        <v>56.5</v>
      </c>
      <c r="D83" s="6">
        <v>277359.68</v>
      </c>
      <c r="E83">
        <v>67</v>
      </c>
      <c r="F83">
        <v>11.959688</v>
      </c>
      <c r="G83" s="32">
        <f>Parameters!$R$17</f>
        <v>-0.3</v>
      </c>
      <c r="H83" s="6">
        <f t="shared" si="21"/>
        <v>227850.19885701733</v>
      </c>
      <c r="I83" s="6">
        <f t="shared" si="22"/>
        <v>296205.25851412251</v>
      </c>
      <c r="J83" s="6">
        <f t="shared" si="20"/>
        <v>1.2498616130020967</v>
      </c>
      <c r="K83" s="126">
        <f t="shared" si="23"/>
        <v>370215.58218616422</v>
      </c>
      <c r="L83" s="113">
        <f t="shared" si="24"/>
        <v>284781.21999999997</v>
      </c>
      <c r="M83" s="113">
        <f t="shared" si="25"/>
        <v>85434.36</v>
      </c>
      <c r="N83" s="113">
        <f t="shared" si="26"/>
        <v>4139.6967164179105</v>
      </c>
      <c r="O83" s="6">
        <f t="shared" si="27"/>
        <v>4139.6967164179105</v>
      </c>
      <c r="P83">
        <f t="shared" si="18"/>
        <v>3317135.2365798401</v>
      </c>
    </row>
    <row r="84" spans="1:19" outlineLevel="1" collapsed="1" x14ac:dyDescent="0.2">
      <c r="A84" s="11" t="s">
        <v>344</v>
      </c>
      <c r="D84" s="6">
        <f>SUBTOTAL(9,D71:D83)</f>
        <v>1699998.54</v>
      </c>
      <c r="G84" s="32"/>
      <c r="H84" s="6">
        <f>SUBTOTAL(9,H71:H83)</f>
        <v>876381.31186884665</v>
      </c>
      <c r="I84" s="6">
        <f>SUBTOTAL(9,I71:I83)</f>
        <v>1139295.7054295007</v>
      </c>
      <c r="J84" s="6"/>
      <c r="K84" s="126">
        <f t="shared" ref="K84:P84" si="28">SUBTOTAL(9,K71:K83)</f>
        <v>1423961.9680744773</v>
      </c>
      <c r="L84" s="113">
        <f t="shared" si="28"/>
        <v>1095355.3599999999</v>
      </c>
      <c r="M84" s="113">
        <f t="shared" si="28"/>
        <v>328606.58999999997</v>
      </c>
      <c r="N84" s="113">
        <f t="shared" si="28"/>
        <v>25373.112537313431</v>
      </c>
      <c r="O84" s="6">
        <f t="shared" si="28"/>
        <v>25373.112537313431</v>
      </c>
      <c r="P84" s="6">
        <f t="shared" si="28"/>
        <v>55182354.28478729</v>
      </c>
      <c r="Q84" s="33">
        <f>P84/D84</f>
        <v>32.460236280430742</v>
      </c>
      <c r="S84" s="6">
        <f>SUBTOTAL(9,S71:S83)</f>
        <v>0</v>
      </c>
    </row>
    <row r="85" spans="1:19" hidden="1" outlineLevel="2" x14ac:dyDescent="0.2">
      <c r="A85" t="s">
        <v>345</v>
      </c>
      <c r="B85">
        <v>2017</v>
      </c>
      <c r="C85">
        <v>0.5</v>
      </c>
      <c r="D85" s="6">
        <v>44536.09</v>
      </c>
      <c r="E85">
        <v>67</v>
      </c>
      <c r="F85">
        <v>66.5</v>
      </c>
      <c r="G85" s="32">
        <f>Parameters!$R$18</f>
        <v>-0.3</v>
      </c>
      <c r="H85" s="6">
        <f t="shared" si="21"/>
        <v>332.35888059701585</v>
      </c>
      <c r="I85" s="6">
        <f t="shared" si="22"/>
        <v>432.06654477612062</v>
      </c>
      <c r="J85" s="6">
        <f t="shared" ref="J85:J110" si="29">$I$230</f>
        <v>1.2498616130020967</v>
      </c>
      <c r="K85" s="126">
        <f t="shared" si="23"/>
        <v>540.02338857812481</v>
      </c>
      <c r="L85" s="113">
        <f t="shared" si="24"/>
        <v>415.4</v>
      </c>
      <c r="M85" s="113">
        <f t="shared" si="25"/>
        <v>124.62</v>
      </c>
      <c r="N85" s="113">
        <f t="shared" si="26"/>
        <v>664.71776119402978</v>
      </c>
      <c r="O85" s="6">
        <f t="shared" si="27"/>
        <v>664.71776119402978</v>
      </c>
      <c r="P85">
        <f t="shared" si="18"/>
        <v>2961649.9849999999</v>
      </c>
    </row>
    <row r="86" spans="1:19" hidden="1" outlineLevel="2" x14ac:dyDescent="0.2">
      <c r="A86" t="s">
        <v>345</v>
      </c>
      <c r="B86">
        <v>1997</v>
      </c>
      <c r="C86">
        <v>20.5</v>
      </c>
      <c r="D86" s="6">
        <v>459.58</v>
      </c>
      <c r="E86">
        <v>67</v>
      </c>
      <c r="F86">
        <v>46.5</v>
      </c>
      <c r="G86" s="32">
        <f>Parameters!$R$18</f>
        <v>-0.3</v>
      </c>
      <c r="H86" s="6">
        <f t="shared" si="21"/>
        <v>140.61776119402984</v>
      </c>
      <c r="I86" s="6">
        <f t="shared" si="22"/>
        <v>182.80308955223879</v>
      </c>
      <c r="J86" s="6">
        <f t="shared" si="29"/>
        <v>1.2498616130020967</v>
      </c>
      <c r="K86" s="126">
        <f t="shared" si="23"/>
        <v>228.4785643695279</v>
      </c>
      <c r="L86" s="113">
        <f t="shared" si="24"/>
        <v>175.75</v>
      </c>
      <c r="M86" s="113">
        <f t="shared" si="25"/>
        <v>52.73</v>
      </c>
      <c r="N86" s="113">
        <f t="shared" si="26"/>
        <v>6.8594029850746265</v>
      </c>
      <c r="O86" s="6">
        <f t="shared" si="27"/>
        <v>6.8594029850746265</v>
      </c>
      <c r="P86">
        <f t="shared" si="18"/>
        <v>21370.469999999998</v>
      </c>
    </row>
    <row r="87" spans="1:19" hidden="1" outlineLevel="2" x14ac:dyDescent="0.2">
      <c r="A87" t="s">
        <v>345</v>
      </c>
      <c r="B87">
        <v>1993</v>
      </c>
      <c r="C87">
        <v>24.5</v>
      </c>
      <c r="D87" s="6">
        <v>3228.03</v>
      </c>
      <c r="E87">
        <v>67</v>
      </c>
      <c r="F87">
        <v>42.5</v>
      </c>
      <c r="G87" s="32">
        <f>Parameters!$R$18</f>
        <v>-0.3</v>
      </c>
      <c r="H87" s="6">
        <f t="shared" si="21"/>
        <v>1180.3990298507463</v>
      </c>
      <c r="I87" s="6">
        <f t="shared" si="22"/>
        <v>1534.5187388059703</v>
      </c>
      <c r="J87" s="6">
        <f t="shared" si="29"/>
        <v>1.2498616130020967</v>
      </c>
      <c r="K87" s="126">
        <f t="shared" si="23"/>
        <v>1917.9360660659734</v>
      </c>
      <c r="L87" s="113">
        <f t="shared" si="24"/>
        <v>1475.34</v>
      </c>
      <c r="M87" s="113">
        <f t="shared" si="25"/>
        <v>442.6</v>
      </c>
      <c r="N87" s="113">
        <f t="shared" si="26"/>
        <v>48.179552238805975</v>
      </c>
      <c r="O87" s="6">
        <f t="shared" si="27"/>
        <v>48.179552238805975</v>
      </c>
      <c r="P87">
        <f t="shared" si="18"/>
        <v>137191.27499999999</v>
      </c>
    </row>
    <row r="88" spans="1:19" hidden="1" outlineLevel="2" x14ac:dyDescent="0.2">
      <c r="A88" t="s">
        <v>345</v>
      </c>
      <c r="B88">
        <v>1992</v>
      </c>
      <c r="C88">
        <v>25.5</v>
      </c>
      <c r="D88" s="6">
        <v>2451.89</v>
      </c>
      <c r="E88">
        <v>67</v>
      </c>
      <c r="F88">
        <v>41.5</v>
      </c>
      <c r="G88" s="32">
        <f>Parameters!$R$18</f>
        <v>-0.3</v>
      </c>
      <c r="H88" s="6">
        <f t="shared" si="21"/>
        <v>933.1820149253731</v>
      </c>
      <c r="I88" s="6">
        <f t="shared" si="22"/>
        <v>1213.1366194029852</v>
      </c>
      <c r="J88" s="6">
        <f t="shared" si="29"/>
        <v>1.2498616130020967</v>
      </c>
      <c r="K88" s="126">
        <f t="shared" si="23"/>
        <v>1516.2528919189258</v>
      </c>
      <c r="L88" s="113">
        <f t="shared" si="24"/>
        <v>1166.3499999999999</v>
      </c>
      <c r="M88" s="113">
        <f t="shared" si="25"/>
        <v>349.9</v>
      </c>
      <c r="N88" s="113">
        <f t="shared" si="26"/>
        <v>36.595373134328355</v>
      </c>
      <c r="O88" s="6">
        <f t="shared" si="27"/>
        <v>36.595373134328355</v>
      </c>
      <c r="P88">
        <f t="shared" si="18"/>
        <v>101753.435</v>
      </c>
    </row>
    <row r="89" spans="1:19" hidden="1" outlineLevel="2" x14ac:dyDescent="0.2">
      <c r="A89" t="s">
        <v>345</v>
      </c>
      <c r="B89">
        <v>1990</v>
      </c>
      <c r="C89">
        <v>27.5</v>
      </c>
      <c r="D89" s="6">
        <v>5581.59</v>
      </c>
      <c r="E89">
        <v>67</v>
      </c>
      <c r="F89">
        <v>39.5</v>
      </c>
      <c r="G89" s="32">
        <f>Parameters!$R$18</f>
        <v>-0.3</v>
      </c>
      <c r="H89" s="6">
        <f t="shared" si="21"/>
        <v>2290.9511194029851</v>
      </c>
      <c r="I89" s="6">
        <f t="shared" si="22"/>
        <v>2978.236455223881</v>
      </c>
      <c r="J89" s="6">
        <f t="shared" si="29"/>
        <v>1.2498616130020967</v>
      </c>
      <c r="K89" s="126">
        <f t="shared" si="23"/>
        <v>3722.3834198277668</v>
      </c>
      <c r="L89" s="113">
        <f t="shared" si="24"/>
        <v>2863.37</v>
      </c>
      <c r="M89" s="113">
        <f t="shared" si="25"/>
        <v>859.01</v>
      </c>
      <c r="N89" s="113">
        <f t="shared" si="26"/>
        <v>83.307313432835826</v>
      </c>
      <c r="O89" s="6">
        <f t="shared" si="27"/>
        <v>83.307313432835826</v>
      </c>
      <c r="P89">
        <f t="shared" si="18"/>
        <v>220472.80499999999</v>
      </c>
    </row>
    <row r="90" spans="1:19" hidden="1" outlineLevel="2" x14ac:dyDescent="0.2">
      <c r="A90" t="s">
        <v>345</v>
      </c>
      <c r="B90">
        <v>1989</v>
      </c>
      <c r="C90">
        <v>28.5</v>
      </c>
      <c r="D90" s="6">
        <v>19380.07</v>
      </c>
      <c r="E90">
        <v>67</v>
      </c>
      <c r="F90">
        <v>38.5</v>
      </c>
      <c r="G90" s="32">
        <f>Parameters!$R$18</f>
        <v>-0.3</v>
      </c>
      <c r="H90" s="6">
        <f t="shared" si="21"/>
        <v>8243.7611194029851</v>
      </c>
      <c r="I90" s="6">
        <f t="shared" si="22"/>
        <v>10716.889455223882</v>
      </c>
      <c r="J90" s="6">
        <f t="shared" si="29"/>
        <v>1.2498616130020967</v>
      </c>
      <c r="K90" s="126">
        <f t="shared" si="23"/>
        <v>13394.628740871283</v>
      </c>
      <c r="L90" s="113">
        <f t="shared" si="24"/>
        <v>10303.56</v>
      </c>
      <c r="M90" s="113">
        <f t="shared" si="25"/>
        <v>3091.07</v>
      </c>
      <c r="N90" s="113">
        <f t="shared" si="26"/>
        <v>289.254776119403</v>
      </c>
      <c r="O90" s="6">
        <f t="shared" si="27"/>
        <v>289.254776119403</v>
      </c>
      <c r="P90">
        <f t="shared" si="18"/>
        <v>746132.69499999995</v>
      </c>
    </row>
    <row r="91" spans="1:19" hidden="1" outlineLevel="2" x14ac:dyDescent="0.2">
      <c r="A91" t="s">
        <v>345</v>
      </c>
      <c r="B91">
        <v>1988</v>
      </c>
      <c r="C91">
        <v>29.5</v>
      </c>
      <c r="D91" s="6">
        <v>14636.52</v>
      </c>
      <c r="E91">
        <v>67</v>
      </c>
      <c r="F91">
        <v>37.5</v>
      </c>
      <c r="G91" s="32">
        <f>Parameters!$R$18</f>
        <v>-0.3</v>
      </c>
      <c r="H91" s="6">
        <f t="shared" si="21"/>
        <v>6444.4379104477621</v>
      </c>
      <c r="I91" s="6">
        <f t="shared" si="22"/>
        <v>8377.7692835820908</v>
      </c>
      <c r="J91" s="6">
        <f t="shared" si="29"/>
        <v>1.2498616130020967</v>
      </c>
      <c r="K91" s="126">
        <f t="shared" si="23"/>
        <v>10471.052230137333</v>
      </c>
      <c r="L91" s="113">
        <f t="shared" si="24"/>
        <v>8054.66</v>
      </c>
      <c r="M91" s="113">
        <f t="shared" si="25"/>
        <v>2416.39</v>
      </c>
      <c r="N91" s="113">
        <f t="shared" si="26"/>
        <v>218.45552238805971</v>
      </c>
      <c r="O91" s="6">
        <f t="shared" si="27"/>
        <v>218.45552238805971</v>
      </c>
      <c r="P91">
        <f t="shared" si="18"/>
        <v>548869.5</v>
      </c>
    </row>
    <row r="92" spans="1:19" hidden="1" outlineLevel="2" x14ac:dyDescent="0.2">
      <c r="A92" t="s">
        <v>345</v>
      </c>
      <c r="B92">
        <v>1986</v>
      </c>
      <c r="C92">
        <v>31.5</v>
      </c>
      <c r="D92" s="6">
        <v>2872.1</v>
      </c>
      <c r="E92">
        <v>67</v>
      </c>
      <c r="F92">
        <v>35.500006999999997</v>
      </c>
      <c r="G92" s="32">
        <f>Parameters!$R$18</f>
        <v>-0.3</v>
      </c>
      <c r="H92" s="6">
        <f t="shared" si="21"/>
        <v>1350.3153715716419</v>
      </c>
      <c r="I92" s="6">
        <f t="shared" si="22"/>
        <v>1755.4099830431346</v>
      </c>
      <c r="J92" s="6">
        <f t="shared" si="29"/>
        <v>1.2498616130020967</v>
      </c>
      <c r="K92" s="126">
        <f t="shared" si="23"/>
        <v>2194.0195528862755</v>
      </c>
      <c r="L92" s="113">
        <f t="shared" si="24"/>
        <v>1687.71</v>
      </c>
      <c r="M92" s="113">
        <f t="shared" si="25"/>
        <v>506.31</v>
      </c>
      <c r="N92" s="113">
        <f t="shared" si="26"/>
        <v>42.867164179104478</v>
      </c>
      <c r="O92" s="6">
        <f t="shared" si="27"/>
        <v>42.867164179104478</v>
      </c>
      <c r="P92">
        <f t="shared" si="18"/>
        <v>101959.57010469999</v>
      </c>
    </row>
    <row r="93" spans="1:19" hidden="1" outlineLevel="2" x14ac:dyDescent="0.2">
      <c r="A93" t="s">
        <v>345</v>
      </c>
      <c r="B93">
        <v>1984</v>
      </c>
      <c r="C93">
        <v>33.5</v>
      </c>
      <c r="D93" s="6">
        <v>9607.61</v>
      </c>
      <c r="E93">
        <v>67</v>
      </c>
      <c r="F93">
        <v>33.500045</v>
      </c>
      <c r="G93" s="32">
        <f>Parameters!$R$18</f>
        <v>-0.3</v>
      </c>
      <c r="H93" s="6">
        <f t="shared" si="21"/>
        <v>4803.7985471276115</v>
      </c>
      <c r="I93" s="6">
        <f t="shared" si="22"/>
        <v>6244.9381112658948</v>
      </c>
      <c r="J93" s="6">
        <f t="shared" si="29"/>
        <v>1.2498616130020967</v>
      </c>
      <c r="K93" s="126">
        <f t="shared" si="23"/>
        <v>7805.3084208450591</v>
      </c>
      <c r="L93" s="113">
        <f t="shared" si="24"/>
        <v>6004.08</v>
      </c>
      <c r="M93" s="113">
        <f t="shared" si="25"/>
        <v>1801.23</v>
      </c>
      <c r="N93" s="113">
        <f t="shared" si="26"/>
        <v>143.39716417910449</v>
      </c>
      <c r="O93" s="6">
        <f t="shared" si="27"/>
        <v>143.39716417910449</v>
      </c>
      <c r="P93">
        <f t="shared" si="18"/>
        <v>321855.36734245002</v>
      </c>
    </row>
    <row r="94" spans="1:19" hidden="1" outlineLevel="2" x14ac:dyDescent="0.2">
      <c r="A94" t="s">
        <v>345</v>
      </c>
      <c r="B94">
        <v>1983</v>
      </c>
      <c r="C94">
        <v>34.5</v>
      </c>
      <c r="D94" s="6">
        <v>44655.78</v>
      </c>
      <c r="E94">
        <v>67</v>
      </c>
      <c r="F94">
        <v>32.500109999999999</v>
      </c>
      <c r="G94" s="32">
        <f>Parameters!$R$18</f>
        <v>-0.3</v>
      </c>
      <c r="H94" s="6">
        <f t="shared" si="21"/>
        <v>22994.320863644771</v>
      </c>
      <c r="I94" s="6">
        <f t="shared" si="22"/>
        <v>29892.617122738204</v>
      </c>
      <c r="J94" s="6">
        <f t="shared" si="29"/>
        <v>1.2498616130020967</v>
      </c>
      <c r="K94" s="126">
        <f t="shared" si="23"/>
        <v>37361.634653879664</v>
      </c>
      <c r="L94" s="113">
        <f t="shared" si="24"/>
        <v>28739.72</v>
      </c>
      <c r="M94" s="113">
        <f t="shared" si="25"/>
        <v>8621.91</v>
      </c>
      <c r="N94" s="113">
        <f t="shared" si="26"/>
        <v>666.50417910447754</v>
      </c>
      <c r="O94" s="6">
        <f t="shared" si="27"/>
        <v>666.50417910447754</v>
      </c>
      <c r="P94">
        <f t="shared" si="18"/>
        <v>1451317.7621358</v>
      </c>
    </row>
    <row r="95" spans="1:19" hidden="1" outlineLevel="2" x14ac:dyDescent="0.2">
      <c r="A95" t="s">
        <v>345</v>
      </c>
      <c r="B95">
        <v>1982</v>
      </c>
      <c r="C95">
        <v>35.5</v>
      </c>
      <c r="D95" s="6">
        <v>615.62</v>
      </c>
      <c r="E95">
        <v>67</v>
      </c>
      <c r="F95">
        <v>31.500233999999999</v>
      </c>
      <c r="G95" s="32">
        <f>Parameters!$R$18</f>
        <v>-0.3</v>
      </c>
      <c r="H95" s="6">
        <f t="shared" si="21"/>
        <v>326.18456634208951</v>
      </c>
      <c r="I95" s="6">
        <f t="shared" si="22"/>
        <v>424.03993624471639</v>
      </c>
      <c r="J95" s="6">
        <f t="shared" si="29"/>
        <v>1.2498616130020967</v>
      </c>
      <c r="K95" s="126">
        <f t="shared" si="23"/>
        <v>529.99123869212747</v>
      </c>
      <c r="L95" s="113">
        <f t="shared" si="24"/>
        <v>407.69</v>
      </c>
      <c r="M95" s="113">
        <f t="shared" si="25"/>
        <v>122.3</v>
      </c>
      <c r="N95" s="113">
        <f t="shared" si="26"/>
        <v>9.1883582089552238</v>
      </c>
      <c r="O95" s="6">
        <f t="shared" si="27"/>
        <v>9.1883582089552238</v>
      </c>
      <c r="P95">
        <f t="shared" si="18"/>
        <v>19392.174055079999</v>
      </c>
    </row>
    <row r="96" spans="1:19" hidden="1" outlineLevel="2" x14ac:dyDescent="0.2">
      <c r="A96" t="s">
        <v>345</v>
      </c>
      <c r="B96">
        <v>1980</v>
      </c>
      <c r="C96">
        <v>37.5</v>
      </c>
      <c r="D96" s="6">
        <v>3357.53</v>
      </c>
      <c r="E96">
        <v>67</v>
      </c>
      <c r="F96">
        <v>29.500962000000001</v>
      </c>
      <c r="G96" s="32">
        <f>Parameters!$R$18</f>
        <v>-0.3</v>
      </c>
      <c r="H96" s="6">
        <f t="shared" si="21"/>
        <v>1879.1663441214928</v>
      </c>
      <c r="I96" s="6">
        <f t="shared" si="22"/>
        <v>2442.9162473579408</v>
      </c>
      <c r="J96" s="6">
        <f t="shared" si="29"/>
        <v>1.2498616130020967</v>
      </c>
      <c r="K96" s="126">
        <f t="shared" si="23"/>
        <v>3053.3072413518253</v>
      </c>
      <c r="L96" s="113">
        <f t="shared" si="24"/>
        <v>2348.6999999999998</v>
      </c>
      <c r="M96" s="113">
        <f t="shared" si="25"/>
        <v>704.61</v>
      </c>
      <c r="N96" s="113">
        <f t="shared" si="26"/>
        <v>50.112388059701495</v>
      </c>
      <c r="O96" s="6">
        <f t="shared" si="27"/>
        <v>50.112388059701495</v>
      </c>
      <c r="P96">
        <f t="shared" si="18"/>
        <v>99050.364943860011</v>
      </c>
    </row>
    <row r="97" spans="1:19" hidden="1" outlineLevel="2" x14ac:dyDescent="0.2">
      <c r="A97" t="s">
        <v>345</v>
      </c>
      <c r="B97">
        <v>1975</v>
      </c>
      <c r="C97">
        <v>42.5</v>
      </c>
      <c r="D97" s="6">
        <v>2919.93</v>
      </c>
      <c r="E97">
        <v>67</v>
      </c>
      <c r="F97">
        <v>24.516691000000002</v>
      </c>
      <c r="G97" s="32">
        <f>Parameters!$R$18</f>
        <v>-0.3</v>
      </c>
      <c r="H97" s="6">
        <f t="shared" si="21"/>
        <v>1851.4669917667163</v>
      </c>
      <c r="I97" s="6">
        <f t="shared" si="22"/>
        <v>2406.9070892967311</v>
      </c>
      <c r="J97" s="6">
        <f t="shared" si="29"/>
        <v>1.2498616130020967</v>
      </c>
      <c r="K97" s="126">
        <f t="shared" si="23"/>
        <v>3008.3007769745941</v>
      </c>
      <c r="L97" s="113">
        <f t="shared" si="24"/>
        <v>2314.08</v>
      </c>
      <c r="M97" s="113">
        <f t="shared" si="25"/>
        <v>694.22</v>
      </c>
      <c r="N97" s="113">
        <f t="shared" si="26"/>
        <v>43.581044776119398</v>
      </c>
      <c r="O97" s="6">
        <f t="shared" si="27"/>
        <v>43.581044776119398</v>
      </c>
      <c r="P97">
        <f t="shared" si="18"/>
        <v>71587.021551629994</v>
      </c>
    </row>
    <row r="98" spans="1:19" hidden="1" outlineLevel="2" x14ac:dyDescent="0.2">
      <c r="A98" t="s">
        <v>345</v>
      </c>
      <c r="B98">
        <v>1970</v>
      </c>
      <c r="C98">
        <v>47.5</v>
      </c>
      <c r="D98" s="6">
        <v>29476.79</v>
      </c>
      <c r="E98">
        <v>67</v>
      </c>
      <c r="F98">
        <v>19.632331000000001</v>
      </c>
      <c r="G98" s="32">
        <f>Parameters!$R$18</f>
        <v>-0.3</v>
      </c>
      <c r="H98" s="6">
        <f t="shared" si="21"/>
        <v>20839.504953768806</v>
      </c>
      <c r="I98" s="6">
        <f t="shared" si="22"/>
        <v>27091.356439899449</v>
      </c>
      <c r="J98" s="6">
        <f t="shared" si="29"/>
        <v>1.2498616130020967</v>
      </c>
      <c r="K98" s="126">
        <f t="shared" si="23"/>
        <v>33860.446458387465</v>
      </c>
      <c r="L98" s="113">
        <f t="shared" si="24"/>
        <v>26046.5</v>
      </c>
      <c r="M98" s="113">
        <f t="shared" si="25"/>
        <v>7813.95</v>
      </c>
      <c r="N98" s="113">
        <f t="shared" si="26"/>
        <v>439.95208955223882</v>
      </c>
      <c r="O98" s="6">
        <f t="shared" si="27"/>
        <v>439.95208955223882</v>
      </c>
      <c r="P98">
        <f t="shared" si="18"/>
        <v>578698.09809749003</v>
      </c>
    </row>
    <row r="99" spans="1:19" hidden="1" outlineLevel="2" x14ac:dyDescent="0.2">
      <c r="A99" t="s">
        <v>345</v>
      </c>
      <c r="B99">
        <v>1969</v>
      </c>
      <c r="C99">
        <v>48.5</v>
      </c>
      <c r="D99" s="6">
        <v>35000.43</v>
      </c>
      <c r="E99">
        <v>67</v>
      </c>
      <c r="F99">
        <v>18.686993999999999</v>
      </c>
      <c r="G99" s="32">
        <f>Parameters!$R$18</f>
        <v>-0.3</v>
      </c>
      <c r="H99" s="6">
        <f t="shared" si="21"/>
        <v>25238.447531232541</v>
      </c>
      <c r="I99" s="6">
        <f t="shared" si="22"/>
        <v>32809.981790602302</v>
      </c>
      <c r="J99" s="6">
        <f t="shared" si="29"/>
        <v>1.2498616130020967</v>
      </c>
      <c r="K99" s="126">
        <f t="shared" si="23"/>
        <v>41007.936763371617</v>
      </c>
      <c r="L99" s="113">
        <f t="shared" si="24"/>
        <v>31544.57</v>
      </c>
      <c r="M99" s="113">
        <f t="shared" si="25"/>
        <v>9463.3700000000008</v>
      </c>
      <c r="N99" s="113">
        <f t="shared" si="26"/>
        <v>522.39447761194026</v>
      </c>
      <c r="O99" s="6">
        <f t="shared" si="27"/>
        <v>522.39447761194026</v>
      </c>
      <c r="P99">
        <f t="shared" si="18"/>
        <v>654052.82540741994</v>
      </c>
    </row>
    <row r="100" spans="1:19" hidden="1" outlineLevel="2" x14ac:dyDescent="0.2">
      <c r="A100" t="s">
        <v>345</v>
      </c>
      <c r="B100">
        <v>1967</v>
      </c>
      <c r="C100">
        <v>50.5</v>
      </c>
      <c r="D100" s="6">
        <v>888.16</v>
      </c>
      <c r="E100">
        <v>67</v>
      </c>
      <c r="F100">
        <v>16.847712000000001</v>
      </c>
      <c r="G100" s="32">
        <f>Parameters!$R$18</f>
        <v>-0.3</v>
      </c>
      <c r="H100" s="6">
        <f t="shared" si="21"/>
        <v>664.82471806089552</v>
      </c>
      <c r="I100" s="6">
        <f t="shared" si="22"/>
        <v>864.27213347916415</v>
      </c>
      <c r="J100" s="6">
        <f t="shared" si="29"/>
        <v>1.2498616130020967</v>
      </c>
      <c r="K100" s="126">
        <f t="shared" si="23"/>
        <v>1080.2205628230315</v>
      </c>
      <c r="L100" s="113">
        <f t="shared" si="24"/>
        <v>830.94</v>
      </c>
      <c r="M100" s="113">
        <f t="shared" si="25"/>
        <v>249.28</v>
      </c>
      <c r="N100" s="113">
        <f t="shared" si="26"/>
        <v>13.256119402985075</v>
      </c>
      <c r="O100" s="6">
        <f t="shared" si="27"/>
        <v>13.256119402985075</v>
      </c>
      <c r="P100">
        <f t="shared" si="18"/>
        <v>14963.46388992</v>
      </c>
    </row>
    <row r="101" spans="1:19" hidden="1" outlineLevel="2" x14ac:dyDescent="0.2">
      <c r="A101" t="s">
        <v>345</v>
      </c>
      <c r="B101">
        <v>1966</v>
      </c>
      <c r="C101">
        <v>51.5</v>
      </c>
      <c r="D101" s="6">
        <v>270.25</v>
      </c>
      <c r="E101">
        <v>67</v>
      </c>
      <c r="F101">
        <v>15.959603</v>
      </c>
      <c r="G101" s="32">
        <f>Parameters!$R$18</f>
        <v>-0.3</v>
      </c>
      <c r="H101" s="6">
        <f t="shared" si="21"/>
        <v>205.87563118283583</v>
      </c>
      <c r="I101" s="6">
        <f t="shared" si="22"/>
        <v>267.63832053768658</v>
      </c>
      <c r="J101" s="6">
        <f t="shared" si="29"/>
        <v>1.2498616130020967</v>
      </c>
      <c r="K101" s="126">
        <f t="shared" si="23"/>
        <v>334.51086300840512</v>
      </c>
      <c r="L101" s="113">
        <f t="shared" si="24"/>
        <v>257.32</v>
      </c>
      <c r="M101" s="113">
        <f t="shared" si="25"/>
        <v>77.19</v>
      </c>
      <c r="N101" s="113">
        <f t="shared" si="26"/>
        <v>4.0335820895522385</v>
      </c>
      <c r="O101" s="6">
        <f t="shared" si="27"/>
        <v>4.0335820895522385</v>
      </c>
      <c r="P101">
        <f t="shared" si="18"/>
        <v>4313.0827107499999</v>
      </c>
    </row>
    <row r="102" spans="1:19" hidden="1" outlineLevel="2" x14ac:dyDescent="0.2">
      <c r="A102" t="s">
        <v>345</v>
      </c>
      <c r="B102">
        <v>1965</v>
      </c>
      <c r="C102">
        <v>52.5</v>
      </c>
      <c r="D102" s="6">
        <v>21539.77</v>
      </c>
      <c r="E102">
        <v>67</v>
      </c>
      <c r="F102">
        <v>15.098851</v>
      </c>
      <c r="G102" s="32">
        <f>Parameters!$R$18</f>
        <v>-0.3</v>
      </c>
      <c r="H102" s="6">
        <f t="shared" si="21"/>
        <v>16685.653913369104</v>
      </c>
      <c r="I102" s="6">
        <f t="shared" si="22"/>
        <v>21691.350087379837</v>
      </c>
      <c r="J102" s="6">
        <f t="shared" si="29"/>
        <v>1.2498616130020967</v>
      </c>
      <c r="K102" s="126">
        <f t="shared" si="23"/>
        <v>27111.185808405735</v>
      </c>
      <c r="L102" s="113">
        <f t="shared" si="24"/>
        <v>20854.759999999998</v>
      </c>
      <c r="M102" s="113">
        <f t="shared" si="25"/>
        <v>6256.43</v>
      </c>
      <c r="N102" s="113">
        <f t="shared" si="26"/>
        <v>321.48910447761193</v>
      </c>
      <c r="O102" s="6">
        <f t="shared" si="27"/>
        <v>321.48910447761193</v>
      </c>
      <c r="P102">
        <f t="shared" si="18"/>
        <v>325225.77780426998</v>
      </c>
    </row>
    <row r="103" spans="1:19" hidden="1" outlineLevel="2" x14ac:dyDescent="0.2">
      <c r="A103" t="s">
        <v>345</v>
      </c>
      <c r="B103">
        <v>1964</v>
      </c>
      <c r="C103">
        <v>53.5</v>
      </c>
      <c r="D103" s="6">
        <v>34494.19</v>
      </c>
      <c r="E103">
        <v>67</v>
      </c>
      <c r="F103">
        <v>14.264756999999999</v>
      </c>
      <c r="G103" s="32">
        <f>Parameters!$R$18</f>
        <v>-0.3</v>
      </c>
      <c r="H103" s="6">
        <f t="shared" si="21"/>
        <v>27150.141667733882</v>
      </c>
      <c r="I103" s="6">
        <f t="shared" si="22"/>
        <v>35295.184168054046</v>
      </c>
      <c r="J103" s="6">
        <f t="shared" si="29"/>
        <v>1.2498616130020967</v>
      </c>
      <c r="K103" s="126">
        <f t="shared" si="23"/>
        <v>44114.095815490095</v>
      </c>
      <c r="L103" s="113">
        <f t="shared" si="24"/>
        <v>33933.919999999998</v>
      </c>
      <c r="M103" s="113">
        <f t="shared" si="25"/>
        <v>10180.18</v>
      </c>
      <c r="N103" s="113">
        <f t="shared" si="26"/>
        <v>514.83865671641797</v>
      </c>
      <c r="O103" s="6">
        <f t="shared" si="27"/>
        <v>514.83865671641797</v>
      </c>
      <c r="P103">
        <f t="shared" si="18"/>
        <v>492051.23826183</v>
      </c>
    </row>
    <row r="104" spans="1:19" hidden="1" outlineLevel="2" x14ac:dyDescent="0.2">
      <c r="A104" t="s">
        <v>345</v>
      </c>
      <c r="B104">
        <v>1963</v>
      </c>
      <c r="C104">
        <v>54.5</v>
      </c>
      <c r="D104" s="6">
        <v>11354.72</v>
      </c>
      <c r="E104">
        <v>67</v>
      </c>
      <c r="F104">
        <v>13.463449000000001</v>
      </c>
      <c r="G104" s="32">
        <f>Parameters!$R$18</f>
        <v>-0.3</v>
      </c>
      <c r="H104" s="6">
        <f t="shared" si="21"/>
        <v>9073.0230801599992</v>
      </c>
      <c r="I104" s="6">
        <f t="shared" si="22"/>
        <v>11794.930004207999</v>
      </c>
      <c r="J104" s="6">
        <f t="shared" si="29"/>
        <v>1.2498616130020967</v>
      </c>
      <c r="K104" s="126">
        <f t="shared" si="23"/>
        <v>14742.030240306238</v>
      </c>
      <c r="L104" s="113">
        <f t="shared" si="24"/>
        <v>11340.02</v>
      </c>
      <c r="M104" s="113">
        <f t="shared" si="25"/>
        <v>3402.01</v>
      </c>
      <c r="N104" s="113">
        <f t="shared" si="26"/>
        <v>169.47343283582089</v>
      </c>
      <c r="O104" s="6">
        <f t="shared" si="27"/>
        <v>169.47343283582089</v>
      </c>
      <c r="P104">
        <f t="shared" si="18"/>
        <v>152873.69362927999</v>
      </c>
    </row>
    <row r="105" spans="1:19" hidden="1" outlineLevel="2" x14ac:dyDescent="0.2">
      <c r="A105" t="s">
        <v>345</v>
      </c>
      <c r="B105">
        <v>1962</v>
      </c>
      <c r="C105">
        <v>55.5</v>
      </c>
      <c r="D105" s="6">
        <v>9048.34</v>
      </c>
      <c r="E105">
        <v>67</v>
      </c>
      <c r="F105">
        <v>12.693353999999999</v>
      </c>
      <c r="G105" s="32">
        <f>Parameters!$R$18</f>
        <v>-0.3</v>
      </c>
      <c r="H105" s="6">
        <f t="shared" si="21"/>
        <v>7334.1044368304483</v>
      </c>
      <c r="I105" s="6">
        <f t="shared" si="22"/>
        <v>9534.3357678795837</v>
      </c>
      <c r="J105" s="6">
        <f t="shared" si="29"/>
        <v>1.2498616130020967</v>
      </c>
      <c r="K105" s="126">
        <f t="shared" si="23"/>
        <v>11916.600281745561</v>
      </c>
      <c r="L105" s="113">
        <f t="shared" si="24"/>
        <v>9166.6200000000008</v>
      </c>
      <c r="M105" s="113">
        <f t="shared" si="25"/>
        <v>2749.98</v>
      </c>
      <c r="N105" s="113">
        <f t="shared" si="26"/>
        <v>135.04985074626865</v>
      </c>
      <c r="O105" s="6">
        <f t="shared" si="27"/>
        <v>135.04985074626865</v>
      </c>
      <c r="P105">
        <f t="shared" si="18"/>
        <v>114853.78273235999</v>
      </c>
    </row>
    <row r="106" spans="1:19" hidden="1" outlineLevel="2" x14ac:dyDescent="0.2">
      <c r="A106" t="s">
        <v>345</v>
      </c>
      <c r="B106">
        <v>1961</v>
      </c>
      <c r="C106">
        <v>56.5</v>
      </c>
      <c r="D106" s="6">
        <v>144141.92000000001</v>
      </c>
      <c r="E106">
        <v>67</v>
      </c>
      <c r="F106">
        <v>11.959688</v>
      </c>
      <c r="G106" s="32">
        <f>Parameters!$R$18</f>
        <v>-0.3</v>
      </c>
      <c r="H106" s="6">
        <f t="shared" si="21"/>
        <v>118412.18282207524</v>
      </c>
      <c r="I106" s="6">
        <f t="shared" si="22"/>
        <v>153935.83766869782</v>
      </c>
      <c r="J106" s="6">
        <f t="shared" si="29"/>
        <v>1.2498616130020967</v>
      </c>
      <c r="K106" s="126">
        <f t="shared" si="23"/>
        <v>192398.49436742757</v>
      </c>
      <c r="L106" s="113">
        <f>ROUND(J106*H106,2)</f>
        <v>147998.84</v>
      </c>
      <c r="M106" s="113">
        <f>ROUND(K106-L106,2)</f>
        <v>44399.65</v>
      </c>
      <c r="N106" s="113">
        <f t="shared" si="26"/>
        <v>2151.3719402985075</v>
      </c>
      <c r="O106" s="6">
        <f t="shared" si="27"/>
        <v>2151.3719402985075</v>
      </c>
      <c r="P106">
        <f t="shared" si="18"/>
        <v>1723892.3909209601</v>
      </c>
    </row>
    <row r="107" spans="1:19" hidden="1" outlineLevel="2" x14ac:dyDescent="0.2">
      <c r="A107" t="s">
        <v>345</v>
      </c>
      <c r="B107">
        <v>1958</v>
      </c>
      <c r="C107">
        <v>59.5</v>
      </c>
      <c r="D107" s="6">
        <v>1513.05</v>
      </c>
      <c r="E107">
        <v>67</v>
      </c>
      <c r="F107">
        <v>9.9721189999999993</v>
      </c>
      <c r="G107" s="32">
        <f>Parameters!$R$18</f>
        <v>-0.3</v>
      </c>
      <c r="H107" s="6">
        <f t="shared" si="21"/>
        <v>1287.8512738365671</v>
      </c>
      <c r="I107" s="6">
        <f t="shared" si="22"/>
        <v>1674.2066559875373</v>
      </c>
      <c r="J107" s="6">
        <f t="shared" si="29"/>
        <v>1.2498616130020967</v>
      </c>
      <c r="K107" s="126">
        <f t="shared" si="23"/>
        <v>2092.52663155143</v>
      </c>
      <c r="L107" s="113">
        <f t="shared" si="24"/>
        <v>1609.64</v>
      </c>
      <c r="M107" s="113">
        <f t="shared" si="25"/>
        <v>482.89</v>
      </c>
      <c r="N107" s="113">
        <f t="shared" si="26"/>
        <v>22.582835820895522</v>
      </c>
      <c r="O107" s="6">
        <f t="shared" si="27"/>
        <v>22.582835820895522</v>
      </c>
      <c r="P107">
        <f t="shared" si="18"/>
        <v>15088.314652949999</v>
      </c>
    </row>
    <row r="108" spans="1:19" hidden="1" outlineLevel="2" x14ac:dyDescent="0.2">
      <c r="A108" t="s">
        <v>345</v>
      </c>
      <c r="B108">
        <v>1956</v>
      </c>
      <c r="C108">
        <v>61.5</v>
      </c>
      <c r="D108" s="6">
        <v>2759.94</v>
      </c>
      <c r="E108">
        <v>67</v>
      </c>
      <c r="F108">
        <v>8.8285940000000007</v>
      </c>
      <c r="G108" s="32">
        <f>Parameters!$R$18</f>
        <v>-0.3</v>
      </c>
      <c r="H108" s="6">
        <f t="shared" si="21"/>
        <v>2396.2625414274626</v>
      </c>
      <c r="I108" s="6">
        <f t="shared" si="22"/>
        <v>3115.1413038557016</v>
      </c>
      <c r="J108" s="6">
        <f t="shared" si="29"/>
        <v>1.2498616130020967</v>
      </c>
      <c r="K108" s="126">
        <f t="shared" si="23"/>
        <v>3893.4955347665418</v>
      </c>
      <c r="L108" s="113">
        <f t="shared" si="24"/>
        <v>2995</v>
      </c>
      <c r="M108" s="113">
        <f t="shared" si="25"/>
        <v>898.5</v>
      </c>
      <c r="N108" s="113">
        <f t="shared" si="26"/>
        <v>41.193134328358212</v>
      </c>
      <c r="O108" s="6">
        <f t="shared" si="27"/>
        <v>41.193134328358212</v>
      </c>
      <c r="P108">
        <f t="shared" si="18"/>
        <v>24366.389724360004</v>
      </c>
    </row>
    <row r="109" spans="1:19" hidden="1" outlineLevel="2" x14ac:dyDescent="0.2">
      <c r="A109" t="s">
        <v>345</v>
      </c>
      <c r="B109">
        <v>1955</v>
      </c>
      <c r="C109">
        <v>62.5</v>
      </c>
      <c r="D109" s="6">
        <v>2263.9299999999998</v>
      </c>
      <c r="E109">
        <v>67</v>
      </c>
      <c r="F109">
        <v>8.3092690000000005</v>
      </c>
      <c r="G109" s="32">
        <f>Parameters!$R$18</f>
        <v>-0.3</v>
      </c>
      <c r="H109" s="6">
        <f t="shared" si="21"/>
        <v>1983.15980049</v>
      </c>
      <c r="I109" s="6">
        <f t="shared" si="22"/>
        <v>2578.107740637</v>
      </c>
      <c r="J109" s="6">
        <f t="shared" si="29"/>
        <v>1.2498616130020967</v>
      </c>
      <c r="K109" s="126">
        <f t="shared" si="23"/>
        <v>3222.277899205752</v>
      </c>
      <c r="L109" s="113">
        <f t="shared" si="24"/>
        <v>2478.6799999999998</v>
      </c>
      <c r="M109" s="113">
        <f t="shared" si="25"/>
        <v>743.6</v>
      </c>
      <c r="N109" s="113">
        <f t="shared" si="26"/>
        <v>33.79</v>
      </c>
      <c r="O109" s="6">
        <f t="shared" si="27"/>
        <v>33.79</v>
      </c>
      <c r="P109">
        <f t="shared" si="18"/>
        <v>18811.603367169999</v>
      </c>
    </row>
    <row r="110" spans="1:19" hidden="1" outlineLevel="2" x14ac:dyDescent="0.2">
      <c r="A110" t="s">
        <v>345</v>
      </c>
      <c r="B110">
        <v>1954</v>
      </c>
      <c r="C110">
        <v>63.5</v>
      </c>
      <c r="D110" s="6">
        <v>2255.23</v>
      </c>
      <c r="E110">
        <v>67</v>
      </c>
      <c r="F110">
        <v>7.8227180000000001</v>
      </c>
      <c r="G110" s="32">
        <f>Parameters!$R$18</f>
        <v>-0.3</v>
      </c>
      <c r="H110" s="6">
        <f t="shared" si="21"/>
        <v>1991.9161445501493</v>
      </c>
      <c r="I110" s="6">
        <f t="shared" si="22"/>
        <v>2589.4909879151942</v>
      </c>
      <c r="J110" s="6">
        <f t="shared" si="29"/>
        <v>1.2498616130020967</v>
      </c>
      <c r="K110" s="126">
        <f t="shared" si="23"/>
        <v>3236.5053830100778</v>
      </c>
      <c r="L110" s="113">
        <f t="shared" si="24"/>
        <v>2489.62</v>
      </c>
      <c r="M110" s="113">
        <f t="shared" si="25"/>
        <v>746.89</v>
      </c>
      <c r="N110" s="113">
        <f t="shared" si="26"/>
        <v>33.66014925373134</v>
      </c>
      <c r="O110" s="6">
        <f t="shared" si="27"/>
        <v>33.66014925373134</v>
      </c>
      <c r="P110">
        <f t="shared" si="18"/>
        <v>17642.02831514</v>
      </c>
    </row>
    <row r="111" spans="1:19" outlineLevel="1" collapsed="1" x14ac:dyDescent="0.2">
      <c r="A111" s="11" t="s">
        <v>347</v>
      </c>
      <c r="D111" s="6">
        <f>SUBTOTAL(9,D85:D110)</f>
        <v>449309.06</v>
      </c>
      <c r="G111" s="32"/>
      <c r="H111" s="6">
        <f>SUBTOTAL(9,H85:H110)</f>
        <v>286033.90903511312</v>
      </c>
      <c r="I111" s="6">
        <f>SUBTOTAL(9,I85:I110)</f>
        <v>371844.08174564707</v>
      </c>
      <c r="J111" s="6"/>
      <c r="K111" s="126">
        <f t="shared" ref="K111:P111" si="30">SUBTOTAL(9,K85:K110)</f>
        <v>464753.64379589801</v>
      </c>
      <c r="L111" s="113">
        <f t="shared" si="30"/>
        <v>357502.83999999997</v>
      </c>
      <c r="M111" s="113">
        <f t="shared" si="30"/>
        <v>107250.82</v>
      </c>
      <c r="N111" s="113">
        <f t="shared" si="30"/>
        <v>6706.1053731343291</v>
      </c>
      <c r="O111" s="6">
        <f t="shared" si="30"/>
        <v>6706.1053731343291</v>
      </c>
      <c r="P111" s="6">
        <f t="shared" si="30"/>
        <v>10939435.11464742</v>
      </c>
      <c r="Q111" s="33">
        <f>P111/D111</f>
        <v>24.347239102295021</v>
      </c>
      <c r="S111" s="6">
        <f>SUBTOTAL(9,S85:S110)</f>
        <v>0</v>
      </c>
    </row>
    <row r="112" spans="1:19" hidden="1" outlineLevel="2" x14ac:dyDescent="0.2">
      <c r="A112" t="s">
        <v>348</v>
      </c>
      <c r="B112">
        <v>2000</v>
      </c>
      <c r="C112">
        <v>17.5</v>
      </c>
      <c r="D112" s="6">
        <v>1694832.96</v>
      </c>
      <c r="E112">
        <v>67</v>
      </c>
      <c r="F112">
        <v>49.5</v>
      </c>
      <c r="G112" s="32">
        <f>Parameters!$R$19</f>
        <v>0</v>
      </c>
      <c r="H112" s="6">
        <f t="shared" si="21"/>
        <v>442680.2507462686</v>
      </c>
      <c r="I112" s="6">
        <f t="shared" si="22"/>
        <v>442680.2507462686</v>
      </c>
      <c r="J112" s="6">
        <f>$I$230</f>
        <v>1.2498616130020967</v>
      </c>
      <c r="K112" s="126">
        <f t="shared" si="23"/>
        <v>553289.05224190396</v>
      </c>
      <c r="L112" s="113">
        <f t="shared" si="24"/>
        <v>553289.05000000005</v>
      </c>
      <c r="M112" s="113">
        <f t="shared" si="25"/>
        <v>0</v>
      </c>
      <c r="N112" s="113">
        <f t="shared" si="26"/>
        <v>25296.014328358207</v>
      </c>
      <c r="O112" s="6">
        <f t="shared" si="27"/>
        <v>25296.014328358207</v>
      </c>
      <c r="P112">
        <f t="shared" si="18"/>
        <v>83894231.519999996</v>
      </c>
    </row>
    <row r="113" spans="1:19" outlineLevel="1" collapsed="1" x14ac:dyDescent="0.2">
      <c r="A113" s="11" t="s">
        <v>349</v>
      </c>
      <c r="D113" s="6">
        <f>SUBTOTAL(9,D112:D112)</f>
        <v>1694832.96</v>
      </c>
      <c r="G113" s="32"/>
      <c r="H113" s="6">
        <f>SUBTOTAL(9,H112:H112)</f>
        <v>442680.2507462686</v>
      </c>
      <c r="I113" s="6">
        <f>SUBTOTAL(9,I112:I112)</f>
        <v>442680.2507462686</v>
      </c>
      <c r="J113" s="6"/>
      <c r="K113" s="126">
        <f t="shared" ref="K113:P113" si="31">SUBTOTAL(9,K112:K112)</f>
        <v>553289.05224190396</v>
      </c>
      <c r="L113" s="113">
        <f t="shared" si="31"/>
        <v>553289.05000000005</v>
      </c>
      <c r="M113" s="113">
        <f t="shared" si="31"/>
        <v>0</v>
      </c>
      <c r="N113" s="113">
        <f t="shared" si="31"/>
        <v>25296.014328358207</v>
      </c>
      <c r="O113" s="6">
        <f t="shared" si="31"/>
        <v>25296.014328358207</v>
      </c>
      <c r="P113" s="6">
        <f t="shared" si="31"/>
        <v>83894231.519999996</v>
      </c>
      <c r="Q113" s="33">
        <f>P113/D113</f>
        <v>49.5</v>
      </c>
      <c r="S113" s="6">
        <f>SUBTOTAL(9,S112:S112)</f>
        <v>0</v>
      </c>
    </row>
    <row r="114" spans="1:19" hidden="1" outlineLevel="2" x14ac:dyDescent="0.2">
      <c r="A114" t="s">
        <v>350</v>
      </c>
      <c r="B114">
        <v>1974</v>
      </c>
      <c r="C114">
        <v>43.5</v>
      </c>
      <c r="D114" s="6">
        <v>832.65</v>
      </c>
      <c r="E114">
        <v>67</v>
      </c>
      <c r="F114">
        <v>23.526446</v>
      </c>
      <c r="G114" s="32">
        <f>Parameters!$R$20</f>
        <v>0</v>
      </c>
      <c r="H114" s="6">
        <f t="shared" si="21"/>
        <v>540.27245877761186</v>
      </c>
      <c r="I114" s="6">
        <f t="shared" si="22"/>
        <v>540.27245877761186</v>
      </c>
      <c r="J114" s="6">
        <f t="shared" ref="J114:J118" si="32">$I$230</f>
        <v>1.2498616130020967</v>
      </c>
      <c r="K114" s="126">
        <f t="shared" si="23"/>
        <v>675.2658067883948</v>
      </c>
      <c r="L114" s="113">
        <f t="shared" si="24"/>
        <v>675.27</v>
      </c>
      <c r="M114" s="113">
        <f t="shared" si="25"/>
        <v>0</v>
      </c>
      <c r="N114" s="113">
        <f t="shared" si="26"/>
        <v>12.427611940298506</v>
      </c>
      <c r="O114" s="6">
        <f t="shared" si="27"/>
        <v>12.427611940298506</v>
      </c>
      <c r="P114">
        <f t="shared" si="18"/>
        <v>19589.295261899999</v>
      </c>
    </row>
    <row r="115" spans="1:19" hidden="1" outlineLevel="2" x14ac:dyDescent="0.2">
      <c r="A115" t="s">
        <v>350</v>
      </c>
      <c r="B115">
        <v>1969</v>
      </c>
      <c r="C115">
        <v>48.5</v>
      </c>
      <c r="D115" s="6">
        <v>37281.08</v>
      </c>
      <c r="E115">
        <v>67</v>
      </c>
      <c r="F115">
        <v>18.686993999999999</v>
      </c>
      <c r="G115" s="32">
        <f>Parameters!$R$20</f>
        <v>0</v>
      </c>
      <c r="H115" s="6">
        <f t="shared" si="21"/>
        <v>26883.000622783289</v>
      </c>
      <c r="I115" s="6">
        <f t="shared" si="22"/>
        <v>26883.000622783289</v>
      </c>
      <c r="J115" s="6">
        <f t="shared" si="32"/>
        <v>1.2498616130020967</v>
      </c>
      <c r="K115" s="126">
        <f t="shared" si="23"/>
        <v>33600.030520728295</v>
      </c>
      <c r="L115" s="113">
        <f t="shared" si="24"/>
        <v>33600.03</v>
      </c>
      <c r="M115" s="113">
        <f t="shared" si="25"/>
        <v>0</v>
      </c>
      <c r="N115" s="113">
        <f t="shared" si="26"/>
        <v>556.43402985074624</v>
      </c>
      <c r="O115" s="6">
        <f t="shared" si="27"/>
        <v>556.43402985074624</v>
      </c>
      <c r="P115">
        <f t="shared" si="18"/>
        <v>696671.31827351998</v>
      </c>
    </row>
    <row r="116" spans="1:19" hidden="1" outlineLevel="2" x14ac:dyDescent="0.2">
      <c r="A116" t="s">
        <v>350</v>
      </c>
      <c r="B116">
        <v>1965</v>
      </c>
      <c r="C116">
        <v>52.5</v>
      </c>
      <c r="D116" s="6">
        <v>353.5</v>
      </c>
      <c r="E116">
        <v>67</v>
      </c>
      <c r="F116">
        <v>15.098851</v>
      </c>
      <c r="G116" s="32">
        <f>Parameters!$R$20</f>
        <v>0</v>
      </c>
      <c r="H116" s="6">
        <f t="shared" si="21"/>
        <v>273.83665927611941</v>
      </c>
      <c r="I116" s="6">
        <f t="shared" si="22"/>
        <v>273.83665927611941</v>
      </c>
      <c r="J116" s="6">
        <f t="shared" si="32"/>
        <v>1.2498616130020967</v>
      </c>
      <c r="K116" s="126">
        <f t="shared" si="23"/>
        <v>342.25792866195616</v>
      </c>
      <c r="L116" s="113">
        <f t="shared" si="24"/>
        <v>342.26</v>
      </c>
      <c r="M116" s="113">
        <f t="shared" si="25"/>
        <v>0</v>
      </c>
      <c r="N116" s="113">
        <f t="shared" si="26"/>
        <v>5.2761194029850742</v>
      </c>
      <c r="O116" s="6">
        <f t="shared" si="27"/>
        <v>5.2761194029850742</v>
      </c>
      <c r="P116">
        <f t="shared" si="18"/>
        <v>5337.4438284999997</v>
      </c>
    </row>
    <row r="117" spans="1:19" hidden="1" outlineLevel="2" x14ac:dyDescent="0.2">
      <c r="A117" t="s">
        <v>350</v>
      </c>
      <c r="B117">
        <v>1963</v>
      </c>
      <c r="C117">
        <v>54.5</v>
      </c>
      <c r="D117" s="6">
        <v>137613.62</v>
      </c>
      <c r="E117">
        <v>67</v>
      </c>
      <c r="F117">
        <v>13.463449000000001</v>
      </c>
      <c r="G117" s="32">
        <f>Parameters!$R$20</f>
        <v>0</v>
      </c>
      <c r="H117" s="6">
        <f t="shared" si="21"/>
        <v>109960.57590185999</v>
      </c>
      <c r="I117" s="6">
        <f t="shared" si="22"/>
        <v>109960.57590185999</v>
      </c>
      <c r="J117" s="6">
        <f t="shared" si="32"/>
        <v>1.2498616130020967</v>
      </c>
      <c r="K117" s="126">
        <f t="shared" si="23"/>
        <v>137435.50276333821</v>
      </c>
      <c r="L117" s="113">
        <f t="shared" si="24"/>
        <v>137435.5</v>
      </c>
      <c r="M117" s="113">
        <f t="shared" si="25"/>
        <v>0</v>
      </c>
      <c r="N117" s="113">
        <f t="shared" si="26"/>
        <v>2053.9346268656714</v>
      </c>
      <c r="O117" s="6">
        <f t="shared" si="27"/>
        <v>2053.9346268656714</v>
      </c>
      <c r="P117">
        <f t="shared" si="18"/>
        <v>1852753.9545753801</v>
      </c>
    </row>
    <row r="118" spans="1:19" hidden="1" outlineLevel="2" x14ac:dyDescent="0.2">
      <c r="A118" t="s">
        <v>350</v>
      </c>
      <c r="B118">
        <v>1954</v>
      </c>
      <c r="C118">
        <v>63.5</v>
      </c>
      <c r="D118" s="6">
        <v>2449.2399999999998</v>
      </c>
      <c r="E118">
        <v>67</v>
      </c>
      <c r="F118">
        <v>7.8227180000000001</v>
      </c>
      <c r="G118" s="32">
        <f>Parameters!$R$20</f>
        <v>0</v>
      </c>
      <c r="H118" s="6">
        <f t="shared" si="21"/>
        <v>2163.2741218758206</v>
      </c>
      <c r="I118" s="6">
        <f t="shared" si="22"/>
        <v>2163.2741218758206</v>
      </c>
      <c r="J118" s="6">
        <f t="shared" si="32"/>
        <v>1.2498616130020967</v>
      </c>
      <c r="K118" s="126">
        <f t="shared" si="23"/>
        <v>2703.7932833334075</v>
      </c>
      <c r="L118" s="113">
        <f t="shared" si="24"/>
        <v>2703.79</v>
      </c>
      <c r="M118" s="113">
        <f t="shared" si="25"/>
        <v>0</v>
      </c>
      <c r="N118" s="113">
        <f t="shared" si="26"/>
        <v>36.555820895522388</v>
      </c>
      <c r="O118" s="6">
        <f t="shared" si="27"/>
        <v>36.555820895522388</v>
      </c>
      <c r="P118">
        <f t="shared" si="18"/>
        <v>19159.713834319999</v>
      </c>
    </row>
    <row r="119" spans="1:19" outlineLevel="1" collapsed="1" x14ac:dyDescent="0.2">
      <c r="A119" s="11" t="s">
        <v>351</v>
      </c>
      <c r="D119" s="6">
        <f>SUBTOTAL(9,D114:D118)</f>
        <v>178530.09</v>
      </c>
      <c r="G119" s="32"/>
      <c r="H119" s="6">
        <f>SUBTOTAL(9,H114:H118)</f>
        <v>139820.95976457282</v>
      </c>
      <c r="I119" s="6">
        <f>SUBTOTAL(9,I114:I118)</f>
        <v>139820.95976457282</v>
      </c>
      <c r="J119" s="6"/>
      <c r="K119" s="126">
        <f t="shared" ref="K119:P119" si="33">SUBTOTAL(9,K114:K118)</f>
        <v>174756.85030285027</v>
      </c>
      <c r="L119" s="113">
        <f t="shared" si="33"/>
        <v>174756.85</v>
      </c>
      <c r="M119" s="113">
        <f t="shared" si="33"/>
        <v>0</v>
      </c>
      <c r="N119" s="113">
        <f t="shared" si="33"/>
        <v>2664.6282089552233</v>
      </c>
      <c r="O119" s="6">
        <f t="shared" si="33"/>
        <v>2664.6282089552233</v>
      </c>
      <c r="P119" s="6">
        <f t="shared" si="33"/>
        <v>2593511.7257736204</v>
      </c>
      <c r="Q119" s="33">
        <f>P119/D119</f>
        <v>14.527028613348151</v>
      </c>
      <c r="S119" s="6">
        <f>SUBTOTAL(9,S114:S118)</f>
        <v>0</v>
      </c>
    </row>
    <row r="120" spans="1:19" hidden="1" outlineLevel="2" x14ac:dyDescent="0.2">
      <c r="A120" t="s">
        <v>352</v>
      </c>
      <c r="B120">
        <v>1996</v>
      </c>
      <c r="C120">
        <v>21.5</v>
      </c>
      <c r="D120" s="6">
        <v>15669.13</v>
      </c>
      <c r="E120">
        <v>67</v>
      </c>
      <c r="F120">
        <v>45.5</v>
      </c>
      <c r="G120" s="32">
        <f>Parameters!$R$21</f>
        <v>0</v>
      </c>
      <c r="H120" s="6">
        <f t="shared" si="21"/>
        <v>5028.1536567164185</v>
      </c>
      <c r="I120" s="6">
        <f t="shared" si="22"/>
        <v>5028.1536567164185</v>
      </c>
      <c r="J120" s="6">
        <f t="shared" ref="J120:J124" si="34">$I$230</f>
        <v>1.2498616130020967</v>
      </c>
      <c r="K120" s="126">
        <f t="shared" si="23"/>
        <v>6284.4962398059743</v>
      </c>
      <c r="L120" s="113">
        <f t="shared" si="24"/>
        <v>6284.5</v>
      </c>
      <c r="M120" s="113">
        <f t="shared" si="25"/>
        <v>0</v>
      </c>
      <c r="N120" s="113">
        <f t="shared" si="26"/>
        <v>233.8676119402985</v>
      </c>
      <c r="O120" s="6">
        <f t="shared" si="27"/>
        <v>233.8676119402985</v>
      </c>
      <c r="P120">
        <f t="shared" si="18"/>
        <v>712945.41499999992</v>
      </c>
    </row>
    <row r="121" spans="1:19" hidden="1" outlineLevel="2" x14ac:dyDescent="0.2">
      <c r="A121" t="s">
        <v>352</v>
      </c>
      <c r="B121">
        <v>1974</v>
      </c>
      <c r="C121">
        <v>43.5</v>
      </c>
      <c r="D121" s="6">
        <v>1772.01</v>
      </c>
      <c r="E121">
        <v>67</v>
      </c>
      <c r="F121">
        <v>23.526446</v>
      </c>
      <c r="G121" s="32">
        <f>Parameters!$R$21</f>
        <v>0</v>
      </c>
      <c r="H121" s="6">
        <f t="shared" si="21"/>
        <v>1149.7846630379104</v>
      </c>
      <c r="I121" s="6">
        <f t="shared" si="22"/>
        <v>1149.7846630379104</v>
      </c>
      <c r="J121" s="6">
        <f t="shared" si="34"/>
        <v>1.2498616130020967</v>
      </c>
      <c r="K121" s="126">
        <f t="shared" si="23"/>
        <v>1437.071713549635</v>
      </c>
      <c r="L121" s="113">
        <f t="shared" si="24"/>
        <v>1437.07</v>
      </c>
      <c r="M121" s="113">
        <f t="shared" si="25"/>
        <v>0</v>
      </c>
      <c r="N121" s="113">
        <f t="shared" si="26"/>
        <v>26.447910447761195</v>
      </c>
      <c r="O121" s="6">
        <f t="shared" si="27"/>
        <v>26.447910447761195</v>
      </c>
      <c r="P121">
        <f t="shared" si="18"/>
        <v>41689.097576460001</v>
      </c>
    </row>
    <row r="122" spans="1:19" hidden="1" outlineLevel="2" x14ac:dyDescent="0.2">
      <c r="A122" t="s">
        <v>352</v>
      </c>
      <c r="B122">
        <v>1964</v>
      </c>
      <c r="C122">
        <v>53.5</v>
      </c>
      <c r="D122" s="6">
        <v>33160.44</v>
      </c>
      <c r="E122">
        <v>67</v>
      </c>
      <c r="F122">
        <v>14.264756999999999</v>
      </c>
      <c r="G122" s="32">
        <f>Parameters!$R$21</f>
        <v>0</v>
      </c>
      <c r="H122" s="6">
        <f t="shared" si="21"/>
        <v>26100.356140103286</v>
      </c>
      <c r="I122" s="6">
        <f t="shared" si="22"/>
        <v>26100.356140103286</v>
      </c>
      <c r="J122" s="6">
        <f t="shared" si="34"/>
        <v>1.2498616130020967</v>
      </c>
      <c r="K122" s="126">
        <f t="shared" si="23"/>
        <v>32621.833225198672</v>
      </c>
      <c r="L122" s="113">
        <f t="shared" si="24"/>
        <v>32621.83</v>
      </c>
      <c r="M122" s="113">
        <f t="shared" si="25"/>
        <v>0</v>
      </c>
      <c r="N122" s="113">
        <f t="shared" si="26"/>
        <v>494.93194029850747</v>
      </c>
      <c r="O122" s="6">
        <f t="shared" si="27"/>
        <v>494.93194029850747</v>
      </c>
      <c r="P122">
        <f t="shared" si="18"/>
        <v>473025.61861308001</v>
      </c>
    </row>
    <row r="123" spans="1:19" hidden="1" outlineLevel="2" x14ac:dyDescent="0.2">
      <c r="A123" t="s">
        <v>352</v>
      </c>
      <c r="B123">
        <v>1954</v>
      </c>
      <c r="C123">
        <v>63.5</v>
      </c>
      <c r="D123" s="6">
        <v>1618.01</v>
      </c>
      <c r="E123">
        <v>67</v>
      </c>
      <c r="F123">
        <v>7.8227180000000001</v>
      </c>
      <c r="G123" s="32">
        <f>Parameters!$R$21</f>
        <v>0</v>
      </c>
      <c r="H123" s="6">
        <f t="shared" si="21"/>
        <v>1429.0960305794031</v>
      </c>
      <c r="I123" s="6">
        <f t="shared" si="22"/>
        <v>1429.0960305794031</v>
      </c>
      <c r="J123" s="6">
        <f t="shared" si="34"/>
        <v>1.2498616130020967</v>
      </c>
      <c r="K123" s="126">
        <f t="shared" si="23"/>
        <v>1786.1722699148665</v>
      </c>
      <c r="L123" s="113">
        <f t="shared" si="24"/>
        <v>1786.17</v>
      </c>
      <c r="M123" s="113">
        <f t="shared" si="25"/>
        <v>0</v>
      </c>
      <c r="N123" s="113">
        <f t="shared" si="26"/>
        <v>24.149402985074627</v>
      </c>
      <c r="O123" s="6">
        <f t="shared" si="27"/>
        <v>24.149402985074627</v>
      </c>
      <c r="P123">
        <f t="shared" si="18"/>
        <v>12657.23595118</v>
      </c>
    </row>
    <row r="124" spans="1:19" hidden="1" outlineLevel="2" x14ac:dyDescent="0.2">
      <c r="A124" t="s">
        <v>352</v>
      </c>
      <c r="B124">
        <v>1952</v>
      </c>
      <c r="C124">
        <v>65.5</v>
      </c>
      <c r="D124" s="6">
        <v>2394.6799999999998</v>
      </c>
      <c r="E124">
        <v>67</v>
      </c>
      <c r="F124">
        <v>6.943435</v>
      </c>
      <c r="G124" s="32">
        <f>Parameters!$R$21</f>
        <v>0</v>
      </c>
      <c r="H124" s="6">
        <f t="shared" si="21"/>
        <v>2146.5112697641789</v>
      </c>
      <c r="I124" s="6">
        <f t="shared" si="22"/>
        <v>2146.5112697641789</v>
      </c>
      <c r="J124" s="6">
        <f t="shared" si="34"/>
        <v>1.2498616130020967</v>
      </c>
      <c r="K124" s="126">
        <f t="shared" si="23"/>
        <v>2682.8420379546355</v>
      </c>
      <c r="L124" s="113">
        <f t="shared" si="24"/>
        <v>2682.84</v>
      </c>
      <c r="M124" s="113">
        <f t="shared" si="25"/>
        <v>0</v>
      </c>
      <c r="N124" s="113">
        <f t="shared" si="26"/>
        <v>35.741492537313434</v>
      </c>
      <c r="O124" s="6">
        <f t="shared" si="27"/>
        <v>35.741492537313434</v>
      </c>
      <c r="P124">
        <f t="shared" si="18"/>
        <v>16627.304925799999</v>
      </c>
    </row>
    <row r="125" spans="1:19" outlineLevel="1" collapsed="1" x14ac:dyDescent="0.2">
      <c r="A125" s="11" t="s">
        <v>353</v>
      </c>
      <c r="D125" s="6">
        <f>SUBTOTAL(9,D120:D124)</f>
        <v>54614.270000000004</v>
      </c>
      <c r="G125" s="32"/>
      <c r="H125" s="6">
        <f>SUBTOTAL(9,H120:H124)</f>
        <v>35853.901760201195</v>
      </c>
      <c r="I125" s="6">
        <f>SUBTOTAL(9,I120:I124)</f>
        <v>35853.901760201195</v>
      </c>
      <c r="J125" s="6"/>
      <c r="K125" s="126">
        <f t="shared" ref="K125:P125" si="35">SUBTOTAL(9,K120:K124)</f>
        <v>44812.415486423786</v>
      </c>
      <c r="L125" s="113">
        <f t="shared" si="35"/>
        <v>44812.41</v>
      </c>
      <c r="M125" s="113">
        <f t="shared" si="35"/>
        <v>0</v>
      </c>
      <c r="N125" s="113">
        <f t="shared" si="35"/>
        <v>815.1383582089552</v>
      </c>
      <c r="O125" s="6">
        <f t="shared" si="35"/>
        <v>815.1383582089552</v>
      </c>
      <c r="P125" s="6">
        <f t="shared" si="35"/>
        <v>1256944.6720665202</v>
      </c>
      <c r="Q125" s="33">
        <f>P125/D125</f>
        <v>23.014949610541716</v>
      </c>
      <c r="S125" s="6">
        <f>SUBTOTAL(9,S120:S124)</f>
        <v>0</v>
      </c>
    </row>
    <row r="126" spans="1:19" hidden="1" outlineLevel="2" x14ac:dyDescent="0.2">
      <c r="A126" t="s">
        <v>354</v>
      </c>
      <c r="B126">
        <v>1992</v>
      </c>
      <c r="C126">
        <v>25.5</v>
      </c>
      <c r="D126" s="6">
        <v>8352.15</v>
      </c>
      <c r="E126">
        <v>70</v>
      </c>
      <c r="F126">
        <v>50.040745000000001</v>
      </c>
      <c r="G126" s="32">
        <f>Parameters!$R$22</f>
        <v>-0.05</v>
      </c>
      <c r="H126" s="6">
        <f t="shared" si="21"/>
        <v>2381.4670235464278</v>
      </c>
      <c r="I126" s="6">
        <f t="shared" si="22"/>
        <v>2500.5403747237492</v>
      </c>
      <c r="J126" s="6">
        <f t="shared" ref="J126:J143" si="36">$I$230</f>
        <v>1.2498616130020967</v>
      </c>
      <c r="K126" s="126">
        <f t="shared" si="23"/>
        <v>3125.3294261290926</v>
      </c>
      <c r="L126" s="113">
        <f t="shared" si="24"/>
        <v>2976.5</v>
      </c>
      <c r="M126" s="113">
        <f t="shared" si="25"/>
        <v>148.83000000000001</v>
      </c>
      <c r="N126" s="113">
        <f t="shared" si="26"/>
        <v>119.31642857142856</v>
      </c>
      <c r="O126" s="6">
        <f t="shared" si="27"/>
        <v>119.31642857142856</v>
      </c>
      <c r="P126">
        <f t="shared" si="18"/>
        <v>417947.80835175002</v>
      </c>
    </row>
    <row r="127" spans="1:19" hidden="1" outlineLevel="2" x14ac:dyDescent="0.2">
      <c r="A127" t="s">
        <v>354</v>
      </c>
      <c r="B127">
        <v>1989</v>
      </c>
      <c r="C127">
        <v>28.5</v>
      </c>
      <c r="D127" s="6">
        <v>13187.45</v>
      </c>
      <c r="E127">
        <v>70</v>
      </c>
      <c r="F127">
        <v>47.842768999999997</v>
      </c>
      <c r="G127" s="32">
        <f>Parameters!$R$22</f>
        <v>-0.05</v>
      </c>
      <c r="H127" s="6">
        <f t="shared" si="21"/>
        <v>4174.2482278707148</v>
      </c>
      <c r="I127" s="6">
        <f t="shared" si="22"/>
        <v>4382.9606392642509</v>
      </c>
      <c r="J127" s="6">
        <f t="shared" si="36"/>
        <v>1.2498616130020967</v>
      </c>
      <c r="K127" s="126">
        <f t="shared" si="23"/>
        <v>5478.0942543155179</v>
      </c>
      <c r="L127" s="113">
        <f t="shared" si="24"/>
        <v>5217.2299999999996</v>
      </c>
      <c r="M127" s="113">
        <f t="shared" si="25"/>
        <v>260.86</v>
      </c>
      <c r="N127" s="113">
        <f t="shared" si="26"/>
        <v>188.39214285714286</v>
      </c>
      <c r="O127" s="6">
        <f t="shared" si="27"/>
        <v>188.39214285714286</v>
      </c>
      <c r="P127">
        <f t="shared" si="18"/>
        <v>630924.12404905003</v>
      </c>
    </row>
    <row r="128" spans="1:19" hidden="1" outlineLevel="2" x14ac:dyDescent="0.2">
      <c r="A128" t="s">
        <v>354</v>
      </c>
      <c r="B128">
        <v>1986</v>
      </c>
      <c r="C128">
        <v>31.5</v>
      </c>
      <c r="D128" s="6">
        <v>1297.6099999999999</v>
      </c>
      <c r="E128">
        <v>70</v>
      </c>
      <c r="F128">
        <v>45.681663999999998</v>
      </c>
      <c r="G128" s="32">
        <f>Parameters!$R$22</f>
        <v>-0.05</v>
      </c>
      <c r="H128" s="6">
        <f t="shared" si="21"/>
        <v>450.79594252800007</v>
      </c>
      <c r="I128" s="6">
        <f t="shared" si="22"/>
        <v>473.33573965440007</v>
      </c>
      <c r="J128" s="6">
        <f t="shared" si="36"/>
        <v>1.2498616130020967</v>
      </c>
      <c r="K128" s="126">
        <f t="shared" si="23"/>
        <v>591.60417105598901</v>
      </c>
      <c r="L128" s="113">
        <f t="shared" si="24"/>
        <v>563.42999999999995</v>
      </c>
      <c r="M128" s="113">
        <f t="shared" si="25"/>
        <v>28.17</v>
      </c>
      <c r="N128" s="113">
        <f t="shared" si="26"/>
        <v>18.537285714285712</v>
      </c>
      <c r="O128" s="6">
        <f t="shared" si="27"/>
        <v>18.537285714285712</v>
      </c>
      <c r="P128">
        <f t="shared" si="18"/>
        <v>59276.984023039993</v>
      </c>
    </row>
    <row r="129" spans="1:19" hidden="1" outlineLevel="2" x14ac:dyDescent="0.2">
      <c r="A129" t="s">
        <v>354</v>
      </c>
      <c r="B129">
        <v>1985</v>
      </c>
      <c r="C129">
        <v>32.5</v>
      </c>
      <c r="D129" s="6">
        <v>6149.32</v>
      </c>
      <c r="E129">
        <v>70</v>
      </c>
      <c r="F129">
        <v>44.970610999999998</v>
      </c>
      <c r="G129" s="32">
        <f>Parameters!$R$22</f>
        <v>-0.05</v>
      </c>
      <c r="H129" s="6">
        <f t="shared" si="21"/>
        <v>2198.767462364</v>
      </c>
      <c r="I129" s="6">
        <f t="shared" si="22"/>
        <v>2308.7058354822002</v>
      </c>
      <c r="J129" s="6">
        <f t="shared" si="36"/>
        <v>1.2498616130020967</v>
      </c>
      <c r="K129" s="126">
        <f t="shared" si="23"/>
        <v>2885.5627994831361</v>
      </c>
      <c r="L129" s="113">
        <f t="shared" si="24"/>
        <v>2748.16</v>
      </c>
      <c r="M129" s="113">
        <f t="shared" si="25"/>
        <v>137.4</v>
      </c>
      <c r="N129" s="113">
        <f t="shared" si="26"/>
        <v>87.847428571428566</v>
      </c>
      <c r="O129" s="6">
        <f t="shared" si="27"/>
        <v>87.847428571428566</v>
      </c>
      <c r="P129">
        <f t="shared" si="18"/>
        <v>276538.67763451999</v>
      </c>
    </row>
    <row r="130" spans="1:19" hidden="1" outlineLevel="2" x14ac:dyDescent="0.2">
      <c r="A130" t="s">
        <v>354</v>
      </c>
      <c r="B130">
        <v>1984</v>
      </c>
      <c r="C130">
        <v>33.5</v>
      </c>
      <c r="D130" s="6">
        <v>69914.600000000006</v>
      </c>
      <c r="E130">
        <v>70</v>
      </c>
      <c r="F130">
        <v>44.263477000000002</v>
      </c>
      <c r="G130" s="32">
        <f>Parameters!$R$22</f>
        <v>-0.05</v>
      </c>
      <c r="H130" s="6">
        <f t="shared" si="21"/>
        <v>25705.124441940003</v>
      </c>
      <c r="I130" s="6">
        <f t="shared" si="22"/>
        <v>26990.380664037006</v>
      </c>
      <c r="J130" s="6">
        <f t="shared" si="36"/>
        <v>1.2498616130020967</v>
      </c>
      <c r="K130" s="126">
        <f t="shared" si="23"/>
        <v>33734.240712293897</v>
      </c>
      <c r="L130" s="113">
        <f t="shared" si="24"/>
        <v>32127.85</v>
      </c>
      <c r="M130" s="113">
        <f t="shared" si="25"/>
        <v>1606.39</v>
      </c>
      <c r="N130" s="113">
        <f t="shared" si="26"/>
        <v>998.78000000000009</v>
      </c>
      <c r="O130" s="6">
        <f t="shared" si="27"/>
        <v>998.78000000000009</v>
      </c>
      <c r="P130">
        <f t="shared" si="18"/>
        <v>3094663.2890642006</v>
      </c>
    </row>
    <row r="131" spans="1:19" hidden="1" outlineLevel="2" x14ac:dyDescent="0.2">
      <c r="A131" t="s">
        <v>354</v>
      </c>
      <c r="B131">
        <v>1971</v>
      </c>
      <c r="C131">
        <v>46.5</v>
      </c>
      <c r="D131" s="6">
        <v>11135.39</v>
      </c>
      <c r="E131">
        <v>70</v>
      </c>
      <c r="F131">
        <v>35.540776000000001</v>
      </c>
      <c r="G131" s="32">
        <f>Parameters!$R$22</f>
        <v>-0.05</v>
      </c>
      <c r="H131" s="6">
        <f t="shared" si="21"/>
        <v>5481.6699762479993</v>
      </c>
      <c r="I131" s="6">
        <f t="shared" si="22"/>
        <v>5755.7534750604</v>
      </c>
      <c r="J131" s="6">
        <f t="shared" si="36"/>
        <v>1.2498616130020967</v>
      </c>
      <c r="K131" s="126">
        <f t="shared" si="23"/>
        <v>7193.8953223814151</v>
      </c>
      <c r="L131" s="113">
        <f t="shared" si="24"/>
        <v>6851.33</v>
      </c>
      <c r="M131" s="113">
        <f t="shared" si="25"/>
        <v>342.57</v>
      </c>
      <c r="N131" s="113">
        <f t="shared" si="26"/>
        <v>159.077</v>
      </c>
      <c r="O131" s="6">
        <f t="shared" si="27"/>
        <v>159.077</v>
      </c>
      <c r="P131">
        <f t="shared" si="18"/>
        <v>395760.40166263998</v>
      </c>
    </row>
    <row r="132" spans="1:19" hidden="1" outlineLevel="2" x14ac:dyDescent="0.2">
      <c r="A132" t="s">
        <v>354</v>
      </c>
      <c r="B132">
        <v>1969</v>
      </c>
      <c r="C132">
        <v>48.5</v>
      </c>
      <c r="D132" s="6">
        <v>16846.23</v>
      </c>
      <c r="E132">
        <v>70</v>
      </c>
      <c r="F132">
        <v>34.284365000000001</v>
      </c>
      <c r="G132" s="32">
        <f>Parameters!$R$22</f>
        <v>-0.05</v>
      </c>
      <c r="H132" s="6">
        <f t="shared" si="21"/>
        <v>8595.340025800715</v>
      </c>
      <c r="I132" s="6">
        <f t="shared" si="22"/>
        <v>9025.1070270907512</v>
      </c>
      <c r="J132" s="6">
        <f t="shared" si="36"/>
        <v>1.2498616130020967</v>
      </c>
      <c r="K132" s="126">
        <f t="shared" si="23"/>
        <v>11280.134826396205</v>
      </c>
      <c r="L132" s="113">
        <f t="shared" si="24"/>
        <v>10742.99</v>
      </c>
      <c r="M132" s="113">
        <f t="shared" si="25"/>
        <v>537.14</v>
      </c>
      <c r="N132" s="113">
        <f t="shared" si="26"/>
        <v>240.66042857142855</v>
      </c>
      <c r="O132" s="6">
        <f t="shared" si="27"/>
        <v>240.66042857142855</v>
      </c>
      <c r="P132">
        <f t="shared" si="18"/>
        <v>577562.29819394997</v>
      </c>
    </row>
    <row r="133" spans="1:19" hidden="1" outlineLevel="2" x14ac:dyDescent="0.2">
      <c r="A133" t="s">
        <v>354</v>
      </c>
      <c r="B133">
        <v>1966</v>
      </c>
      <c r="C133">
        <v>51.5</v>
      </c>
      <c r="D133" s="6">
        <v>505.53</v>
      </c>
      <c r="E133">
        <v>70</v>
      </c>
      <c r="F133">
        <v>32.447392999999998</v>
      </c>
      <c r="G133" s="32">
        <f>Parameters!$R$22</f>
        <v>-0.05</v>
      </c>
      <c r="H133" s="6">
        <f t="shared" si="21"/>
        <v>271.19956309585717</v>
      </c>
      <c r="I133" s="6">
        <f t="shared" si="22"/>
        <v>284.75954125065005</v>
      </c>
      <c r="J133" s="6">
        <f t="shared" si="36"/>
        <v>1.2498616130020967</v>
      </c>
      <c r="K133" s="126">
        <f t="shared" si="23"/>
        <v>355.91001954527457</v>
      </c>
      <c r="L133" s="113">
        <f t="shared" si="24"/>
        <v>338.96</v>
      </c>
      <c r="M133" s="113">
        <f t="shared" si="25"/>
        <v>16.95</v>
      </c>
      <c r="N133" s="113">
        <f t="shared" si="26"/>
        <v>7.2218571428571421</v>
      </c>
      <c r="O133" s="6">
        <f t="shared" si="27"/>
        <v>7.2218571428571421</v>
      </c>
      <c r="P133">
        <f t="shared" ref="P133:P196" si="37">D133*F133</f>
        <v>16403.13058329</v>
      </c>
    </row>
    <row r="134" spans="1:19" hidden="1" outlineLevel="2" x14ac:dyDescent="0.2">
      <c r="A134" t="s">
        <v>354</v>
      </c>
      <c r="B134">
        <v>1965</v>
      </c>
      <c r="C134">
        <v>52.5</v>
      </c>
      <c r="D134" s="6">
        <v>5386.84</v>
      </c>
      <c r="E134">
        <v>70</v>
      </c>
      <c r="F134">
        <v>31.84751</v>
      </c>
      <c r="G134" s="32">
        <f>Parameters!$R$22</f>
        <v>-0.05</v>
      </c>
      <c r="H134" s="6">
        <f t="shared" si="21"/>
        <v>2936.0194175942861</v>
      </c>
      <c r="I134" s="6">
        <f t="shared" si="22"/>
        <v>3082.8203884740005</v>
      </c>
      <c r="J134" s="6">
        <f t="shared" si="36"/>
        <v>1.2498616130020967</v>
      </c>
      <c r="K134" s="126">
        <f t="shared" si="23"/>
        <v>3853.0988633338648</v>
      </c>
      <c r="L134" s="113">
        <f t="shared" si="24"/>
        <v>3669.62</v>
      </c>
      <c r="M134" s="113">
        <f t="shared" si="25"/>
        <v>183.48</v>
      </c>
      <c r="N134" s="113">
        <f t="shared" si="26"/>
        <v>76.954857142857151</v>
      </c>
      <c r="O134" s="6">
        <f t="shared" si="27"/>
        <v>76.954857142857151</v>
      </c>
      <c r="P134">
        <f t="shared" si="37"/>
        <v>171557.4407684</v>
      </c>
    </row>
    <row r="135" spans="1:19" hidden="1" outlineLevel="2" x14ac:dyDescent="0.2">
      <c r="A135" t="s">
        <v>354</v>
      </c>
      <c r="B135">
        <v>1964</v>
      </c>
      <c r="C135">
        <v>53.5</v>
      </c>
      <c r="D135" s="6">
        <v>5160.5600000000004</v>
      </c>
      <c r="E135">
        <v>70</v>
      </c>
      <c r="F135">
        <v>31.255375000000001</v>
      </c>
      <c r="G135" s="32">
        <f>Parameters!$R$22</f>
        <v>-0.05</v>
      </c>
      <c r="H135" s="6">
        <f t="shared" si="21"/>
        <v>2856.342314142857</v>
      </c>
      <c r="I135" s="6">
        <f t="shared" si="22"/>
        <v>2999.1594298499999</v>
      </c>
      <c r="J135" s="6">
        <f t="shared" si="36"/>
        <v>1.2498616130020967</v>
      </c>
      <c r="K135" s="126">
        <f t="shared" si="23"/>
        <v>3748.5342426427696</v>
      </c>
      <c r="L135" s="113">
        <f t="shared" si="24"/>
        <v>3570.03</v>
      </c>
      <c r="M135" s="113">
        <f t="shared" si="25"/>
        <v>178.5</v>
      </c>
      <c r="N135" s="113">
        <f t="shared" si="26"/>
        <v>73.722285714285718</v>
      </c>
      <c r="O135" s="6">
        <f t="shared" si="27"/>
        <v>73.722285714285718</v>
      </c>
      <c r="P135">
        <f t="shared" si="37"/>
        <v>161295.23801000003</v>
      </c>
    </row>
    <row r="136" spans="1:19" hidden="1" outlineLevel="2" x14ac:dyDescent="0.2">
      <c r="A136" t="s">
        <v>354</v>
      </c>
      <c r="B136">
        <v>1963</v>
      </c>
      <c r="C136">
        <v>54.5</v>
      </c>
      <c r="D136" s="6">
        <v>2707.48</v>
      </c>
      <c r="E136">
        <v>70</v>
      </c>
      <c r="F136">
        <v>30.669170000000001</v>
      </c>
      <c r="G136" s="32">
        <f>Parameters!$R$22</f>
        <v>-0.05</v>
      </c>
      <c r="H136" s="6">
        <f t="shared" si="21"/>
        <v>1521.2490801199999</v>
      </c>
      <c r="I136" s="6">
        <f t="shared" si="22"/>
        <v>1597.311534126</v>
      </c>
      <c r="J136" s="6">
        <f t="shared" si="36"/>
        <v>1.2498616130020967</v>
      </c>
      <c r="K136" s="126">
        <f t="shared" si="23"/>
        <v>1996.4183705095761</v>
      </c>
      <c r="L136" s="113">
        <f t="shared" si="24"/>
        <v>1901.35</v>
      </c>
      <c r="M136" s="113">
        <f t="shared" si="25"/>
        <v>95.07</v>
      </c>
      <c r="N136" s="113">
        <f t="shared" si="26"/>
        <v>38.678285714285714</v>
      </c>
      <c r="O136" s="6">
        <f t="shared" si="27"/>
        <v>38.678285714285714</v>
      </c>
      <c r="P136">
        <f t="shared" si="37"/>
        <v>83036.164391600003</v>
      </c>
    </row>
    <row r="137" spans="1:19" hidden="1" outlineLevel="2" x14ac:dyDescent="0.2">
      <c r="A137" t="s">
        <v>354</v>
      </c>
      <c r="B137">
        <v>1962</v>
      </c>
      <c r="C137">
        <v>55.5</v>
      </c>
      <c r="D137" s="6">
        <v>4253.57</v>
      </c>
      <c r="E137">
        <v>70</v>
      </c>
      <c r="F137">
        <v>30.090240999999999</v>
      </c>
      <c r="G137" s="32">
        <f>Parameters!$R$22</f>
        <v>-0.05</v>
      </c>
      <c r="H137" s="6">
        <f t="shared" si="21"/>
        <v>2425.127908423286</v>
      </c>
      <c r="I137" s="6">
        <f t="shared" si="22"/>
        <v>2546.3843038444506</v>
      </c>
      <c r="J137" s="6">
        <f t="shared" si="36"/>
        <v>1.2498616130020967</v>
      </c>
      <c r="K137" s="126">
        <f t="shared" si="23"/>
        <v>3182.6279933262463</v>
      </c>
      <c r="L137" s="113">
        <f t="shared" si="24"/>
        <v>3031.07</v>
      </c>
      <c r="M137" s="113">
        <f t="shared" si="25"/>
        <v>151.56</v>
      </c>
      <c r="N137" s="113">
        <f t="shared" si="26"/>
        <v>60.76528571428571</v>
      </c>
      <c r="O137" s="6">
        <f t="shared" si="27"/>
        <v>60.76528571428571</v>
      </c>
      <c r="P137">
        <f t="shared" si="37"/>
        <v>127990.94641036999</v>
      </c>
    </row>
    <row r="138" spans="1:19" hidden="1" outlineLevel="2" x14ac:dyDescent="0.2">
      <c r="A138" t="s">
        <v>354</v>
      </c>
      <c r="B138">
        <v>1961</v>
      </c>
      <c r="C138">
        <v>56.5</v>
      </c>
      <c r="D138" s="6">
        <v>16449.37</v>
      </c>
      <c r="E138">
        <v>70</v>
      </c>
      <c r="F138">
        <v>29.518039000000002</v>
      </c>
      <c r="G138" s="32">
        <f>Parameters!$R$22</f>
        <v>-0.05</v>
      </c>
      <c r="H138" s="6">
        <f t="shared" si="21"/>
        <v>9512.8964973509992</v>
      </c>
      <c r="I138" s="6">
        <f t="shared" si="22"/>
        <v>9988.5413222185489</v>
      </c>
      <c r="J138" s="6">
        <f t="shared" si="36"/>
        <v>1.2498616130020967</v>
      </c>
      <c r="K138" s="126">
        <f t="shared" si="23"/>
        <v>12484.294368526173</v>
      </c>
      <c r="L138" s="113">
        <f t="shared" si="24"/>
        <v>11889.8</v>
      </c>
      <c r="M138" s="113">
        <f t="shared" si="25"/>
        <v>594.49</v>
      </c>
      <c r="N138" s="113">
        <f t="shared" si="26"/>
        <v>234.99099999999999</v>
      </c>
      <c r="O138" s="6">
        <f t="shared" si="27"/>
        <v>234.99099999999999</v>
      </c>
      <c r="P138">
        <f t="shared" si="37"/>
        <v>485553.14518543001</v>
      </c>
    </row>
    <row r="139" spans="1:19" hidden="1" outlineLevel="2" x14ac:dyDescent="0.2">
      <c r="A139" t="s">
        <v>354</v>
      </c>
      <c r="B139">
        <v>1959</v>
      </c>
      <c r="C139">
        <v>58.5</v>
      </c>
      <c r="D139" s="6">
        <v>557.22</v>
      </c>
      <c r="E139">
        <v>70</v>
      </c>
      <c r="F139">
        <v>28.394732999999999</v>
      </c>
      <c r="G139" s="32">
        <f>Parameters!$R$22</f>
        <v>-0.05</v>
      </c>
      <c r="H139" s="6">
        <f t="shared" si="21"/>
        <v>331.18981253914291</v>
      </c>
      <c r="I139" s="6">
        <f t="shared" si="22"/>
        <v>347.74930316610005</v>
      </c>
      <c r="J139" s="6">
        <f t="shared" si="36"/>
        <v>1.2498616130020967</v>
      </c>
      <c r="K139" s="126">
        <f t="shared" si="23"/>
        <v>434.63850497553693</v>
      </c>
      <c r="L139" s="113">
        <f t="shared" si="24"/>
        <v>413.94</v>
      </c>
      <c r="M139" s="113">
        <f t="shared" si="25"/>
        <v>20.7</v>
      </c>
      <c r="N139" s="113">
        <f t="shared" si="26"/>
        <v>7.9602857142857149</v>
      </c>
      <c r="O139" s="6">
        <f t="shared" si="27"/>
        <v>7.9602857142857149</v>
      </c>
      <c r="P139">
        <f t="shared" si="37"/>
        <v>15822.11312226</v>
      </c>
    </row>
    <row r="140" spans="1:19" hidden="1" outlineLevel="2" x14ac:dyDescent="0.2">
      <c r="A140" t="s">
        <v>354</v>
      </c>
      <c r="B140">
        <v>1958</v>
      </c>
      <c r="C140">
        <v>59.5</v>
      </c>
      <c r="D140" s="6">
        <v>1632.6</v>
      </c>
      <c r="E140">
        <v>70</v>
      </c>
      <c r="F140">
        <v>27.843152</v>
      </c>
      <c r="G140" s="32">
        <f>Parameters!$R$22</f>
        <v>-0.05</v>
      </c>
      <c r="H140" s="6">
        <f t="shared" si="21"/>
        <v>983.21814349714271</v>
      </c>
      <c r="I140" s="6">
        <f t="shared" si="22"/>
        <v>1032.3790506719999</v>
      </c>
      <c r="J140" s="6">
        <f t="shared" si="36"/>
        <v>1.2498616130020967</v>
      </c>
      <c r="K140" s="126">
        <f t="shared" si="23"/>
        <v>1290.3309455024792</v>
      </c>
      <c r="L140" s="113">
        <f t="shared" si="24"/>
        <v>1228.8900000000001</v>
      </c>
      <c r="M140" s="113">
        <f t="shared" si="25"/>
        <v>61.44</v>
      </c>
      <c r="N140" s="113">
        <f t="shared" si="26"/>
        <v>23.322857142857142</v>
      </c>
      <c r="O140" s="6">
        <f t="shared" si="27"/>
        <v>23.322857142857142</v>
      </c>
      <c r="P140">
        <f t="shared" si="37"/>
        <v>45456.729955199997</v>
      </c>
    </row>
    <row r="141" spans="1:19" hidden="1" outlineLevel="2" x14ac:dyDescent="0.2">
      <c r="A141" t="s">
        <v>354</v>
      </c>
      <c r="B141">
        <v>1956</v>
      </c>
      <c r="C141">
        <v>61.5</v>
      </c>
      <c r="D141" s="6">
        <v>3012.69</v>
      </c>
      <c r="E141">
        <v>70</v>
      </c>
      <c r="F141">
        <v>26.762923000000001</v>
      </c>
      <c r="G141" s="32">
        <f>Parameters!$R$22</f>
        <v>-0.05</v>
      </c>
      <c r="H141" s="6">
        <f t="shared" si="21"/>
        <v>1860.8558501018574</v>
      </c>
      <c r="I141" s="6">
        <f t="shared" si="22"/>
        <v>1953.8986426069503</v>
      </c>
      <c r="J141" s="6">
        <f t="shared" si="36"/>
        <v>1.2498616130020967</v>
      </c>
      <c r="K141" s="126">
        <f t="shared" si="23"/>
        <v>2442.1029090913303</v>
      </c>
      <c r="L141" s="113">
        <f t="shared" si="24"/>
        <v>2325.81</v>
      </c>
      <c r="M141" s="113">
        <f t="shared" si="25"/>
        <v>116.29</v>
      </c>
      <c r="N141" s="113">
        <f t="shared" si="26"/>
        <v>43.038428571428575</v>
      </c>
      <c r="O141" s="6">
        <f t="shared" si="27"/>
        <v>43.038428571428575</v>
      </c>
      <c r="P141">
        <f t="shared" si="37"/>
        <v>80628.390492870007</v>
      </c>
    </row>
    <row r="142" spans="1:19" hidden="1" outlineLevel="2" x14ac:dyDescent="0.2">
      <c r="A142" t="s">
        <v>354</v>
      </c>
      <c r="B142">
        <v>1954</v>
      </c>
      <c r="C142">
        <v>63.5</v>
      </c>
      <c r="D142" s="6">
        <v>7654.82</v>
      </c>
      <c r="E142">
        <v>70</v>
      </c>
      <c r="F142">
        <v>25.711783</v>
      </c>
      <c r="G142" s="32">
        <f>Parameters!$R$22</f>
        <v>-0.05</v>
      </c>
      <c r="H142" s="6">
        <f t="shared" si="21"/>
        <v>4843.1189893705714</v>
      </c>
      <c r="I142" s="6">
        <f t="shared" si="22"/>
        <v>5085.2749388391003</v>
      </c>
      <c r="J142" s="6">
        <f t="shared" si="36"/>
        <v>1.2498616130020967</v>
      </c>
      <c r="K142" s="126">
        <f t="shared" si="23"/>
        <v>6355.8899376165764</v>
      </c>
      <c r="L142" s="113">
        <f t="shared" si="24"/>
        <v>6053.23</v>
      </c>
      <c r="M142" s="113">
        <f t="shared" si="25"/>
        <v>302.66000000000003</v>
      </c>
      <c r="N142" s="113">
        <f t="shared" si="26"/>
        <v>109.35457142857142</v>
      </c>
      <c r="O142" s="6">
        <f t="shared" si="27"/>
        <v>109.35457142857142</v>
      </c>
      <c r="P142">
        <f t="shared" si="37"/>
        <v>196819.07074406001</v>
      </c>
    </row>
    <row r="143" spans="1:19" hidden="1" outlineLevel="2" x14ac:dyDescent="0.2">
      <c r="A143" t="s">
        <v>354</v>
      </c>
      <c r="B143">
        <v>1952</v>
      </c>
      <c r="C143">
        <v>65.5</v>
      </c>
      <c r="D143" s="6">
        <v>1146.94</v>
      </c>
      <c r="E143">
        <v>70</v>
      </c>
      <c r="F143">
        <v>24.690090999999999</v>
      </c>
      <c r="G143" s="32">
        <f>Parameters!$R$22</f>
        <v>-0.05</v>
      </c>
      <c r="H143" s="6">
        <f t="shared" ref="H143:H209" si="38">+D143*(1-F143/E143)</f>
        <v>742.3963861208573</v>
      </c>
      <c r="I143" s="6">
        <f t="shared" ref="I143:I209" si="39">H143*(1-G143)</f>
        <v>779.51620542690023</v>
      </c>
      <c r="J143" s="6">
        <f t="shared" si="36"/>
        <v>1.2498616130020967</v>
      </c>
      <c r="K143" s="126">
        <f t="shared" ref="K143:K209" si="40">IF((D143*(1-F143/E143)*(1-G143)&lt;0),D143*(1-G143),I143*J143)</f>
        <v>974.28738187613931</v>
      </c>
      <c r="L143" s="113">
        <f t="shared" ref="L143:L209" si="41">ROUND(J143*H143,2)</f>
        <v>927.89</v>
      </c>
      <c r="M143" s="113">
        <f t="shared" ref="M143:M209" si="42">ROUND(K143-L143,2)</f>
        <v>46.4</v>
      </c>
      <c r="N143" s="113">
        <f t="shared" ref="N143:N209" si="43">D143/E143</f>
        <v>16.384857142857143</v>
      </c>
      <c r="O143" s="6">
        <f t="shared" ref="O143:O209" si="44">+D143/E143</f>
        <v>16.384857142857143</v>
      </c>
      <c r="P143">
        <f t="shared" si="37"/>
        <v>28318.052971540001</v>
      </c>
    </row>
    <row r="144" spans="1:19" outlineLevel="1" collapsed="1" x14ac:dyDescent="0.2">
      <c r="A144" s="180" t="s">
        <v>356</v>
      </c>
      <c r="B144" s="17"/>
      <c r="C144" s="17"/>
      <c r="D144" s="179">
        <f>SUBTOTAL(9,D126:D143)</f>
        <v>175350.37000000002</v>
      </c>
      <c r="E144" s="17"/>
      <c r="F144" s="17"/>
      <c r="G144" s="32"/>
      <c r="H144" s="6">
        <f>SUBTOTAL(9,H126:H143)</f>
        <v>77271.027062654728</v>
      </c>
      <c r="I144" s="6">
        <f>SUBTOTAL(9,I126:I143)</f>
        <v>81134.578415787444</v>
      </c>
      <c r="J144" s="6"/>
      <c r="K144" s="126">
        <f t="shared" ref="K144:P144" si="45">SUBTOTAL(9,K126:K143)</f>
        <v>101406.99504900123</v>
      </c>
      <c r="L144" s="113">
        <f t="shared" si="45"/>
        <v>96578.080000000016</v>
      </c>
      <c r="M144" s="113">
        <f t="shared" si="45"/>
        <v>4828.8999999999987</v>
      </c>
      <c r="N144" s="113">
        <f t="shared" si="45"/>
        <v>2505.0052857142859</v>
      </c>
      <c r="O144" s="6">
        <f t="shared" si="45"/>
        <v>2505.0052857142859</v>
      </c>
      <c r="P144" s="6">
        <f t="shared" si="45"/>
        <v>6865554.0056141708</v>
      </c>
      <c r="Q144" s="33">
        <f>P144/D144</f>
        <v>39.153347698178052</v>
      </c>
      <c r="R144" s="17" t="s">
        <v>1056</v>
      </c>
      <c r="S144" s="6">
        <f>SUBTOTAL(9,S126:S143)</f>
        <v>0</v>
      </c>
    </row>
    <row r="145" spans="1:19" hidden="1" outlineLevel="2" x14ac:dyDescent="0.2">
      <c r="A145" t="s">
        <v>357</v>
      </c>
      <c r="B145">
        <v>1975</v>
      </c>
      <c r="C145">
        <v>42.5</v>
      </c>
      <c r="D145" s="6">
        <v>1962.35</v>
      </c>
      <c r="E145">
        <v>70</v>
      </c>
      <c r="F145">
        <v>38.125684999999997</v>
      </c>
      <c r="G145" s="32">
        <f>Parameters!$R$23</f>
        <v>-0.05</v>
      </c>
      <c r="H145" s="6">
        <f t="shared" si="38"/>
        <v>893.55088628928581</v>
      </c>
      <c r="I145" s="6">
        <f t="shared" si="39"/>
        <v>938.2284306037501</v>
      </c>
      <c r="J145" s="6">
        <f t="shared" ref="J145:J153" si="46">$I$230</f>
        <v>1.2498616130020967</v>
      </c>
      <c r="K145" s="126">
        <f t="shared" si="40"/>
        <v>1172.655699638829</v>
      </c>
      <c r="L145" s="113">
        <f t="shared" si="41"/>
        <v>1116.81</v>
      </c>
      <c r="M145" s="113">
        <f t="shared" si="42"/>
        <v>55.85</v>
      </c>
      <c r="N145" s="113">
        <f t="shared" si="43"/>
        <v>28.033571428571427</v>
      </c>
      <c r="O145" s="6">
        <f t="shared" si="44"/>
        <v>28.033571428571427</v>
      </c>
      <c r="P145">
        <f t="shared" si="37"/>
        <v>74815.937959749994</v>
      </c>
      <c r="Q145" s="17"/>
      <c r="R145" s="17"/>
    </row>
    <row r="146" spans="1:19" hidden="1" outlineLevel="2" x14ac:dyDescent="0.2">
      <c r="A146" t="s">
        <v>357</v>
      </c>
      <c r="B146">
        <v>1971</v>
      </c>
      <c r="C146">
        <v>46.5</v>
      </c>
      <c r="D146" s="6">
        <v>905.07</v>
      </c>
      <c r="E146">
        <v>70</v>
      </c>
      <c r="F146">
        <v>35.540776000000001</v>
      </c>
      <c r="G146" s="32">
        <f>Parameters!$R$23</f>
        <v>-0.05</v>
      </c>
      <c r="H146" s="6">
        <f t="shared" si="38"/>
        <v>445.54299808114285</v>
      </c>
      <c r="I146" s="6">
        <f t="shared" si="39"/>
        <v>467.82014798520004</v>
      </c>
      <c r="J146" s="6">
        <f t="shared" si="46"/>
        <v>1.2498616130020967</v>
      </c>
      <c r="K146" s="126">
        <f t="shared" si="40"/>
        <v>584.71044475566168</v>
      </c>
      <c r="L146" s="113">
        <f t="shared" si="41"/>
        <v>556.87</v>
      </c>
      <c r="M146" s="113">
        <f t="shared" si="42"/>
        <v>27.84</v>
      </c>
      <c r="N146" s="113">
        <f t="shared" si="43"/>
        <v>12.92957142857143</v>
      </c>
      <c r="O146" s="6">
        <f t="shared" si="44"/>
        <v>12.92957142857143</v>
      </c>
      <c r="P146">
        <f t="shared" si="37"/>
        <v>32166.890134320001</v>
      </c>
      <c r="Q146" s="17"/>
      <c r="R146" s="17"/>
    </row>
    <row r="147" spans="1:19" hidden="1" outlineLevel="2" x14ac:dyDescent="0.2">
      <c r="A147" t="s">
        <v>357</v>
      </c>
      <c r="B147">
        <v>1970</v>
      </c>
      <c r="C147">
        <v>47.5</v>
      </c>
      <c r="D147" s="6">
        <v>20813.939999999999</v>
      </c>
      <c r="E147">
        <v>70</v>
      </c>
      <c r="F147">
        <v>34.909250999999998</v>
      </c>
      <c r="G147" s="32">
        <f>Parameters!$R$23</f>
        <v>-0.05</v>
      </c>
      <c r="H147" s="6">
        <f t="shared" si="38"/>
        <v>10433.953489158001</v>
      </c>
      <c r="I147" s="6">
        <f t="shared" si="39"/>
        <v>10955.651163615901</v>
      </c>
      <c r="J147" s="6">
        <f t="shared" si="46"/>
        <v>1.2498616130020967</v>
      </c>
      <c r="K147" s="126">
        <f t="shared" si="40"/>
        <v>13693.047834845269</v>
      </c>
      <c r="L147" s="113">
        <f t="shared" si="41"/>
        <v>13041</v>
      </c>
      <c r="M147" s="113">
        <f t="shared" si="42"/>
        <v>652.04999999999995</v>
      </c>
      <c r="N147" s="113">
        <f t="shared" si="43"/>
        <v>297.34199999999998</v>
      </c>
      <c r="O147" s="6">
        <f t="shared" si="44"/>
        <v>297.34199999999998</v>
      </c>
      <c r="P147">
        <f t="shared" si="37"/>
        <v>726599.05575893994</v>
      </c>
      <c r="Q147" s="17"/>
      <c r="R147" s="17"/>
    </row>
    <row r="148" spans="1:19" hidden="1" outlineLevel="2" x14ac:dyDescent="0.2">
      <c r="A148" t="s">
        <v>357</v>
      </c>
      <c r="B148">
        <v>1969</v>
      </c>
      <c r="C148">
        <v>48.5</v>
      </c>
      <c r="D148" s="6">
        <v>28717.8</v>
      </c>
      <c r="E148">
        <v>70</v>
      </c>
      <c r="F148">
        <v>34.284365000000001</v>
      </c>
      <c r="G148" s="32">
        <f>Parameters!$R$23</f>
        <v>-0.05</v>
      </c>
      <c r="H148" s="6">
        <f t="shared" si="38"/>
        <v>14652.492325757143</v>
      </c>
      <c r="I148" s="6">
        <f t="shared" si="39"/>
        <v>15385.116942045001</v>
      </c>
      <c r="J148" s="6">
        <f t="shared" si="46"/>
        <v>1.2498616130020967</v>
      </c>
      <c r="K148" s="126">
        <f t="shared" si="40"/>
        <v>19229.267077410252</v>
      </c>
      <c r="L148" s="113">
        <f t="shared" si="41"/>
        <v>18313.59</v>
      </c>
      <c r="M148" s="113">
        <f t="shared" si="42"/>
        <v>915.68</v>
      </c>
      <c r="N148" s="113">
        <f t="shared" si="43"/>
        <v>410.25428571428569</v>
      </c>
      <c r="O148" s="6">
        <f t="shared" si="44"/>
        <v>410.25428571428569</v>
      </c>
      <c r="P148">
        <f t="shared" si="37"/>
        <v>984571.537197</v>
      </c>
      <c r="Q148" s="17"/>
      <c r="R148" s="17"/>
    </row>
    <row r="149" spans="1:19" hidden="1" outlineLevel="2" x14ac:dyDescent="0.2">
      <c r="A149" t="s">
        <v>357</v>
      </c>
      <c r="B149">
        <v>1967</v>
      </c>
      <c r="C149">
        <v>50.5</v>
      </c>
      <c r="D149" s="6">
        <v>576.55999999999995</v>
      </c>
      <c r="E149">
        <v>70</v>
      </c>
      <c r="F149">
        <v>33.053027999999998</v>
      </c>
      <c r="G149" s="32">
        <f>Parameters!$R$23</f>
        <v>-0.05</v>
      </c>
      <c r="H149" s="6">
        <f t="shared" si="38"/>
        <v>304.31637394742859</v>
      </c>
      <c r="I149" s="6">
        <f t="shared" si="39"/>
        <v>319.53219264480003</v>
      </c>
      <c r="J149" s="6">
        <f t="shared" si="46"/>
        <v>1.2498616130020967</v>
      </c>
      <c r="K149" s="126">
        <f t="shared" si="40"/>
        <v>399.37102170512651</v>
      </c>
      <c r="L149" s="113">
        <f t="shared" si="41"/>
        <v>380.35</v>
      </c>
      <c r="M149" s="113">
        <f t="shared" si="42"/>
        <v>19.02</v>
      </c>
      <c r="N149" s="113">
        <f t="shared" si="43"/>
        <v>8.2365714285714287</v>
      </c>
      <c r="O149" s="6">
        <f t="shared" si="44"/>
        <v>8.2365714285714287</v>
      </c>
      <c r="P149">
        <f t="shared" si="37"/>
        <v>19057.053823679998</v>
      </c>
      <c r="Q149" s="17"/>
      <c r="R149" s="17"/>
    </row>
    <row r="150" spans="1:19" hidden="1" outlineLevel="2" x14ac:dyDescent="0.2">
      <c r="A150" t="s">
        <v>357</v>
      </c>
      <c r="B150">
        <v>1964</v>
      </c>
      <c r="C150">
        <v>53.5</v>
      </c>
      <c r="D150" s="6">
        <v>10988.84</v>
      </c>
      <c r="E150">
        <v>70</v>
      </c>
      <c r="F150">
        <v>31.255375000000001</v>
      </c>
      <c r="G150" s="32">
        <f>Parameters!$R$23</f>
        <v>-0.05</v>
      </c>
      <c r="H150" s="6">
        <f t="shared" si="38"/>
        <v>6082.2640712142847</v>
      </c>
      <c r="I150" s="6">
        <f t="shared" si="39"/>
        <v>6386.377274774999</v>
      </c>
      <c r="J150" s="6">
        <f t="shared" si="46"/>
        <v>1.2498616130020967</v>
      </c>
      <c r="K150" s="126">
        <f t="shared" si="40"/>
        <v>7982.0878018902149</v>
      </c>
      <c r="L150" s="113">
        <f t="shared" si="41"/>
        <v>7601.99</v>
      </c>
      <c r="M150" s="113">
        <f t="shared" si="42"/>
        <v>380.1</v>
      </c>
      <c r="N150" s="113">
        <f t="shared" si="43"/>
        <v>156.98342857142856</v>
      </c>
      <c r="O150" s="6">
        <f t="shared" si="44"/>
        <v>156.98342857142856</v>
      </c>
      <c r="P150">
        <f t="shared" si="37"/>
        <v>343460.315015</v>
      </c>
      <c r="Q150" s="17"/>
      <c r="R150" s="17"/>
    </row>
    <row r="151" spans="1:19" hidden="1" outlineLevel="2" x14ac:dyDescent="0.2">
      <c r="A151" t="s">
        <v>357</v>
      </c>
      <c r="B151">
        <v>1961</v>
      </c>
      <c r="C151">
        <v>56.5</v>
      </c>
      <c r="D151" s="6">
        <v>133918.13</v>
      </c>
      <c r="E151">
        <v>70</v>
      </c>
      <c r="F151">
        <v>29.518039000000002</v>
      </c>
      <c r="G151" s="32">
        <f>Parameters!$R$23</f>
        <v>-0.05</v>
      </c>
      <c r="H151" s="6">
        <f t="shared" si="38"/>
        <v>77446.693083613296</v>
      </c>
      <c r="I151" s="6">
        <f t="shared" si="39"/>
        <v>81319.027737793964</v>
      </c>
      <c r="J151" s="6">
        <f t="shared" si="46"/>
        <v>1.2498616130020967</v>
      </c>
      <c r="K151" s="126">
        <f t="shared" si="40"/>
        <v>101637.53117612141</v>
      </c>
      <c r="L151" s="113">
        <f t="shared" si="41"/>
        <v>96797.65</v>
      </c>
      <c r="M151" s="113">
        <f t="shared" si="42"/>
        <v>4839.88</v>
      </c>
      <c r="N151" s="113">
        <f t="shared" si="43"/>
        <v>1913.1161428571429</v>
      </c>
      <c r="O151" s="6">
        <f t="shared" si="44"/>
        <v>1913.1161428571429</v>
      </c>
      <c r="P151">
        <f t="shared" si="37"/>
        <v>3953000.5841470705</v>
      </c>
      <c r="Q151" s="17"/>
      <c r="R151" s="17"/>
    </row>
    <row r="152" spans="1:19" hidden="1" outlineLevel="2" x14ac:dyDescent="0.2">
      <c r="A152" t="s">
        <v>357</v>
      </c>
      <c r="B152">
        <v>1954</v>
      </c>
      <c r="C152">
        <v>63.5</v>
      </c>
      <c r="D152" s="6">
        <v>10770.91</v>
      </c>
      <c r="E152">
        <v>70</v>
      </c>
      <c r="F152">
        <v>25.711783</v>
      </c>
      <c r="G152" s="32">
        <f>Parameters!$R$23</f>
        <v>-0.05</v>
      </c>
      <c r="H152" s="6">
        <f t="shared" si="38"/>
        <v>6814.6342766781436</v>
      </c>
      <c r="I152" s="6">
        <f t="shared" si="39"/>
        <v>7155.3659905120512</v>
      </c>
      <c r="J152" s="6">
        <f t="shared" si="46"/>
        <v>1.2498616130020967</v>
      </c>
      <c r="K152" s="126">
        <f t="shared" si="40"/>
        <v>8943.2172785217372</v>
      </c>
      <c r="L152" s="113">
        <f t="shared" si="41"/>
        <v>8517.35</v>
      </c>
      <c r="M152" s="113">
        <f t="shared" si="42"/>
        <v>425.87</v>
      </c>
      <c r="N152" s="113">
        <f t="shared" si="43"/>
        <v>153.87014285714287</v>
      </c>
      <c r="O152" s="6">
        <f t="shared" si="44"/>
        <v>153.87014285714287</v>
      </c>
      <c r="P152">
        <f t="shared" si="37"/>
        <v>276939.30063253001</v>
      </c>
      <c r="Q152" s="17"/>
      <c r="R152" s="17"/>
    </row>
    <row r="153" spans="1:19" hidden="1" outlineLevel="2" x14ac:dyDescent="0.2">
      <c r="A153" t="s">
        <v>357</v>
      </c>
      <c r="B153">
        <v>1952</v>
      </c>
      <c r="C153">
        <v>65.5</v>
      </c>
      <c r="D153" s="6">
        <v>665.3</v>
      </c>
      <c r="E153">
        <v>70</v>
      </c>
      <c r="F153">
        <v>24.690090999999999</v>
      </c>
      <c r="G153" s="32">
        <f>Parameters!$R$23</f>
        <v>-0.05</v>
      </c>
      <c r="H153" s="6">
        <f t="shared" si="38"/>
        <v>430.63832082428576</v>
      </c>
      <c r="I153" s="6">
        <f t="shared" si="39"/>
        <v>452.17023686550004</v>
      </c>
      <c r="J153" s="6">
        <f t="shared" si="46"/>
        <v>1.2498616130020967</v>
      </c>
      <c r="K153" s="126">
        <f t="shared" si="40"/>
        <v>565.15022160025399</v>
      </c>
      <c r="L153" s="113">
        <f t="shared" si="41"/>
        <v>538.24</v>
      </c>
      <c r="M153" s="113">
        <f t="shared" si="42"/>
        <v>26.91</v>
      </c>
      <c r="N153" s="113">
        <f t="shared" si="43"/>
        <v>9.5042857142857144</v>
      </c>
      <c r="O153" s="6">
        <f t="shared" si="44"/>
        <v>9.5042857142857144</v>
      </c>
      <c r="P153">
        <f t="shared" si="37"/>
        <v>16426.317542299999</v>
      </c>
      <c r="Q153" s="17"/>
      <c r="R153" s="17"/>
    </row>
    <row r="154" spans="1:19" outlineLevel="1" collapsed="1" x14ac:dyDescent="0.2">
      <c r="A154" s="11" t="s">
        <v>358</v>
      </c>
      <c r="D154" s="6">
        <f>SUBTOTAL(9,D145:D153)</f>
        <v>209318.9</v>
      </c>
      <c r="G154" s="32"/>
      <c r="H154" s="6">
        <f>SUBTOTAL(9,H145:H153)</f>
        <v>117504.08582556302</v>
      </c>
      <c r="I154" s="6">
        <f>SUBTOTAL(9,I145:I153)</f>
        <v>123379.29011684115</v>
      </c>
      <c r="J154" s="6"/>
      <c r="K154" s="126">
        <f t="shared" ref="K154:P154" si="47">SUBTOTAL(9,K145:K153)</f>
        <v>154207.03855648875</v>
      </c>
      <c r="L154" s="113">
        <f t="shared" si="47"/>
        <v>146863.85</v>
      </c>
      <c r="M154" s="113">
        <f t="shared" si="47"/>
        <v>7343.2</v>
      </c>
      <c r="N154" s="113">
        <f t="shared" si="47"/>
        <v>2990.27</v>
      </c>
      <c r="O154" s="6">
        <f t="shared" si="47"/>
        <v>2990.27</v>
      </c>
      <c r="P154" s="6">
        <f t="shared" si="47"/>
        <v>6427036.9922105903</v>
      </c>
      <c r="Q154" s="33">
        <f>P154/D154</f>
        <v>30.704523061274401</v>
      </c>
      <c r="R154" s="118">
        <f>((P144+P154)/(D144+D154))</f>
        <v>34.555895244308864</v>
      </c>
      <c r="S154" s="6">
        <f>SUBTOTAL(9,S145:S153)</f>
        <v>0</v>
      </c>
    </row>
    <row r="155" spans="1:19" hidden="1" outlineLevel="2" x14ac:dyDescent="0.2">
      <c r="A155" t="s">
        <v>359</v>
      </c>
      <c r="B155">
        <v>2011</v>
      </c>
      <c r="C155">
        <v>6.5</v>
      </c>
      <c r="D155" s="6">
        <v>94284.57</v>
      </c>
      <c r="E155">
        <v>54</v>
      </c>
      <c r="F155">
        <v>47.651435999999997</v>
      </c>
      <c r="G155" s="32">
        <f>Parameters!$R$24</f>
        <v>-0.05</v>
      </c>
      <c r="H155" s="6">
        <f t="shared" si="38"/>
        <v>11084.659756620007</v>
      </c>
      <c r="I155" s="6">
        <f t="shared" si="39"/>
        <v>11638.892744451008</v>
      </c>
      <c r="J155" s="6">
        <f t="shared" ref="J155:J181" si="48">$I$230</f>
        <v>1.2498616130020967</v>
      </c>
      <c r="K155" s="126">
        <f t="shared" si="40"/>
        <v>14547.005259137937</v>
      </c>
      <c r="L155" s="113">
        <f t="shared" si="41"/>
        <v>13854.29</v>
      </c>
      <c r="M155" s="113">
        <f t="shared" si="42"/>
        <v>692.72</v>
      </c>
      <c r="N155" s="113">
        <f t="shared" si="43"/>
        <v>1746.0105555555556</v>
      </c>
      <c r="O155" s="6">
        <f t="shared" si="44"/>
        <v>1746.0105555555556</v>
      </c>
      <c r="P155">
        <f t="shared" si="37"/>
        <v>4492795.1531425202</v>
      </c>
    </row>
    <row r="156" spans="1:19" hidden="1" outlineLevel="2" x14ac:dyDescent="0.2">
      <c r="A156" t="s">
        <v>359</v>
      </c>
      <c r="B156">
        <v>2008</v>
      </c>
      <c r="C156">
        <v>9.5</v>
      </c>
      <c r="D156" s="6">
        <v>126703.33</v>
      </c>
      <c r="E156">
        <v>54</v>
      </c>
      <c r="F156">
        <v>44.770510999999999</v>
      </c>
      <c r="G156" s="32">
        <f>Parameters!$R$24</f>
        <v>-0.05</v>
      </c>
      <c r="H156" s="6">
        <f t="shared" si="38"/>
        <v>21655.685009229084</v>
      </c>
      <c r="I156" s="6">
        <f t="shared" si="39"/>
        <v>22738.469259690541</v>
      </c>
      <c r="J156" s="6">
        <f t="shared" si="48"/>
        <v>1.2498616130020967</v>
      </c>
      <c r="K156" s="126">
        <f t="shared" si="40"/>
        <v>28419.939866115412</v>
      </c>
      <c r="L156" s="113">
        <f t="shared" si="41"/>
        <v>27066.61</v>
      </c>
      <c r="M156" s="113">
        <f t="shared" si="42"/>
        <v>1353.33</v>
      </c>
      <c r="N156" s="113">
        <f t="shared" si="43"/>
        <v>2346.357962962963</v>
      </c>
      <c r="O156" s="6">
        <f t="shared" si="44"/>
        <v>2346.357962962963</v>
      </c>
      <c r="P156">
        <f t="shared" si="37"/>
        <v>5672572.8295016298</v>
      </c>
    </row>
    <row r="157" spans="1:19" hidden="1" outlineLevel="2" x14ac:dyDescent="0.2">
      <c r="A157" t="s">
        <v>359</v>
      </c>
      <c r="B157">
        <v>2006</v>
      </c>
      <c r="C157">
        <v>11.5</v>
      </c>
      <c r="D157" s="6">
        <v>185516.01</v>
      </c>
      <c r="E157">
        <v>54</v>
      </c>
      <c r="F157">
        <v>42.872506999999999</v>
      </c>
      <c r="G157" s="32">
        <f>Parameters!$R$24</f>
        <v>-0.05</v>
      </c>
      <c r="H157" s="6">
        <f t="shared" si="38"/>
        <v>38228.298197461663</v>
      </c>
      <c r="I157" s="6">
        <f t="shared" si="39"/>
        <v>40139.713107334748</v>
      </c>
      <c r="J157" s="6">
        <f t="shared" si="48"/>
        <v>1.2498616130020967</v>
      </c>
      <c r="K157" s="126">
        <f t="shared" si="40"/>
        <v>50169.086569774816</v>
      </c>
      <c r="L157" s="113">
        <f t="shared" si="41"/>
        <v>47780.08</v>
      </c>
      <c r="M157" s="113">
        <f t="shared" si="42"/>
        <v>2389.0100000000002</v>
      </c>
      <c r="N157" s="113">
        <f t="shared" si="43"/>
        <v>3435.481666666667</v>
      </c>
      <c r="O157" s="6">
        <f t="shared" si="44"/>
        <v>3435.481666666667</v>
      </c>
      <c r="P157">
        <f t="shared" si="37"/>
        <v>7953536.4373370698</v>
      </c>
    </row>
    <row r="158" spans="1:19" hidden="1" outlineLevel="2" x14ac:dyDescent="0.2">
      <c r="A158" t="s">
        <v>359</v>
      </c>
      <c r="B158">
        <v>2004</v>
      </c>
      <c r="C158">
        <v>13.5</v>
      </c>
      <c r="D158" s="6">
        <v>116545.96</v>
      </c>
      <c r="E158">
        <v>54</v>
      </c>
      <c r="F158">
        <v>40.995308000000001</v>
      </c>
      <c r="G158" s="32">
        <f>Parameters!$R$24</f>
        <v>-0.05</v>
      </c>
      <c r="H158" s="6">
        <f t="shared" si="38"/>
        <v>28067.487289709621</v>
      </c>
      <c r="I158" s="6">
        <f t="shared" si="39"/>
        <v>29470.861654195105</v>
      </c>
      <c r="J158" s="6">
        <f t="shared" si="48"/>
        <v>1.2498616130020967</v>
      </c>
      <c r="K158" s="126">
        <f t="shared" si="40"/>
        <v>36834.498683673934</v>
      </c>
      <c r="L158" s="113">
        <f t="shared" si="41"/>
        <v>35080.47</v>
      </c>
      <c r="M158" s="113">
        <f t="shared" si="42"/>
        <v>1754.03</v>
      </c>
      <c r="N158" s="113">
        <f t="shared" si="43"/>
        <v>2158.2585185185185</v>
      </c>
      <c r="O158" s="6">
        <f t="shared" si="44"/>
        <v>2158.2585185185185</v>
      </c>
      <c r="P158">
        <f t="shared" si="37"/>
        <v>4777837.5263556801</v>
      </c>
    </row>
    <row r="159" spans="1:19" hidden="1" outlineLevel="2" x14ac:dyDescent="0.2">
      <c r="A159" t="s">
        <v>359</v>
      </c>
      <c r="B159">
        <v>2000</v>
      </c>
      <c r="C159">
        <v>17.5</v>
      </c>
      <c r="D159" s="6">
        <v>10408.44</v>
      </c>
      <c r="E159">
        <v>54</v>
      </c>
      <c r="F159">
        <v>37.314266000000003</v>
      </c>
      <c r="G159" s="32">
        <f>Parameters!$R$24</f>
        <v>-0.05</v>
      </c>
      <c r="H159" s="6">
        <f t="shared" si="38"/>
        <v>3216.1566887955551</v>
      </c>
      <c r="I159" s="6">
        <f t="shared" si="39"/>
        <v>3376.9645232353328</v>
      </c>
      <c r="J159" s="6">
        <f t="shared" si="48"/>
        <v>1.2498616130020967</v>
      </c>
      <c r="K159" s="126">
        <f t="shared" si="40"/>
        <v>4220.7383260617698</v>
      </c>
      <c r="L159" s="113">
        <f t="shared" si="41"/>
        <v>4019.75</v>
      </c>
      <c r="M159" s="113">
        <f t="shared" si="42"/>
        <v>200.99</v>
      </c>
      <c r="N159" s="113">
        <f t="shared" si="43"/>
        <v>192.7488888888889</v>
      </c>
      <c r="O159" s="6">
        <f t="shared" si="44"/>
        <v>192.7488888888889</v>
      </c>
      <c r="P159">
        <f t="shared" si="37"/>
        <v>388383.29880504007</v>
      </c>
    </row>
    <row r="160" spans="1:19" hidden="1" outlineLevel="2" x14ac:dyDescent="0.2">
      <c r="A160" t="s">
        <v>359</v>
      </c>
      <c r="B160">
        <v>1997</v>
      </c>
      <c r="C160">
        <v>20.5</v>
      </c>
      <c r="D160" s="6">
        <v>26293.759999999998</v>
      </c>
      <c r="E160">
        <v>54</v>
      </c>
      <c r="F160">
        <v>34.625508000000004</v>
      </c>
      <c r="G160" s="32">
        <f>Parameters!$R$24</f>
        <v>-0.05</v>
      </c>
      <c r="H160" s="6">
        <f t="shared" si="38"/>
        <v>9433.8563475911105</v>
      </c>
      <c r="I160" s="6">
        <f t="shared" si="39"/>
        <v>9905.5491649706673</v>
      </c>
      <c r="J160" s="6">
        <f t="shared" si="48"/>
        <v>1.2498616130020967</v>
      </c>
      <c r="K160" s="126">
        <f t="shared" si="40"/>
        <v>12380.565657001811</v>
      </c>
      <c r="L160" s="113">
        <f t="shared" si="41"/>
        <v>11791.01</v>
      </c>
      <c r="M160" s="113">
        <f t="shared" si="42"/>
        <v>589.55999999999995</v>
      </c>
      <c r="N160" s="113">
        <f t="shared" si="43"/>
        <v>486.92148148148146</v>
      </c>
      <c r="O160" s="6">
        <f t="shared" si="44"/>
        <v>486.92148148148146</v>
      </c>
      <c r="P160">
        <f t="shared" si="37"/>
        <v>910434.79723008</v>
      </c>
    </row>
    <row r="161" spans="1:16" hidden="1" outlineLevel="2" x14ac:dyDescent="0.2">
      <c r="A161" t="s">
        <v>359</v>
      </c>
      <c r="B161">
        <v>1996</v>
      </c>
      <c r="C161">
        <v>21.5</v>
      </c>
      <c r="D161" s="6">
        <v>3569.39</v>
      </c>
      <c r="E161">
        <v>54</v>
      </c>
      <c r="F161">
        <v>33.744743</v>
      </c>
      <c r="G161" s="32">
        <f>Parameters!$R$24</f>
        <v>-0.05</v>
      </c>
      <c r="H161" s="6">
        <f t="shared" si="38"/>
        <v>1338.8687367264815</v>
      </c>
      <c r="I161" s="6">
        <f t="shared" si="39"/>
        <v>1405.8121735628056</v>
      </c>
      <c r="J161" s="6">
        <f t="shared" si="48"/>
        <v>1.2498616130020967</v>
      </c>
      <c r="K161" s="126">
        <f t="shared" si="40"/>
        <v>1757.0706708271919</v>
      </c>
      <c r="L161" s="113">
        <f t="shared" si="41"/>
        <v>1673.4</v>
      </c>
      <c r="M161" s="113">
        <f t="shared" si="42"/>
        <v>83.67</v>
      </c>
      <c r="N161" s="113">
        <f t="shared" si="43"/>
        <v>66.099814814814806</v>
      </c>
      <c r="O161" s="6">
        <f t="shared" si="44"/>
        <v>66.099814814814806</v>
      </c>
      <c r="P161">
        <f t="shared" si="37"/>
        <v>120448.14821677</v>
      </c>
    </row>
    <row r="162" spans="1:16" hidden="1" outlineLevel="2" x14ac:dyDescent="0.2">
      <c r="A162" t="s">
        <v>359</v>
      </c>
      <c r="B162">
        <v>1995</v>
      </c>
      <c r="C162">
        <v>22.5</v>
      </c>
      <c r="D162" s="6">
        <v>5565</v>
      </c>
      <c r="E162">
        <v>54</v>
      </c>
      <c r="F162">
        <v>32.871929999999999</v>
      </c>
      <c r="G162" s="32">
        <f>Parameters!$R$24</f>
        <v>-0.05</v>
      </c>
      <c r="H162" s="6">
        <f t="shared" si="38"/>
        <v>2177.3649916666668</v>
      </c>
      <c r="I162" s="6">
        <f t="shared" si="39"/>
        <v>2286.2332412500004</v>
      </c>
      <c r="J162" s="6">
        <f t="shared" si="48"/>
        <v>1.2498616130020967</v>
      </c>
      <c r="K162" s="126">
        <f t="shared" si="40"/>
        <v>2857.4751666077373</v>
      </c>
      <c r="L162" s="113">
        <f t="shared" si="41"/>
        <v>2721.4</v>
      </c>
      <c r="M162" s="113">
        <f t="shared" si="42"/>
        <v>136.08000000000001</v>
      </c>
      <c r="N162" s="113">
        <f t="shared" si="43"/>
        <v>103.05555555555556</v>
      </c>
      <c r="O162" s="6">
        <f t="shared" si="44"/>
        <v>103.05555555555556</v>
      </c>
      <c r="P162">
        <f t="shared" si="37"/>
        <v>182932.29045</v>
      </c>
    </row>
    <row r="163" spans="1:16" hidden="1" outlineLevel="2" x14ac:dyDescent="0.2">
      <c r="A163" t="s">
        <v>359</v>
      </c>
      <c r="B163">
        <v>1994</v>
      </c>
      <c r="C163">
        <v>23.5</v>
      </c>
      <c r="D163" s="6">
        <v>7170.8</v>
      </c>
      <c r="E163">
        <v>54</v>
      </c>
      <c r="F163">
        <v>32.007286000000001</v>
      </c>
      <c r="G163" s="32">
        <f>Parameters!$R$24</f>
        <v>-0.05</v>
      </c>
      <c r="H163" s="6">
        <f t="shared" si="38"/>
        <v>2920.469510207407</v>
      </c>
      <c r="I163" s="6">
        <f t="shared" si="39"/>
        <v>3066.4929857177776</v>
      </c>
      <c r="J163" s="6">
        <f t="shared" si="48"/>
        <v>1.2498616130020967</v>
      </c>
      <c r="K163" s="126">
        <f t="shared" si="40"/>
        <v>3832.6918693888374</v>
      </c>
      <c r="L163" s="113">
        <f t="shared" si="41"/>
        <v>3650.18</v>
      </c>
      <c r="M163" s="113">
        <f t="shared" si="42"/>
        <v>182.51</v>
      </c>
      <c r="N163" s="113">
        <f t="shared" si="43"/>
        <v>132.7925925925926</v>
      </c>
      <c r="O163" s="6">
        <f t="shared" si="44"/>
        <v>132.7925925925926</v>
      </c>
      <c r="P163">
        <f t="shared" si="37"/>
        <v>229517.8464488</v>
      </c>
    </row>
    <row r="164" spans="1:16" hidden="1" outlineLevel="2" x14ac:dyDescent="0.2">
      <c r="A164" t="s">
        <v>359</v>
      </c>
      <c r="B164">
        <v>1993</v>
      </c>
      <c r="C164">
        <v>24.5</v>
      </c>
      <c r="D164" s="6">
        <v>55581.66</v>
      </c>
      <c r="E164">
        <v>54</v>
      </c>
      <c r="F164">
        <v>31.151009999999999</v>
      </c>
      <c r="G164" s="32">
        <f>Parameters!$R$24</f>
        <v>-0.05</v>
      </c>
      <c r="H164" s="6">
        <f t="shared" si="38"/>
        <v>23518.236917100003</v>
      </c>
      <c r="I164" s="6">
        <f t="shared" si="39"/>
        <v>24694.148762955003</v>
      </c>
      <c r="J164" s="6">
        <f t="shared" si="48"/>
        <v>1.2498616130020967</v>
      </c>
      <c r="K164" s="126">
        <f t="shared" si="40"/>
        <v>30864.268604580673</v>
      </c>
      <c r="L164" s="113">
        <f t="shared" si="41"/>
        <v>29394.54</v>
      </c>
      <c r="M164" s="113">
        <f t="shared" si="42"/>
        <v>1469.73</v>
      </c>
      <c r="N164" s="113">
        <f t="shared" si="43"/>
        <v>1029.29</v>
      </c>
      <c r="O164" s="6">
        <f t="shared" si="44"/>
        <v>1029.29</v>
      </c>
      <c r="P164">
        <f t="shared" si="37"/>
        <v>1731424.8464766</v>
      </c>
    </row>
    <row r="165" spans="1:16" hidden="1" outlineLevel="2" x14ac:dyDescent="0.2">
      <c r="A165" t="s">
        <v>359</v>
      </c>
      <c r="B165">
        <v>1992</v>
      </c>
      <c r="C165">
        <v>25.5</v>
      </c>
      <c r="D165" s="6">
        <v>351.46</v>
      </c>
      <c r="E165">
        <v>54</v>
      </c>
      <c r="F165">
        <v>30.303291999999999</v>
      </c>
      <c r="G165" s="32">
        <f>Parameters!$R$24</f>
        <v>-0.05</v>
      </c>
      <c r="H165" s="6">
        <f t="shared" si="38"/>
        <v>154.2304628459259</v>
      </c>
      <c r="I165" s="6">
        <f t="shared" si="39"/>
        <v>161.9419859882222</v>
      </c>
      <c r="J165" s="6">
        <f t="shared" si="48"/>
        <v>1.2498616130020967</v>
      </c>
      <c r="K165" s="126">
        <f t="shared" si="40"/>
        <v>202.40507182000235</v>
      </c>
      <c r="L165" s="113">
        <f t="shared" si="41"/>
        <v>192.77</v>
      </c>
      <c r="M165" s="113">
        <f t="shared" si="42"/>
        <v>9.64</v>
      </c>
      <c r="N165" s="113">
        <f t="shared" si="43"/>
        <v>6.5085185185185184</v>
      </c>
      <c r="O165" s="6">
        <f t="shared" si="44"/>
        <v>6.5085185185185184</v>
      </c>
      <c r="P165">
        <f t="shared" si="37"/>
        <v>10650.395006319999</v>
      </c>
    </row>
    <row r="166" spans="1:16" hidden="1" outlineLevel="2" x14ac:dyDescent="0.2">
      <c r="A166" t="s">
        <v>359</v>
      </c>
      <c r="B166">
        <v>1991</v>
      </c>
      <c r="C166">
        <v>26.5</v>
      </c>
      <c r="D166" s="6">
        <v>24529.48</v>
      </c>
      <c r="E166">
        <v>54</v>
      </c>
      <c r="F166">
        <v>29.464317000000001</v>
      </c>
      <c r="G166" s="32">
        <f>Parameters!$R$24</f>
        <v>-0.05</v>
      </c>
      <c r="H166" s="6">
        <f t="shared" si="38"/>
        <v>11145.324915459998</v>
      </c>
      <c r="I166" s="6">
        <f t="shared" si="39"/>
        <v>11702.591161232998</v>
      </c>
      <c r="J166" s="6">
        <f t="shared" si="48"/>
        <v>1.2498616130020967</v>
      </c>
      <c r="K166" s="126">
        <f t="shared" si="40"/>
        <v>14626.619465082757</v>
      </c>
      <c r="L166" s="113">
        <f t="shared" si="41"/>
        <v>13930.11</v>
      </c>
      <c r="M166" s="113">
        <f t="shared" si="42"/>
        <v>696.51</v>
      </c>
      <c r="N166" s="113">
        <f t="shared" si="43"/>
        <v>454.24962962962962</v>
      </c>
      <c r="O166" s="6">
        <f t="shared" si="44"/>
        <v>454.24962962962962</v>
      </c>
      <c r="P166">
        <f t="shared" si="37"/>
        <v>722744.37456516002</v>
      </c>
    </row>
    <row r="167" spans="1:16" hidden="1" outlineLevel="2" x14ac:dyDescent="0.2">
      <c r="A167" t="s">
        <v>359</v>
      </c>
      <c r="B167">
        <v>1979</v>
      </c>
      <c r="C167">
        <v>38.5</v>
      </c>
      <c r="D167" s="6">
        <v>2087.41</v>
      </c>
      <c r="E167">
        <v>54</v>
      </c>
      <c r="F167">
        <v>20.162476999999999</v>
      </c>
      <c r="G167" s="32">
        <f>Parameters!$R$24</f>
        <v>-0.05</v>
      </c>
      <c r="H167" s="6">
        <f t="shared" si="38"/>
        <v>1308.0145163968518</v>
      </c>
      <c r="I167" s="6">
        <f t="shared" si="39"/>
        <v>1373.4152422166944</v>
      </c>
      <c r="J167" s="6">
        <f t="shared" si="48"/>
        <v>1.2498616130020967</v>
      </c>
      <c r="K167" s="126">
        <f t="shared" si="40"/>
        <v>1716.5789899586232</v>
      </c>
      <c r="L167" s="113">
        <f t="shared" si="41"/>
        <v>1634.84</v>
      </c>
      <c r="M167" s="113">
        <f t="shared" si="42"/>
        <v>81.739999999999995</v>
      </c>
      <c r="N167" s="113">
        <f t="shared" si="43"/>
        <v>38.65574074074074</v>
      </c>
      <c r="O167" s="6">
        <f t="shared" si="44"/>
        <v>38.65574074074074</v>
      </c>
      <c r="P167">
        <f t="shared" si="37"/>
        <v>42087.356114569993</v>
      </c>
    </row>
    <row r="168" spans="1:16" hidden="1" outlineLevel="2" x14ac:dyDescent="0.2">
      <c r="A168" t="s">
        <v>359</v>
      </c>
      <c r="B168">
        <v>1978</v>
      </c>
      <c r="C168">
        <v>39.5</v>
      </c>
      <c r="D168" s="6">
        <v>2670.87</v>
      </c>
      <c r="E168">
        <v>54</v>
      </c>
      <c r="F168">
        <v>19.458400000000001</v>
      </c>
      <c r="G168" s="32">
        <f>Parameters!$R$24</f>
        <v>-0.05</v>
      </c>
      <c r="H168" s="6">
        <f t="shared" si="38"/>
        <v>1708.4467257777776</v>
      </c>
      <c r="I168" s="6">
        <f t="shared" si="39"/>
        <v>1793.8690620666666</v>
      </c>
      <c r="J168" s="6">
        <f t="shared" si="48"/>
        <v>1.2498616130020967</v>
      </c>
      <c r="K168" s="126">
        <f t="shared" si="40"/>
        <v>2242.0880794292025</v>
      </c>
      <c r="L168" s="113">
        <f t="shared" si="41"/>
        <v>2135.3200000000002</v>
      </c>
      <c r="M168" s="113">
        <f t="shared" si="42"/>
        <v>106.77</v>
      </c>
      <c r="N168" s="113">
        <f t="shared" si="43"/>
        <v>49.460555555555551</v>
      </c>
      <c r="O168" s="6">
        <f t="shared" si="44"/>
        <v>49.460555555555551</v>
      </c>
      <c r="P168">
        <f t="shared" si="37"/>
        <v>51970.856808000004</v>
      </c>
    </row>
    <row r="169" spans="1:16" hidden="1" outlineLevel="2" x14ac:dyDescent="0.2">
      <c r="A169" t="s">
        <v>359</v>
      </c>
      <c r="B169">
        <v>1977</v>
      </c>
      <c r="C169">
        <v>40.5</v>
      </c>
      <c r="D169" s="6">
        <v>1873.31</v>
      </c>
      <c r="E169">
        <v>54</v>
      </c>
      <c r="F169">
        <v>18.766752</v>
      </c>
      <c r="G169" s="32">
        <f>Parameters!$R$24</f>
        <v>-0.05</v>
      </c>
      <c r="H169" s="6">
        <f t="shared" si="38"/>
        <v>1222.2739964977775</v>
      </c>
      <c r="I169" s="6">
        <f t="shared" si="39"/>
        <v>1283.3876963226664</v>
      </c>
      <c r="J169" s="6">
        <f t="shared" si="48"/>
        <v>1.2498616130020967</v>
      </c>
      <c r="K169" s="126">
        <f t="shared" si="40"/>
        <v>1604.0570162328929</v>
      </c>
      <c r="L169" s="113">
        <f t="shared" si="41"/>
        <v>1527.67</v>
      </c>
      <c r="M169" s="113">
        <f t="shared" si="42"/>
        <v>76.39</v>
      </c>
      <c r="N169" s="113">
        <f t="shared" si="43"/>
        <v>34.690925925925924</v>
      </c>
      <c r="O169" s="6">
        <f t="shared" si="44"/>
        <v>34.690925925925924</v>
      </c>
      <c r="P169">
        <f t="shared" si="37"/>
        <v>35155.944189119997</v>
      </c>
    </row>
    <row r="170" spans="1:16" hidden="1" outlineLevel="2" x14ac:dyDescent="0.2">
      <c r="A170" t="s">
        <v>359</v>
      </c>
      <c r="B170">
        <v>1974</v>
      </c>
      <c r="C170">
        <v>43.5</v>
      </c>
      <c r="D170" s="6">
        <v>583.12</v>
      </c>
      <c r="E170">
        <v>54</v>
      </c>
      <c r="F170">
        <v>16.773717999999999</v>
      </c>
      <c r="G170" s="32">
        <f>Parameters!$R$24</f>
        <v>-0.05</v>
      </c>
      <c r="H170" s="6">
        <f t="shared" si="38"/>
        <v>401.98869555259262</v>
      </c>
      <c r="I170" s="6">
        <f t="shared" si="39"/>
        <v>422.08813033022227</v>
      </c>
      <c r="J170" s="6">
        <f t="shared" si="48"/>
        <v>1.2498616130020967</v>
      </c>
      <c r="K170" s="126">
        <f t="shared" si="40"/>
        <v>527.55175140357085</v>
      </c>
      <c r="L170" s="113">
        <f t="shared" si="41"/>
        <v>502.43</v>
      </c>
      <c r="M170" s="113">
        <f t="shared" si="42"/>
        <v>25.12</v>
      </c>
      <c r="N170" s="113">
        <f t="shared" si="43"/>
        <v>10.798518518518518</v>
      </c>
      <c r="O170" s="6">
        <f t="shared" si="44"/>
        <v>10.798518518518518</v>
      </c>
      <c r="P170">
        <f t="shared" si="37"/>
        <v>9781.0904401600001</v>
      </c>
    </row>
    <row r="171" spans="1:16" hidden="1" outlineLevel="2" x14ac:dyDescent="0.2">
      <c r="A171" t="s">
        <v>359</v>
      </c>
      <c r="B171">
        <v>1971</v>
      </c>
      <c r="C171">
        <v>46.5</v>
      </c>
      <c r="D171" s="6">
        <v>2786.38</v>
      </c>
      <c r="E171">
        <v>54</v>
      </c>
      <c r="F171">
        <v>14.909903</v>
      </c>
      <c r="G171" s="32">
        <f>Parameters!$R$24</f>
        <v>-0.05</v>
      </c>
      <c r="H171" s="6">
        <f t="shared" si="38"/>
        <v>2017.0345273862963</v>
      </c>
      <c r="I171" s="6">
        <f t="shared" si="39"/>
        <v>2117.8862537556111</v>
      </c>
      <c r="J171" s="6">
        <f t="shared" si="48"/>
        <v>1.2498616130020967</v>
      </c>
      <c r="K171" s="126">
        <f t="shared" si="40"/>
        <v>2647.0647292739559</v>
      </c>
      <c r="L171" s="113">
        <f t="shared" si="41"/>
        <v>2521.0100000000002</v>
      </c>
      <c r="M171" s="113">
        <f t="shared" si="42"/>
        <v>126.05</v>
      </c>
      <c r="N171" s="113">
        <f t="shared" si="43"/>
        <v>51.599629629629632</v>
      </c>
      <c r="O171" s="6">
        <f t="shared" si="44"/>
        <v>51.599629629629632</v>
      </c>
      <c r="P171">
        <f t="shared" si="37"/>
        <v>41544.655521140005</v>
      </c>
    </row>
    <row r="172" spans="1:16" hidden="1" outlineLevel="2" x14ac:dyDescent="0.2">
      <c r="A172" t="s">
        <v>359</v>
      </c>
      <c r="B172">
        <v>1970</v>
      </c>
      <c r="C172">
        <v>47.5</v>
      </c>
      <c r="D172" s="6">
        <v>101140.23</v>
      </c>
      <c r="E172">
        <v>54</v>
      </c>
      <c r="F172">
        <v>14.319782999999999</v>
      </c>
      <c r="G172" s="32">
        <f>Parameters!$R$24</f>
        <v>-0.05</v>
      </c>
      <c r="H172" s="6">
        <f t="shared" si="38"/>
        <v>74319.745811665009</v>
      </c>
      <c r="I172" s="6">
        <f t="shared" si="39"/>
        <v>78035.733102248269</v>
      </c>
      <c r="J172" s="6">
        <f t="shared" si="48"/>
        <v>1.2498616130020967</v>
      </c>
      <c r="K172" s="126">
        <f t="shared" si="40"/>
        <v>97533.867246977141</v>
      </c>
      <c r="L172" s="113">
        <f t="shared" si="41"/>
        <v>92889.4</v>
      </c>
      <c r="M172" s="113">
        <f t="shared" si="42"/>
        <v>4644.47</v>
      </c>
      <c r="N172" s="113">
        <f t="shared" si="43"/>
        <v>1872.9672222222221</v>
      </c>
      <c r="O172" s="6">
        <f t="shared" si="44"/>
        <v>1872.9672222222221</v>
      </c>
      <c r="P172">
        <f t="shared" si="37"/>
        <v>1448306.14617009</v>
      </c>
    </row>
    <row r="173" spans="1:16" hidden="1" outlineLevel="2" x14ac:dyDescent="0.2">
      <c r="A173" t="s">
        <v>359</v>
      </c>
      <c r="B173">
        <v>1969</v>
      </c>
      <c r="C173">
        <v>48.5</v>
      </c>
      <c r="D173" s="6">
        <v>87449.65</v>
      </c>
      <c r="E173">
        <v>54</v>
      </c>
      <c r="F173">
        <v>13.746574000000001</v>
      </c>
      <c r="G173" s="32">
        <f>Parameters!$R$24</f>
        <v>-0.05</v>
      </c>
      <c r="H173" s="6">
        <f t="shared" si="38"/>
        <v>65187.926203720359</v>
      </c>
      <c r="I173" s="6">
        <f t="shared" si="39"/>
        <v>68447.322513906372</v>
      </c>
      <c r="J173" s="6">
        <f t="shared" si="48"/>
        <v>1.2498616130020967</v>
      </c>
      <c r="K173" s="126">
        <f t="shared" si="40"/>
        <v>85549.680922905754</v>
      </c>
      <c r="L173" s="113">
        <f t="shared" si="41"/>
        <v>81475.89</v>
      </c>
      <c r="M173" s="113">
        <f t="shared" si="42"/>
        <v>4073.79</v>
      </c>
      <c r="N173" s="113">
        <f t="shared" si="43"/>
        <v>1619.437962962963</v>
      </c>
      <c r="O173" s="6">
        <f t="shared" si="44"/>
        <v>1619.437962962963</v>
      </c>
      <c r="P173">
        <f t="shared" si="37"/>
        <v>1202133.0849991001</v>
      </c>
    </row>
    <row r="174" spans="1:16" hidden="1" outlineLevel="2" x14ac:dyDescent="0.2">
      <c r="A174" t="s">
        <v>359</v>
      </c>
      <c r="B174">
        <v>1967</v>
      </c>
      <c r="C174">
        <v>50.5</v>
      </c>
      <c r="D174" s="6">
        <v>139.30000000000001</v>
      </c>
      <c r="E174">
        <v>54</v>
      </c>
      <c r="F174">
        <v>12.650338</v>
      </c>
      <c r="G174" s="32">
        <f>Parameters!$R$24</f>
        <v>-0.05</v>
      </c>
      <c r="H174" s="6">
        <f t="shared" si="38"/>
        <v>106.66681327037038</v>
      </c>
      <c r="I174" s="6">
        <f t="shared" si="39"/>
        <v>112.00015393388891</v>
      </c>
      <c r="J174" s="6">
        <f t="shared" si="48"/>
        <v>1.2498616130020967</v>
      </c>
      <c r="K174" s="126">
        <f t="shared" si="40"/>
        <v>139.98469305229352</v>
      </c>
      <c r="L174" s="113">
        <f t="shared" si="41"/>
        <v>133.32</v>
      </c>
      <c r="M174" s="113">
        <f t="shared" si="42"/>
        <v>6.66</v>
      </c>
      <c r="N174" s="113">
        <f t="shared" si="43"/>
        <v>2.5796296296296299</v>
      </c>
      <c r="O174" s="6">
        <f t="shared" si="44"/>
        <v>2.5796296296296299</v>
      </c>
      <c r="P174">
        <f t="shared" si="37"/>
        <v>1762.1920834</v>
      </c>
    </row>
    <row r="175" spans="1:16" hidden="1" outlineLevel="2" x14ac:dyDescent="0.2">
      <c r="A175" t="s">
        <v>359</v>
      </c>
      <c r="B175">
        <v>1965</v>
      </c>
      <c r="C175">
        <v>52.5</v>
      </c>
      <c r="D175" s="6">
        <v>1404.48</v>
      </c>
      <c r="E175">
        <v>54</v>
      </c>
      <c r="F175">
        <v>11.622913</v>
      </c>
      <c r="G175" s="32">
        <f>Parameters!$R$24</f>
        <v>-0.05</v>
      </c>
      <c r="H175" s="6">
        <f t="shared" si="38"/>
        <v>1102.1809472177777</v>
      </c>
      <c r="I175" s="6">
        <f t="shared" si="39"/>
        <v>1157.2899945786667</v>
      </c>
      <c r="J175" s="6">
        <f t="shared" si="48"/>
        <v>1.2498616130020967</v>
      </c>
      <c r="K175" s="126">
        <f t="shared" si="40"/>
        <v>1446.4523393352802</v>
      </c>
      <c r="L175" s="113">
        <f t="shared" si="41"/>
        <v>1377.57</v>
      </c>
      <c r="M175" s="113">
        <f t="shared" si="42"/>
        <v>68.88</v>
      </c>
      <c r="N175" s="113">
        <f t="shared" si="43"/>
        <v>26.00888888888889</v>
      </c>
      <c r="O175" s="6">
        <f t="shared" si="44"/>
        <v>26.00888888888889</v>
      </c>
      <c r="P175">
        <f t="shared" si="37"/>
        <v>16324.148850240001</v>
      </c>
    </row>
    <row r="176" spans="1:16" hidden="1" outlineLevel="2" x14ac:dyDescent="0.2">
      <c r="A176" t="s">
        <v>359</v>
      </c>
      <c r="B176">
        <v>1964</v>
      </c>
      <c r="C176">
        <v>53.5</v>
      </c>
      <c r="D176" s="6">
        <v>12235.01</v>
      </c>
      <c r="E176">
        <v>54</v>
      </c>
      <c r="F176">
        <v>11.135490000000001</v>
      </c>
      <c r="G176" s="32">
        <f>Parameters!$R$24</f>
        <v>-0.05</v>
      </c>
      <c r="H176" s="6">
        <f t="shared" si="38"/>
        <v>9711.994601761111</v>
      </c>
      <c r="I176" s="6">
        <f t="shared" si="39"/>
        <v>10197.594331849166</v>
      </c>
      <c r="J176" s="6">
        <f t="shared" si="48"/>
        <v>1.2498616130020967</v>
      </c>
      <c r="K176" s="126">
        <f t="shared" si="40"/>
        <v>12745.581700346038</v>
      </c>
      <c r="L176" s="113">
        <f t="shared" si="41"/>
        <v>12138.65</v>
      </c>
      <c r="M176" s="113">
        <f t="shared" si="42"/>
        <v>606.92999999999995</v>
      </c>
      <c r="N176" s="113">
        <f t="shared" si="43"/>
        <v>226.57425925925926</v>
      </c>
      <c r="O176" s="6">
        <f t="shared" si="44"/>
        <v>226.57425925925926</v>
      </c>
      <c r="P176">
        <f t="shared" si="37"/>
        <v>136242.83150490001</v>
      </c>
    </row>
    <row r="177" spans="1:19" hidden="1" outlineLevel="2" x14ac:dyDescent="0.2">
      <c r="A177" t="s">
        <v>359</v>
      </c>
      <c r="B177">
        <v>1962</v>
      </c>
      <c r="C177">
        <v>55.5</v>
      </c>
      <c r="D177" s="6">
        <v>150.41999999999999</v>
      </c>
      <c r="E177">
        <v>54</v>
      </c>
      <c r="F177">
        <v>10.214371999999999</v>
      </c>
      <c r="G177" s="32">
        <f>Parameters!$R$24</f>
        <v>-0.05</v>
      </c>
      <c r="H177" s="6">
        <f t="shared" si="38"/>
        <v>121.96729932888888</v>
      </c>
      <c r="I177" s="6">
        <f t="shared" si="39"/>
        <v>128.06566429533333</v>
      </c>
      <c r="J177" s="6">
        <f t="shared" si="48"/>
        <v>1.2498616130020967</v>
      </c>
      <c r="K177" s="126">
        <f t="shared" si="40"/>
        <v>160.06435774635034</v>
      </c>
      <c r="L177" s="113">
        <f t="shared" si="41"/>
        <v>152.44</v>
      </c>
      <c r="M177" s="113">
        <f t="shared" si="42"/>
        <v>7.62</v>
      </c>
      <c r="N177" s="113">
        <f t="shared" si="43"/>
        <v>2.7855555555555553</v>
      </c>
      <c r="O177" s="6">
        <f t="shared" si="44"/>
        <v>2.7855555555555553</v>
      </c>
      <c r="P177">
        <f t="shared" si="37"/>
        <v>1536.4458362399998</v>
      </c>
    </row>
    <row r="178" spans="1:19" hidden="1" outlineLevel="2" x14ac:dyDescent="0.2">
      <c r="A178" t="s">
        <v>359</v>
      </c>
      <c r="B178">
        <v>1959</v>
      </c>
      <c r="C178">
        <v>58.5</v>
      </c>
      <c r="D178" s="6">
        <v>1104.01</v>
      </c>
      <c r="E178">
        <v>54</v>
      </c>
      <c r="F178">
        <v>8.9624900000000007</v>
      </c>
      <c r="G178" s="32">
        <f>Parameters!$R$24</f>
        <v>-0.05</v>
      </c>
      <c r="H178" s="6">
        <f t="shared" si="38"/>
        <v>920.77521139074076</v>
      </c>
      <c r="I178" s="6">
        <f t="shared" si="39"/>
        <v>966.81397196027785</v>
      </c>
      <c r="J178" s="6">
        <f t="shared" si="48"/>
        <v>1.2498616130020967</v>
      </c>
      <c r="K178" s="126">
        <f t="shared" si="40"/>
        <v>1208.3836704672369</v>
      </c>
      <c r="L178" s="113">
        <f t="shared" si="41"/>
        <v>1150.8399999999999</v>
      </c>
      <c r="M178" s="113">
        <f t="shared" si="42"/>
        <v>57.54</v>
      </c>
      <c r="N178" s="113">
        <f t="shared" si="43"/>
        <v>20.444629629629631</v>
      </c>
      <c r="O178" s="6">
        <f t="shared" si="44"/>
        <v>20.444629629629631</v>
      </c>
      <c r="P178">
        <f t="shared" si="37"/>
        <v>9894.6785849000007</v>
      </c>
    </row>
    <row r="179" spans="1:19" hidden="1" outlineLevel="2" x14ac:dyDescent="0.2">
      <c r="A179" t="s">
        <v>359</v>
      </c>
      <c r="B179">
        <v>1956</v>
      </c>
      <c r="C179">
        <v>61.5</v>
      </c>
      <c r="D179" s="6">
        <v>448.44</v>
      </c>
      <c r="E179">
        <v>54</v>
      </c>
      <c r="F179">
        <v>7.8573709999999997</v>
      </c>
      <c r="G179" s="32">
        <f>Parameters!$R$24</f>
        <v>-0.05</v>
      </c>
      <c r="H179" s="6">
        <f t="shared" si="38"/>
        <v>383.18889905111109</v>
      </c>
      <c r="I179" s="6">
        <f t="shared" si="39"/>
        <v>402.34834400366668</v>
      </c>
      <c r="J179" s="6">
        <f t="shared" si="48"/>
        <v>1.2498616130020967</v>
      </c>
      <c r="K179" s="126">
        <f t="shared" si="40"/>
        <v>502.87975022514536</v>
      </c>
      <c r="L179" s="113">
        <f t="shared" si="41"/>
        <v>478.93</v>
      </c>
      <c r="M179" s="113">
        <f t="shared" si="42"/>
        <v>23.95</v>
      </c>
      <c r="N179" s="113">
        <f t="shared" si="43"/>
        <v>8.3044444444444441</v>
      </c>
      <c r="O179" s="6">
        <f t="shared" si="44"/>
        <v>8.3044444444444441</v>
      </c>
      <c r="P179">
        <f t="shared" si="37"/>
        <v>3523.5594512399998</v>
      </c>
    </row>
    <row r="180" spans="1:19" hidden="1" outlineLevel="2" x14ac:dyDescent="0.2">
      <c r="A180" t="s">
        <v>359</v>
      </c>
      <c r="B180">
        <v>1955</v>
      </c>
      <c r="C180">
        <v>62.5</v>
      </c>
      <c r="D180" s="6">
        <v>1226.99</v>
      </c>
      <c r="E180">
        <v>54</v>
      </c>
      <c r="F180">
        <v>7.5183850000000003</v>
      </c>
      <c r="G180" s="32">
        <f>Parameters!$R$24</f>
        <v>-0.05</v>
      </c>
      <c r="H180" s="6">
        <f t="shared" si="38"/>
        <v>1056.1569775712962</v>
      </c>
      <c r="I180" s="6">
        <f t="shared" si="39"/>
        <v>1108.964826449861</v>
      </c>
      <c r="J180" s="6">
        <f t="shared" si="48"/>
        <v>1.2498616130020967</v>
      </c>
      <c r="K180" s="126">
        <f t="shared" si="40"/>
        <v>1386.0525667492136</v>
      </c>
      <c r="L180" s="113">
        <f t="shared" si="41"/>
        <v>1320.05</v>
      </c>
      <c r="M180" s="113">
        <f t="shared" si="42"/>
        <v>66</v>
      </c>
      <c r="N180" s="113">
        <f t="shared" si="43"/>
        <v>22.722037037037037</v>
      </c>
      <c r="O180" s="6">
        <f t="shared" si="44"/>
        <v>22.722037037037037</v>
      </c>
      <c r="P180">
        <f t="shared" si="37"/>
        <v>9224.98321115</v>
      </c>
    </row>
    <row r="181" spans="1:19" hidden="1" outlineLevel="2" x14ac:dyDescent="0.2">
      <c r="A181" t="s">
        <v>359</v>
      </c>
      <c r="B181">
        <v>1954</v>
      </c>
      <c r="C181">
        <v>63.5</v>
      </c>
      <c r="D181" s="6">
        <v>51626.57</v>
      </c>
      <c r="E181">
        <v>54</v>
      </c>
      <c r="F181">
        <v>7.1927339999999997</v>
      </c>
      <c r="G181" s="32">
        <f>Parameters!$R$24</f>
        <v>-0.05</v>
      </c>
      <c r="H181" s="6">
        <f t="shared" si="38"/>
        <v>44749.973975141111</v>
      </c>
      <c r="I181" s="6">
        <f t="shared" si="39"/>
        <v>46987.47267389817</v>
      </c>
      <c r="J181" s="6">
        <f t="shared" si="48"/>
        <v>1.2498616130020967</v>
      </c>
      <c r="K181" s="126">
        <f t="shared" si="40"/>
        <v>58727.838387090313</v>
      </c>
      <c r="L181" s="113">
        <f t="shared" si="41"/>
        <v>55931.27</v>
      </c>
      <c r="M181" s="113">
        <f t="shared" si="42"/>
        <v>2796.57</v>
      </c>
      <c r="N181" s="113">
        <f t="shared" si="43"/>
        <v>956.04759259259254</v>
      </c>
      <c r="O181" s="6">
        <f t="shared" si="44"/>
        <v>956.04759259259254</v>
      </c>
      <c r="P181">
        <f t="shared" si="37"/>
        <v>371336.18534237996</v>
      </c>
    </row>
    <row r="182" spans="1:19" outlineLevel="1" collapsed="1" x14ac:dyDescent="0.2">
      <c r="A182" s="11" t="s">
        <v>364</v>
      </c>
      <c r="D182" s="6">
        <f>SUBTOTAL(9,D155:D181)</f>
        <v>923446.05000000016</v>
      </c>
      <c r="G182" s="32"/>
      <c r="H182" s="6">
        <f>SUBTOTAL(9,H155:H181)</f>
        <v>357258.97402514267</v>
      </c>
      <c r="I182" s="6">
        <f>SUBTOTAL(9,I155:I181)</f>
        <v>375121.92272639979</v>
      </c>
      <c r="J182" s="6"/>
      <c r="K182" s="126">
        <f t="shared" ref="K182:P182" si="49">SUBTOTAL(9,K155:K181)</f>
        <v>468850.49141126592</v>
      </c>
      <c r="L182" s="113">
        <f t="shared" si="49"/>
        <v>446524.24000000011</v>
      </c>
      <c r="M182" s="113">
        <f t="shared" si="49"/>
        <v>22326.260000000002</v>
      </c>
      <c r="N182" s="113">
        <f t="shared" si="49"/>
        <v>17100.852777777778</v>
      </c>
      <c r="O182" s="6">
        <f t="shared" si="49"/>
        <v>17100.852777777778</v>
      </c>
      <c r="P182" s="6">
        <f t="shared" si="49"/>
        <v>30574102.102642298</v>
      </c>
      <c r="Q182" s="33">
        <f>P182/D182</f>
        <v>33.108704187583335</v>
      </c>
      <c r="S182" s="6">
        <f>SUBTOTAL(9,S155:S181)</f>
        <v>0</v>
      </c>
    </row>
    <row r="183" spans="1:19" hidden="1" outlineLevel="2" x14ac:dyDescent="0.2">
      <c r="A183" t="s">
        <v>365</v>
      </c>
      <c r="B183">
        <v>2017</v>
      </c>
      <c r="C183">
        <v>0.5</v>
      </c>
      <c r="D183" s="6">
        <v>37618.199999999997</v>
      </c>
      <c r="E183">
        <v>50</v>
      </c>
      <c r="F183">
        <v>49.587938999999999</v>
      </c>
      <c r="G183" s="32">
        <f>Parameters!$R$25</f>
        <v>-0.04</v>
      </c>
      <c r="H183" s="6">
        <f t="shared" si="38"/>
        <v>310.01986220400181</v>
      </c>
      <c r="I183" s="6">
        <f t="shared" si="39"/>
        <v>322.42065669216191</v>
      </c>
      <c r="J183" s="6">
        <f t="shared" ref="J183:J212" si="50">$I$230</f>
        <v>1.2498616130020967</v>
      </c>
      <c r="K183" s="126">
        <f t="shared" si="40"/>
        <v>402.98120203846076</v>
      </c>
      <c r="L183" s="113">
        <f t="shared" si="41"/>
        <v>387.48</v>
      </c>
      <c r="M183" s="113">
        <f t="shared" si="42"/>
        <v>15.5</v>
      </c>
      <c r="N183" s="113">
        <f t="shared" si="43"/>
        <v>752.36399999999992</v>
      </c>
      <c r="O183" s="6">
        <f t="shared" si="44"/>
        <v>752.36399999999992</v>
      </c>
      <c r="P183">
        <f t="shared" si="37"/>
        <v>1865409.0068897998</v>
      </c>
    </row>
    <row r="184" spans="1:19" hidden="1" outlineLevel="2" x14ac:dyDescent="0.2">
      <c r="A184" t="s">
        <v>365</v>
      </c>
      <c r="B184">
        <v>1998</v>
      </c>
      <c r="C184">
        <v>19.5</v>
      </c>
      <c r="D184" s="6">
        <v>7320.86</v>
      </c>
      <c r="E184">
        <v>50</v>
      </c>
      <c r="F184">
        <v>34.798153999999997</v>
      </c>
      <c r="G184" s="32">
        <f>Parameters!$R$25</f>
        <v>-0.04</v>
      </c>
      <c r="H184" s="6">
        <f t="shared" si="38"/>
        <v>2225.8117261512002</v>
      </c>
      <c r="I184" s="6">
        <f t="shared" si="39"/>
        <v>2314.8441951972482</v>
      </c>
      <c r="J184" s="6">
        <f t="shared" si="50"/>
        <v>1.2498616130020967</v>
      </c>
      <c r="K184" s="126">
        <f t="shared" si="40"/>
        <v>2893.234899657773</v>
      </c>
      <c r="L184" s="113">
        <f t="shared" si="41"/>
        <v>2781.96</v>
      </c>
      <c r="M184" s="113">
        <f t="shared" si="42"/>
        <v>111.27</v>
      </c>
      <c r="N184" s="113">
        <f t="shared" si="43"/>
        <v>146.41719999999998</v>
      </c>
      <c r="O184" s="6">
        <f t="shared" si="44"/>
        <v>146.41719999999998</v>
      </c>
      <c r="P184">
        <f t="shared" si="37"/>
        <v>254752.41369243996</v>
      </c>
    </row>
    <row r="185" spans="1:19" hidden="1" outlineLevel="2" x14ac:dyDescent="0.2">
      <c r="A185" t="s">
        <v>365</v>
      </c>
      <c r="B185">
        <v>1995</v>
      </c>
      <c r="C185">
        <v>22.5</v>
      </c>
      <c r="D185" s="6">
        <v>6157.84</v>
      </c>
      <c r="E185">
        <v>50</v>
      </c>
      <c r="F185">
        <v>32.629857000000001</v>
      </c>
      <c r="G185" s="32">
        <f>Parameters!$R$25</f>
        <v>-0.04</v>
      </c>
      <c r="H185" s="6">
        <f t="shared" si="38"/>
        <v>2139.2512274224</v>
      </c>
      <c r="I185" s="6">
        <f t="shared" si="39"/>
        <v>2224.8212765192961</v>
      </c>
      <c r="J185" s="6">
        <f t="shared" si="50"/>
        <v>1.2498616130020967</v>
      </c>
      <c r="K185" s="126">
        <f t="shared" si="40"/>
        <v>2780.7187093117914</v>
      </c>
      <c r="L185" s="113">
        <f t="shared" si="41"/>
        <v>2673.77</v>
      </c>
      <c r="M185" s="113">
        <f t="shared" si="42"/>
        <v>106.95</v>
      </c>
      <c r="N185" s="113">
        <f t="shared" si="43"/>
        <v>123.1568</v>
      </c>
      <c r="O185" s="6">
        <f t="shared" si="44"/>
        <v>123.1568</v>
      </c>
      <c r="P185">
        <f t="shared" si="37"/>
        <v>200929.43862888002</v>
      </c>
    </row>
    <row r="186" spans="1:19" hidden="1" outlineLevel="2" x14ac:dyDescent="0.2">
      <c r="A186" t="s">
        <v>365</v>
      </c>
      <c r="B186">
        <v>1994</v>
      </c>
      <c r="C186">
        <v>23.5</v>
      </c>
      <c r="D186" s="6">
        <v>9583.98</v>
      </c>
      <c r="E186">
        <v>50</v>
      </c>
      <c r="F186">
        <v>31.919284999999999</v>
      </c>
      <c r="G186" s="32">
        <f>Parameters!$R$25</f>
        <v>-0.04</v>
      </c>
      <c r="H186" s="6">
        <f t="shared" si="38"/>
        <v>3465.7042189140002</v>
      </c>
      <c r="I186" s="6">
        <f t="shared" si="39"/>
        <v>3604.3323876705604</v>
      </c>
      <c r="J186" s="6">
        <f t="shared" si="50"/>
        <v>1.2498616130020967</v>
      </c>
      <c r="K186" s="126">
        <f t="shared" si="40"/>
        <v>4504.9166918496248</v>
      </c>
      <c r="L186" s="113">
        <f t="shared" si="41"/>
        <v>4331.6499999999996</v>
      </c>
      <c r="M186" s="113">
        <f t="shared" si="42"/>
        <v>173.27</v>
      </c>
      <c r="N186" s="113">
        <f t="shared" si="43"/>
        <v>191.67959999999999</v>
      </c>
      <c r="O186" s="6">
        <f t="shared" si="44"/>
        <v>191.67959999999999</v>
      </c>
      <c r="P186">
        <f t="shared" si="37"/>
        <v>305913.7890543</v>
      </c>
    </row>
    <row r="187" spans="1:19" hidden="1" outlineLevel="2" x14ac:dyDescent="0.2">
      <c r="A187" t="s">
        <v>365</v>
      </c>
      <c r="B187">
        <v>1993</v>
      </c>
      <c r="C187">
        <v>24.5</v>
      </c>
      <c r="D187" s="6">
        <v>19428.830000000002</v>
      </c>
      <c r="E187">
        <v>50</v>
      </c>
      <c r="F187">
        <v>31.215174999999999</v>
      </c>
      <c r="G187" s="32">
        <f>Parameters!$R$25</f>
        <v>-0.04</v>
      </c>
      <c r="H187" s="6">
        <f t="shared" si="38"/>
        <v>7299.3434300950003</v>
      </c>
      <c r="I187" s="6">
        <f t="shared" si="39"/>
        <v>7591.3171672988001</v>
      </c>
      <c r="J187" s="6">
        <f t="shared" si="50"/>
        <v>1.2498616130020967</v>
      </c>
      <c r="K187" s="126">
        <f t="shared" si="40"/>
        <v>9488.0959195305859</v>
      </c>
      <c r="L187" s="113">
        <f t="shared" si="41"/>
        <v>9123.17</v>
      </c>
      <c r="M187" s="113">
        <f t="shared" si="42"/>
        <v>364.93</v>
      </c>
      <c r="N187" s="113">
        <f t="shared" si="43"/>
        <v>388.57660000000004</v>
      </c>
      <c r="O187" s="6">
        <f t="shared" si="44"/>
        <v>388.57660000000004</v>
      </c>
      <c r="P187">
        <f t="shared" si="37"/>
        <v>606474.32849525008</v>
      </c>
    </row>
    <row r="188" spans="1:19" hidden="1" outlineLevel="2" x14ac:dyDescent="0.2">
      <c r="A188" t="s">
        <v>365</v>
      </c>
      <c r="B188">
        <v>1992</v>
      </c>
      <c r="C188">
        <v>25.5</v>
      </c>
      <c r="D188" s="6">
        <v>64258.25</v>
      </c>
      <c r="E188">
        <v>50</v>
      </c>
      <c r="F188">
        <v>30.517747</v>
      </c>
      <c r="G188" s="32">
        <f>Parameters!$R$25</f>
        <v>-0.04</v>
      </c>
      <c r="H188" s="6">
        <f t="shared" si="38"/>
        <v>25037.909676744999</v>
      </c>
      <c r="I188" s="6">
        <f t="shared" si="39"/>
        <v>26039.426063814801</v>
      </c>
      <c r="J188" s="6">
        <f t="shared" si="50"/>
        <v>1.2498616130020967</v>
      </c>
      <c r="K188" s="126">
        <f t="shared" si="40"/>
        <v>32545.679061768406</v>
      </c>
      <c r="L188" s="113">
        <f t="shared" si="41"/>
        <v>31293.919999999998</v>
      </c>
      <c r="M188" s="113">
        <f t="shared" si="42"/>
        <v>1251.76</v>
      </c>
      <c r="N188" s="113">
        <f t="shared" si="43"/>
        <v>1285.165</v>
      </c>
      <c r="O188" s="6">
        <f t="shared" si="44"/>
        <v>1285.165</v>
      </c>
      <c r="P188">
        <f t="shared" si="37"/>
        <v>1961017.0161627501</v>
      </c>
    </row>
    <row r="189" spans="1:19" hidden="1" outlineLevel="2" x14ac:dyDescent="0.2">
      <c r="A189" t="s">
        <v>365</v>
      </c>
      <c r="B189">
        <v>1991</v>
      </c>
      <c r="C189">
        <v>26.5</v>
      </c>
      <c r="D189" s="6">
        <v>6049.68</v>
      </c>
      <c r="E189">
        <v>50</v>
      </c>
      <c r="F189">
        <v>29.827226</v>
      </c>
      <c r="G189" s="32">
        <f>Parameters!$R$25</f>
        <v>-0.04</v>
      </c>
      <c r="H189" s="6">
        <f t="shared" si="38"/>
        <v>2440.7765482464001</v>
      </c>
      <c r="I189" s="6">
        <f t="shared" si="39"/>
        <v>2538.4076101762562</v>
      </c>
      <c r="J189" s="6">
        <f t="shared" si="50"/>
        <v>1.2498616130020967</v>
      </c>
      <c r="K189" s="126">
        <f t="shared" si="40"/>
        <v>3172.6582301116932</v>
      </c>
      <c r="L189" s="113">
        <f t="shared" si="41"/>
        <v>3050.63</v>
      </c>
      <c r="M189" s="113">
        <f t="shared" si="42"/>
        <v>122.03</v>
      </c>
      <c r="N189" s="113">
        <f t="shared" si="43"/>
        <v>120.9936</v>
      </c>
      <c r="O189" s="6">
        <f t="shared" si="44"/>
        <v>120.9936</v>
      </c>
      <c r="P189">
        <f t="shared" si="37"/>
        <v>180445.17258768002</v>
      </c>
    </row>
    <row r="190" spans="1:19" hidden="1" outlineLevel="2" x14ac:dyDescent="0.2">
      <c r="A190" t="s">
        <v>365</v>
      </c>
      <c r="B190">
        <v>1990</v>
      </c>
      <c r="C190">
        <v>27.5</v>
      </c>
      <c r="D190" s="6">
        <v>7741.68</v>
      </c>
      <c r="E190">
        <v>50</v>
      </c>
      <c r="F190">
        <v>29.143833000000001</v>
      </c>
      <c r="G190" s="32">
        <f>Parameters!$R$25</f>
        <v>-0.04</v>
      </c>
      <c r="H190" s="6">
        <f t="shared" si="38"/>
        <v>3229.2354188111999</v>
      </c>
      <c r="I190" s="6">
        <f t="shared" si="39"/>
        <v>3358.4048355636478</v>
      </c>
      <c r="J190" s="6">
        <f t="shared" si="50"/>
        <v>1.2498616130020967</v>
      </c>
      <c r="K190" s="126">
        <f t="shared" si="40"/>
        <v>4197.5412848916221</v>
      </c>
      <c r="L190" s="113">
        <f t="shared" si="41"/>
        <v>4036.1</v>
      </c>
      <c r="M190" s="113">
        <f t="shared" si="42"/>
        <v>161.44</v>
      </c>
      <c r="N190" s="113">
        <f t="shared" si="43"/>
        <v>154.83360000000002</v>
      </c>
      <c r="O190" s="6">
        <f t="shared" si="44"/>
        <v>154.83360000000002</v>
      </c>
      <c r="P190">
        <f t="shared" si="37"/>
        <v>225622.22905944003</v>
      </c>
    </row>
    <row r="191" spans="1:19" hidden="1" outlineLevel="2" x14ac:dyDescent="0.2">
      <c r="A191" t="s">
        <v>365</v>
      </c>
      <c r="B191">
        <v>1987</v>
      </c>
      <c r="C191">
        <v>30.5</v>
      </c>
      <c r="D191" s="6">
        <v>960.14</v>
      </c>
      <c r="E191">
        <v>50</v>
      </c>
      <c r="F191">
        <v>27.138594999999999</v>
      </c>
      <c r="G191" s="32">
        <f>Parameters!$R$25</f>
        <v>-0.04</v>
      </c>
      <c r="H191" s="6">
        <f t="shared" si="38"/>
        <v>439.00298793400003</v>
      </c>
      <c r="I191" s="6">
        <f t="shared" si="39"/>
        <v>456.56310745136005</v>
      </c>
      <c r="J191" s="6">
        <f t="shared" si="50"/>
        <v>1.2498616130020967</v>
      </c>
      <c r="K191" s="126">
        <f t="shared" si="40"/>
        <v>570.64070191640644</v>
      </c>
      <c r="L191" s="113">
        <f t="shared" si="41"/>
        <v>548.69000000000005</v>
      </c>
      <c r="M191" s="113">
        <f t="shared" si="42"/>
        <v>21.95</v>
      </c>
      <c r="N191" s="113">
        <f t="shared" si="43"/>
        <v>19.2028</v>
      </c>
      <c r="O191" s="6">
        <f t="shared" si="44"/>
        <v>19.2028</v>
      </c>
      <c r="P191">
        <f t="shared" si="37"/>
        <v>26056.850603299998</v>
      </c>
    </row>
    <row r="192" spans="1:19" hidden="1" outlineLevel="2" x14ac:dyDescent="0.2">
      <c r="A192" t="s">
        <v>365</v>
      </c>
      <c r="B192">
        <v>1986</v>
      </c>
      <c r="C192">
        <v>31.5</v>
      </c>
      <c r="D192" s="6">
        <v>8678.75</v>
      </c>
      <c r="E192">
        <v>50</v>
      </c>
      <c r="F192">
        <v>26.485873000000002</v>
      </c>
      <c r="G192" s="32">
        <f>Parameters!$R$25</f>
        <v>-0.04</v>
      </c>
      <c r="H192" s="6">
        <f t="shared" si="38"/>
        <v>4081.4645940249993</v>
      </c>
      <c r="I192" s="6">
        <f t="shared" si="39"/>
        <v>4244.7231777859997</v>
      </c>
      <c r="J192" s="6">
        <f t="shared" si="50"/>
        <v>1.2498616130020967</v>
      </c>
      <c r="K192" s="126">
        <f t="shared" si="40"/>
        <v>5305.3165577349955</v>
      </c>
      <c r="L192" s="113">
        <f t="shared" si="41"/>
        <v>5101.2700000000004</v>
      </c>
      <c r="M192" s="113">
        <f t="shared" si="42"/>
        <v>204.05</v>
      </c>
      <c r="N192" s="113">
        <f t="shared" si="43"/>
        <v>173.57499999999999</v>
      </c>
      <c r="O192" s="6">
        <f t="shared" si="44"/>
        <v>173.57499999999999</v>
      </c>
      <c r="P192">
        <f t="shared" si="37"/>
        <v>229864.27029875002</v>
      </c>
    </row>
    <row r="193" spans="1:16" hidden="1" outlineLevel="2" x14ac:dyDescent="0.2">
      <c r="A193" t="s">
        <v>365</v>
      </c>
      <c r="B193">
        <v>1985</v>
      </c>
      <c r="C193">
        <v>32.5</v>
      </c>
      <c r="D193" s="6">
        <v>14729.48</v>
      </c>
      <c r="E193">
        <v>50</v>
      </c>
      <c r="F193">
        <v>25.841346000000001</v>
      </c>
      <c r="G193" s="32">
        <f>Parameters!$R$25</f>
        <v>-0.04</v>
      </c>
      <c r="H193" s="6">
        <f t="shared" si="38"/>
        <v>7116.8882183983987</v>
      </c>
      <c r="I193" s="6">
        <f t="shared" si="39"/>
        <v>7401.5637471343352</v>
      </c>
      <c r="J193" s="6">
        <f t="shared" si="50"/>
        <v>1.2498616130020967</v>
      </c>
      <c r="K193" s="126">
        <f t="shared" si="40"/>
        <v>9250.9304037311631</v>
      </c>
      <c r="L193" s="113">
        <f t="shared" si="41"/>
        <v>8895.1299999999992</v>
      </c>
      <c r="M193" s="113">
        <f t="shared" si="42"/>
        <v>355.8</v>
      </c>
      <c r="N193" s="113">
        <f t="shared" si="43"/>
        <v>294.58960000000002</v>
      </c>
      <c r="O193" s="6">
        <f t="shared" si="44"/>
        <v>294.58960000000002</v>
      </c>
      <c r="P193">
        <f t="shared" si="37"/>
        <v>380629.58908007998</v>
      </c>
    </row>
    <row r="194" spans="1:16" hidden="1" outlineLevel="2" x14ac:dyDescent="0.2">
      <c r="A194" t="s">
        <v>365</v>
      </c>
      <c r="B194">
        <v>1984</v>
      </c>
      <c r="C194">
        <v>33.5</v>
      </c>
      <c r="D194" s="6">
        <v>21386.98</v>
      </c>
      <c r="E194">
        <v>50</v>
      </c>
      <c r="F194">
        <v>25.205210999999998</v>
      </c>
      <c r="G194" s="32">
        <f>Parameters!$R$25</f>
        <v>-0.04</v>
      </c>
      <c r="H194" s="6">
        <f t="shared" si="38"/>
        <v>10605.713128944401</v>
      </c>
      <c r="I194" s="6">
        <f t="shared" si="39"/>
        <v>11029.941654102176</v>
      </c>
      <c r="J194" s="6">
        <f t="shared" si="50"/>
        <v>1.2498616130020967</v>
      </c>
      <c r="K194" s="126">
        <f t="shared" si="40"/>
        <v>13785.900667115162</v>
      </c>
      <c r="L194" s="113">
        <f t="shared" si="41"/>
        <v>13255.67</v>
      </c>
      <c r="M194" s="113">
        <f t="shared" si="42"/>
        <v>530.23</v>
      </c>
      <c r="N194" s="113">
        <f t="shared" si="43"/>
        <v>427.7396</v>
      </c>
      <c r="O194" s="6">
        <f t="shared" si="44"/>
        <v>427.7396</v>
      </c>
      <c r="P194">
        <f t="shared" si="37"/>
        <v>539063.34355277999</v>
      </c>
    </row>
    <row r="195" spans="1:16" hidden="1" outlineLevel="2" x14ac:dyDescent="0.2">
      <c r="A195" t="s">
        <v>365</v>
      </c>
      <c r="B195">
        <v>1983</v>
      </c>
      <c r="C195">
        <v>34.5</v>
      </c>
      <c r="D195" s="6">
        <v>1687.88</v>
      </c>
      <c r="E195">
        <v>50</v>
      </c>
      <c r="F195">
        <v>24.577672</v>
      </c>
      <c r="G195" s="32">
        <f>Parameters!$R$25</f>
        <v>-0.04</v>
      </c>
      <c r="H195" s="6">
        <f t="shared" si="38"/>
        <v>858.19677969280008</v>
      </c>
      <c r="I195" s="6">
        <f t="shared" si="39"/>
        <v>892.52465088051213</v>
      </c>
      <c r="J195" s="6">
        <f t="shared" si="50"/>
        <v>1.2498616130020967</v>
      </c>
      <c r="K195" s="126">
        <f t="shared" si="40"/>
        <v>1115.5322997936501</v>
      </c>
      <c r="L195" s="113">
        <f t="shared" si="41"/>
        <v>1072.6300000000001</v>
      </c>
      <c r="M195" s="113">
        <f t="shared" si="42"/>
        <v>42.9</v>
      </c>
      <c r="N195" s="113">
        <f t="shared" si="43"/>
        <v>33.757600000000004</v>
      </c>
      <c r="O195" s="6">
        <f t="shared" si="44"/>
        <v>33.757600000000004</v>
      </c>
      <c r="P195">
        <f t="shared" si="37"/>
        <v>41484.161015360005</v>
      </c>
    </row>
    <row r="196" spans="1:16" hidden="1" outlineLevel="2" x14ac:dyDescent="0.2">
      <c r="A196" t="s">
        <v>365</v>
      </c>
      <c r="B196">
        <v>1981</v>
      </c>
      <c r="C196">
        <v>36.5</v>
      </c>
      <c r="D196" s="6">
        <v>1016.77</v>
      </c>
      <c r="E196">
        <v>50</v>
      </c>
      <c r="F196">
        <v>23.349125999999998</v>
      </c>
      <c r="G196" s="32">
        <f>Parameters!$R$25</f>
        <v>-0.04</v>
      </c>
      <c r="H196" s="6">
        <f t="shared" si="38"/>
        <v>541.95618313960006</v>
      </c>
      <c r="I196" s="6">
        <f t="shared" si="39"/>
        <v>563.6344304651841</v>
      </c>
      <c r="J196" s="6">
        <f t="shared" si="50"/>
        <v>1.2498616130020967</v>
      </c>
      <c r="K196" s="126">
        <f t="shared" si="40"/>
        <v>704.46503840473315</v>
      </c>
      <c r="L196" s="113">
        <f t="shared" si="41"/>
        <v>677.37</v>
      </c>
      <c r="M196" s="113">
        <f t="shared" si="42"/>
        <v>27.1</v>
      </c>
      <c r="N196" s="113">
        <f t="shared" si="43"/>
        <v>20.3354</v>
      </c>
      <c r="O196" s="6">
        <f t="shared" si="44"/>
        <v>20.3354</v>
      </c>
      <c r="P196">
        <f t="shared" si="37"/>
        <v>23740.690843019998</v>
      </c>
    </row>
    <row r="197" spans="1:16" hidden="1" outlineLevel="2" x14ac:dyDescent="0.2">
      <c r="A197" t="s">
        <v>365</v>
      </c>
      <c r="B197">
        <v>1977</v>
      </c>
      <c r="C197">
        <v>40.5</v>
      </c>
      <c r="D197" s="6">
        <v>2581.9</v>
      </c>
      <c r="E197">
        <v>50</v>
      </c>
      <c r="F197">
        <v>21.003167000000001</v>
      </c>
      <c r="G197" s="32">
        <f>Parameters!$R$25</f>
        <v>-0.04</v>
      </c>
      <c r="H197" s="6">
        <f t="shared" si="38"/>
        <v>1497.3384624540001</v>
      </c>
      <c r="I197" s="6">
        <f t="shared" si="39"/>
        <v>1557.2320009521602</v>
      </c>
      <c r="J197" s="6">
        <f t="shared" si="50"/>
        <v>1.2498616130020967</v>
      </c>
      <c r="K197" s="126">
        <f t="shared" si="40"/>
        <v>1946.3245005285496</v>
      </c>
      <c r="L197" s="113">
        <f t="shared" si="41"/>
        <v>1871.47</v>
      </c>
      <c r="M197" s="113">
        <f t="shared" si="42"/>
        <v>74.849999999999994</v>
      </c>
      <c r="N197" s="113">
        <f t="shared" si="43"/>
        <v>51.638000000000005</v>
      </c>
      <c r="O197" s="6">
        <f t="shared" si="44"/>
        <v>51.638000000000005</v>
      </c>
      <c r="P197">
        <f t="shared" ref="P197:P260" si="51">D197*F197</f>
        <v>54228.076877300002</v>
      </c>
    </row>
    <row r="198" spans="1:16" hidden="1" outlineLevel="2" x14ac:dyDescent="0.2">
      <c r="A198" t="s">
        <v>365</v>
      </c>
      <c r="B198">
        <v>1976</v>
      </c>
      <c r="C198">
        <v>41.5</v>
      </c>
      <c r="D198" s="6">
        <v>4136.97</v>
      </c>
      <c r="E198">
        <v>50</v>
      </c>
      <c r="F198">
        <v>20.440781999999999</v>
      </c>
      <c r="G198" s="32">
        <f>Parameters!$R$25</f>
        <v>-0.04</v>
      </c>
      <c r="H198" s="6">
        <f t="shared" si="38"/>
        <v>2445.7119617891999</v>
      </c>
      <c r="I198" s="6">
        <f t="shared" si="39"/>
        <v>2543.5404402607678</v>
      </c>
      <c r="J198" s="6">
        <f t="shared" si="50"/>
        <v>1.2498616130020967</v>
      </c>
      <c r="K198" s="126">
        <f t="shared" si="40"/>
        <v>3179.0735574003866</v>
      </c>
      <c r="L198" s="113">
        <f t="shared" si="41"/>
        <v>3056.8</v>
      </c>
      <c r="M198" s="113">
        <f t="shared" si="42"/>
        <v>122.27</v>
      </c>
      <c r="N198" s="113">
        <f t="shared" si="43"/>
        <v>82.739400000000003</v>
      </c>
      <c r="O198" s="6">
        <f t="shared" si="44"/>
        <v>82.739400000000003</v>
      </c>
      <c r="P198">
        <f t="shared" si="51"/>
        <v>84562.901910539993</v>
      </c>
    </row>
    <row r="199" spans="1:16" hidden="1" outlineLevel="2" x14ac:dyDescent="0.2">
      <c r="A199" t="s">
        <v>365</v>
      </c>
      <c r="B199">
        <v>1975</v>
      </c>
      <c r="C199">
        <v>42.5</v>
      </c>
      <c r="D199" s="6">
        <v>428.97</v>
      </c>
      <c r="E199">
        <v>50</v>
      </c>
      <c r="F199">
        <v>19.888328999999999</v>
      </c>
      <c r="G199" s="32">
        <f>Parameters!$R$25</f>
        <v>-0.04</v>
      </c>
      <c r="H199" s="6">
        <f t="shared" si="38"/>
        <v>258.34007017740004</v>
      </c>
      <c r="I199" s="6">
        <f t="shared" si="39"/>
        <v>268.67367298449602</v>
      </c>
      <c r="J199" s="6">
        <f t="shared" si="50"/>
        <v>1.2498616130020967</v>
      </c>
      <c r="K199" s="126">
        <f t="shared" si="40"/>
        <v>335.80491028760008</v>
      </c>
      <c r="L199" s="113">
        <f t="shared" si="41"/>
        <v>322.89</v>
      </c>
      <c r="M199" s="113">
        <f t="shared" si="42"/>
        <v>12.91</v>
      </c>
      <c r="N199" s="113">
        <f t="shared" si="43"/>
        <v>8.5793999999999997</v>
      </c>
      <c r="O199" s="6">
        <f t="shared" si="44"/>
        <v>8.5793999999999997</v>
      </c>
      <c r="P199">
        <f t="shared" si="51"/>
        <v>8531.4964911299994</v>
      </c>
    </row>
    <row r="200" spans="1:16" hidden="1" outlineLevel="2" x14ac:dyDescent="0.2">
      <c r="A200" t="s">
        <v>365</v>
      </c>
      <c r="B200">
        <v>1974</v>
      </c>
      <c r="C200">
        <v>43.5</v>
      </c>
      <c r="D200" s="6">
        <v>2454.0500000000002</v>
      </c>
      <c r="E200">
        <v>50</v>
      </c>
      <c r="F200">
        <v>19.345935999999998</v>
      </c>
      <c r="G200" s="32">
        <f>Parameters!$R$25</f>
        <v>-0.04</v>
      </c>
      <c r="H200" s="6">
        <f t="shared" si="38"/>
        <v>1504.5321151840003</v>
      </c>
      <c r="I200" s="6">
        <f t="shared" si="39"/>
        <v>1564.7133997913604</v>
      </c>
      <c r="J200" s="6">
        <f t="shared" si="50"/>
        <v>1.2498616130020967</v>
      </c>
      <c r="K200" s="126">
        <f t="shared" si="40"/>
        <v>1955.6752137492244</v>
      </c>
      <c r="L200" s="113">
        <f t="shared" si="41"/>
        <v>1880.46</v>
      </c>
      <c r="M200" s="113">
        <f t="shared" si="42"/>
        <v>75.22</v>
      </c>
      <c r="N200" s="113">
        <f t="shared" si="43"/>
        <v>49.081000000000003</v>
      </c>
      <c r="O200" s="6">
        <f t="shared" si="44"/>
        <v>49.081000000000003</v>
      </c>
      <c r="P200">
        <f t="shared" si="51"/>
        <v>47475.8942408</v>
      </c>
    </row>
    <row r="201" spans="1:16" hidden="1" outlineLevel="2" x14ac:dyDescent="0.2">
      <c r="A201" t="s">
        <v>365</v>
      </c>
      <c r="B201">
        <v>1971</v>
      </c>
      <c r="C201">
        <v>46.5</v>
      </c>
      <c r="D201" s="6">
        <v>10969.91</v>
      </c>
      <c r="E201">
        <v>50</v>
      </c>
      <c r="F201">
        <v>17.780173999999999</v>
      </c>
      <c r="G201" s="32">
        <f>Parameters!$R$25</f>
        <v>-0.04</v>
      </c>
      <c r="H201" s="6">
        <f t="shared" si="38"/>
        <v>7068.9718287132</v>
      </c>
      <c r="I201" s="6">
        <f t="shared" si="39"/>
        <v>7351.7307018617284</v>
      </c>
      <c r="J201" s="6">
        <f t="shared" si="50"/>
        <v>1.2498616130020967</v>
      </c>
      <c r="K201" s="126">
        <f t="shared" si="40"/>
        <v>9188.6459933859369</v>
      </c>
      <c r="L201" s="113">
        <f t="shared" si="41"/>
        <v>8835.24</v>
      </c>
      <c r="M201" s="113">
        <f t="shared" si="42"/>
        <v>353.41</v>
      </c>
      <c r="N201" s="113">
        <f t="shared" si="43"/>
        <v>219.3982</v>
      </c>
      <c r="O201" s="6">
        <f t="shared" si="44"/>
        <v>219.3982</v>
      </c>
      <c r="P201">
        <f t="shared" si="51"/>
        <v>195046.90856433997</v>
      </c>
    </row>
    <row r="202" spans="1:16" hidden="1" outlineLevel="2" x14ac:dyDescent="0.2">
      <c r="A202" t="s">
        <v>365</v>
      </c>
      <c r="B202">
        <v>1970</v>
      </c>
      <c r="C202">
        <v>47.5</v>
      </c>
      <c r="D202" s="6">
        <v>15809.31</v>
      </c>
      <c r="E202">
        <v>50</v>
      </c>
      <c r="F202">
        <v>17.279005999999999</v>
      </c>
      <c r="G202" s="32">
        <f>Parameters!$R$25</f>
        <v>-0.04</v>
      </c>
      <c r="H202" s="6">
        <f t="shared" si="38"/>
        <v>10345.9267530828</v>
      </c>
      <c r="I202" s="6">
        <f t="shared" si="39"/>
        <v>10759.763823206113</v>
      </c>
      <c r="J202" s="6">
        <f t="shared" si="50"/>
        <v>1.2498616130020967</v>
      </c>
      <c r="K202" s="126">
        <f t="shared" si="40"/>
        <v>13448.215767594</v>
      </c>
      <c r="L202" s="113">
        <f t="shared" si="41"/>
        <v>12930.98</v>
      </c>
      <c r="M202" s="113">
        <f t="shared" si="42"/>
        <v>517.24</v>
      </c>
      <c r="N202" s="113">
        <f t="shared" si="43"/>
        <v>316.18619999999999</v>
      </c>
      <c r="O202" s="6">
        <f t="shared" si="44"/>
        <v>316.18619999999999</v>
      </c>
      <c r="P202">
        <f t="shared" si="51"/>
        <v>273169.16234585998</v>
      </c>
    </row>
    <row r="203" spans="1:16" hidden="1" outlineLevel="2" x14ac:dyDescent="0.2">
      <c r="A203" t="s">
        <v>365</v>
      </c>
      <c r="B203">
        <v>1969</v>
      </c>
      <c r="C203">
        <v>48.5</v>
      </c>
      <c r="D203" s="6">
        <v>9473.86</v>
      </c>
      <c r="E203">
        <v>50</v>
      </c>
      <c r="F203">
        <v>16.788308000000001</v>
      </c>
      <c r="G203" s="32">
        <f>Parameters!$R$25</f>
        <v>-0.04</v>
      </c>
      <c r="H203" s="6">
        <f t="shared" si="38"/>
        <v>6292.8584074224</v>
      </c>
      <c r="I203" s="6">
        <f t="shared" si="39"/>
        <v>6544.5727437192963</v>
      </c>
      <c r="J203" s="6">
        <f t="shared" si="50"/>
        <v>1.2498616130020967</v>
      </c>
      <c r="K203" s="126">
        <f t="shared" si="40"/>
        <v>8179.8102458745579</v>
      </c>
      <c r="L203" s="113">
        <f t="shared" si="41"/>
        <v>7865.2</v>
      </c>
      <c r="M203" s="113">
        <f t="shared" si="42"/>
        <v>314.61</v>
      </c>
      <c r="N203" s="113">
        <f t="shared" si="43"/>
        <v>189.47720000000001</v>
      </c>
      <c r="O203" s="6">
        <f t="shared" si="44"/>
        <v>189.47720000000001</v>
      </c>
      <c r="P203">
        <f t="shared" si="51"/>
        <v>159050.07962888002</v>
      </c>
    </row>
    <row r="204" spans="1:16" hidden="1" outlineLevel="2" x14ac:dyDescent="0.2">
      <c r="A204" t="s">
        <v>365</v>
      </c>
      <c r="B204">
        <v>1967</v>
      </c>
      <c r="C204">
        <v>50.5</v>
      </c>
      <c r="D204" s="6">
        <v>57.71</v>
      </c>
      <c r="E204">
        <v>50</v>
      </c>
      <c r="F204">
        <v>15.838412</v>
      </c>
      <c r="G204" s="32">
        <f>Parameters!$R$25</f>
        <v>-0.04</v>
      </c>
      <c r="H204" s="6">
        <f t="shared" si="38"/>
        <v>39.429304869599996</v>
      </c>
      <c r="I204" s="6">
        <f t="shared" si="39"/>
        <v>41.006477064383994</v>
      </c>
      <c r="J204" s="6">
        <f t="shared" si="50"/>
        <v>1.2498616130020967</v>
      </c>
      <c r="K204" s="126">
        <f t="shared" si="40"/>
        <v>51.252421567224467</v>
      </c>
      <c r="L204" s="113">
        <f t="shared" si="41"/>
        <v>49.28</v>
      </c>
      <c r="M204" s="113">
        <f t="shared" si="42"/>
        <v>1.97</v>
      </c>
      <c r="N204" s="113">
        <f t="shared" si="43"/>
        <v>1.1542000000000001</v>
      </c>
      <c r="O204" s="6">
        <f t="shared" si="44"/>
        <v>1.1542000000000001</v>
      </c>
      <c r="P204">
        <f t="shared" si="51"/>
        <v>914.03475651999997</v>
      </c>
    </row>
    <row r="205" spans="1:16" hidden="1" outlineLevel="2" x14ac:dyDescent="0.2">
      <c r="A205" t="s">
        <v>365</v>
      </c>
      <c r="B205">
        <v>1965</v>
      </c>
      <c r="C205">
        <v>52.5</v>
      </c>
      <c r="D205" s="6">
        <v>90.95</v>
      </c>
      <c r="E205">
        <v>50</v>
      </c>
      <c r="F205">
        <v>14.930408999999999</v>
      </c>
      <c r="G205" s="32">
        <f>Parameters!$R$25</f>
        <v>-0.04</v>
      </c>
      <c r="H205" s="6">
        <f t="shared" si="38"/>
        <v>63.791586029000001</v>
      </c>
      <c r="I205" s="6">
        <f t="shared" si="39"/>
        <v>66.343249470160004</v>
      </c>
      <c r="J205" s="6">
        <f t="shared" si="50"/>
        <v>1.2498616130020967</v>
      </c>
      <c r="K205" s="126">
        <f t="shared" si="40"/>
        <v>82.919880794574681</v>
      </c>
      <c r="L205" s="113">
        <f t="shared" si="41"/>
        <v>79.73</v>
      </c>
      <c r="M205" s="113">
        <f t="shared" si="42"/>
        <v>3.19</v>
      </c>
      <c r="N205" s="113">
        <f t="shared" si="43"/>
        <v>1.819</v>
      </c>
      <c r="O205" s="6">
        <f t="shared" si="44"/>
        <v>1.819</v>
      </c>
      <c r="P205">
        <f t="shared" si="51"/>
        <v>1357.92069855</v>
      </c>
    </row>
    <row r="206" spans="1:16" hidden="1" outlineLevel="2" x14ac:dyDescent="0.2">
      <c r="A206" t="s">
        <v>365</v>
      </c>
      <c r="B206">
        <v>1964</v>
      </c>
      <c r="C206">
        <v>53.5</v>
      </c>
      <c r="D206" s="6">
        <v>9282.7099999999991</v>
      </c>
      <c r="E206">
        <v>50</v>
      </c>
      <c r="F206">
        <v>14.491982999999999</v>
      </c>
      <c r="G206" s="32">
        <f>Parameters!$R$25</f>
        <v>-0.04</v>
      </c>
      <c r="H206" s="6">
        <f t="shared" si="38"/>
        <v>6592.2124897213998</v>
      </c>
      <c r="I206" s="6">
        <f t="shared" si="39"/>
        <v>6855.9009893102557</v>
      </c>
      <c r="J206" s="6">
        <f t="shared" si="50"/>
        <v>1.2498616130020967</v>
      </c>
      <c r="K206" s="126">
        <f t="shared" si="40"/>
        <v>8568.9274690819875</v>
      </c>
      <c r="L206" s="113">
        <f t="shared" si="41"/>
        <v>8239.35</v>
      </c>
      <c r="M206" s="113">
        <f t="shared" si="42"/>
        <v>329.58</v>
      </c>
      <c r="N206" s="113">
        <f t="shared" si="43"/>
        <v>185.65419999999997</v>
      </c>
      <c r="O206" s="6">
        <f t="shared" si="44"/>
        <v>185.65419999999997</v>
      </c>
      <c r="P206">
        <f t="shared" si="51"/>
        <v>134524.87551392999</v>
      </c>
    </row>
    <row r="207" spans="1:16" hidden="1" outlineLevel="2" x14ac:dyDescent="0.2">
      <c r="A207" t="s">
        <v>365</v>
      </c>
      <c r="B207">
        <v>1963</v>
      </c>
      <c r="C207">
        <v>54.5</v>
      </c>
      <c r="D207" s="6">
        <v>351.85</v>
      </c>
      <c r="E207">
        <v>50</v>
      </c>
      <c r="F207">
        <v>14.06381</v>
      </c>
      <c r="G207" s="32">
        <f>Parameters!$R$25</f>
        <v>-0.04</v>
      </c>
      <c r="H207" s="6">
        <f t="shared" si="38"/>
        <v>252.88296903000003</v>
      </c>
      <c r="I207" s="6">
        <f t="shared" si="39"/>
        <v>262.99828779120003</v>
      </c>
      <c r="J207" s="6">
        <f t="shared" si="50"/>
        <v>1.2498616130020967</v>
      </c>
      <c r="K207" s="126">
        <f t="shared" si="40"/>
        <v>328.71146419549893</v>
      </c>
      <c r="L207" s="113">
        <f t="shared" si="41"/>
        <v>316.07</v>
      </c>
      <c r="M207" s="113">
        <f t="shared" si="42"/>
        <v>12.64</v>
      </c>
      <c r="N207" s="113">
        <f t="shared" si="43"/>
        <v>7.0370000000000008</v>
      </c>
      <c r="O207" s="6">
        <f t="shared" si="44"/>
        <v>7.0370000000000008</v>
      </c>
      <c r="P207">
        <f t="shared" si="51"/>
        <v>4948.3515485000007</v>
      </c>
    </row>
    <row r="208" spans="1:16" hidden="1" outlineLevel="2" x14ac:dyDescent="0.2">
      <c r="A208" t="s">
        <v>365</v>
      </c>
      <c r="B208">
        <v>1962</v>
      </c>
      <c r="C208">
        <v>55.5</v>
      </c>
      <c r="D208" s="6">
        <v>150.41999999999999</v>
      </c>
      <c r="E208">
        <v>50</v>
      </c>
      <c r="F208">
        <v>13.645744000000001</v>
      </c>
      <c r="G208" s="32">
        <f>Parameters!$R$25</f>
        <v>-0.04</v>
      </c>
      <c r="H208" s="6">
        <f t="shared" si="38"/>
        <v>109.36814375039998</v>
      </c>
      <c r="I208" s="6">
        <f t="shared" si="39"/>
        <v>113.74286950041598</v>
      </c>
      <c r="J208" s="6">
        <f t="shared" si="50"/>
        <v>1.2498616130020967</v>
      </c>
      <c r="K208" s="126">
        <f t="shared" si="40"/>
        <v>142.16284634127692</v>
      </c>
      <c r="L208" s="113">
        <f t="shared" si="41"/>
        <v>136.69999999999999</v>
      </c>
      <c r="M208" s="113">
        <f t="shared" si="42"/>
        <v>5.46</v>
      </c>
      <c r="N208" s="113">
        <f t="shared" si="43"/>
        <v>3.0084</v>
      </c>
      <c r="O208" s="6">
        <f t="shared" si="44"/>
        <v>3.0084</v>
      </c>
      <c r="P208">
        <f t="shared" si="51"/>
        <v>2052.5928124799998</v>
      </c>
    </row>
    <row r="209" spans="1:19" hidden="1" outlineLevel="2" x14ac:dyDescent="0.2">
      <c r="A209" t="s">
        <v>365</v>
      </c>
      <c r="B209">
        <v>1960</v>
      </c>
      <c r="C209">
        <v>57.5</v>
      </c>
      <c r="D209" s="6">
        <v>166.87</v>
      </c>
      <c r="E209">
        <v>50</v>
      </c>
      <c r="F209">
        <v>12.839230000000001</v>
      </c>
      <c r="G209" s="32">
        <f>Parameters!$R$25</f>
        <v>-0.04</v>
      </c>
      <c r="H209" s="6">
        <f t="shared" si="38"/>
        <v>124.020353798</v>
      </c>
      <c r="I209" s="6">
        <f t="shared" si="39"/>
        <v>128.98116794992001</v>
      </c>
      <c r="J209" s="6">
        <f t="shared" si="50"/>
        <v>1.2498616130020967</v>
      </c>
      <c r="K209" s="126">
        <f t="shared" si="40"/>
        <v>161.20861062078137</v>
      </c>
      <c r="L209" s="113">
        <f t="shared" si="41"/>
        <v>155.01</v>
      </c>
      <c r="M209" s="113">
        <f t="shared" si="42"/>
        <v>6.2</v>
      </c>
      <c r="N209" s="113">
        <f t="shared" si="43"/>
        <v>3.3374000000000001</v>
      </c>
      <c r="O209" s="6">
        <f t="shared" si="44"/>
        <v>3.3374000000000001</v>
      </c>
      <c r="P209">
        <f t="shared" si="51"/>
        <v>2142.4823101000002</v>
      </c>
    </row>
    <row r="210" spans="1:19" hidden="1" outlineLevel="2" x14ac:dyDescent="0.2">
      <c r="A210" t="s">
        <v>365</v>
      </c>
      <c r="B210">
        <v>1959</v>
      </c>
      <c r="C210">
        <v>58.5</v>
      </c>
      <c r="D210" s="6">
        <v>4484.2</v>
      </c>
      <c r="E210">
        <v>50</v>
      </c>
      <c r="F210">
        <v>12.450324</v>
      </c>
      <c r="G210" s="32">
        <f>Parameters!$R$25</f>
        <v>-0.04</v>
      </c>
      <c r="H210" s="6">
        <f t="shared" ref="H210:H285" si="52">+D210*(1-F210/E210)</f>
        <v>3367.6051423839999</v>
      </c>
      <c r="I210" s="6">
        <f t="shared" ref="I210:I285" si="53">H210*(1-G210)</f>
        <v>3502.30934807936</v>
      </c>
      <c r="J210" s="6">
        <f t="shared" si="50"/>
        <v>1.2498616130020967</v>
      </c>
      <c r="K210" s="126">
        <f t="shared" ref="K210:K285" si="54">IF((D210*(1-F210/E210)*(1-G210)&lt;0),D210*(1-G210),I210*J210)</f>
        <v>4377.4020110227912</v>
      </c>
      <c r="L210" s="113">
        <f t="shared" ref="L210:L285" si="55">ROUND(J210*H210,2)</f>
        <v>4209.04</v>
      </c>
      <c r="M210" s="113">
        <f t="shared" ref="M210:M285" si="56">ROUND(K210-L210,2)</f>
        <v>168.36</v>
      </c>
      <c r="N210" s="113">
        <f t="shared" ref="N210:N285" si="57">D210/E210</f>
        <v>89.683999999999997</v>
      </c>
      <c r="O210" s="6">
        <f t="shared" ref="O210:O285" si="58">+D210/E210</f>
        <v>89.683999999999997</v>
      </c>
      <c r="P210">
        <f t="shared" si="51"/>
        <v>55829.742880799997</v>
      </c>
    </row>
    <row r="211" spans="1:19" hidden="1" outlineLevel="2" x14ac:dyDescent="0.2">
      <c r="A211" t="s">
        <v>365</v>
      </c>
      <c r="B211">
        <v>1957</v>
      </c>
      <c r="C211">
        <v>60.5</v>
      </c>
      <c r="D211" s="6">
        <v>5626.5</v>
      </c>
      <c r="E211">
        <v>50</v>
      </c>
      <c r="F211">
        <v>11.699818</v>
      </c>
      <c r="G211" s="32">
        <f>Parameters!$R$25</f>
        <v>-0.04</v>
      </c>
      <c r="H211" s="6">
        <f t="shared" si="52"/>
        <v>4309.9194804600002</v>
      </c>
      <c r="I211" s="6">
        <f t="shared" si="53"/>
        <v>4482.3162596784005</v>
      </c>
      <c r="J211" s="6">
        <f t="shared" si="50"/>
        <v>1.2498616130020967</v>
      </c>
      <c r="K211" s="126">
        <f t="shared" si="54"/>
        <v>5602.2750303071707</v>
      </c>
      <c r="L211" s="113">
        <f t="shared" si="55"/>
        <v>5386.8</v>
      </c>
      <c r="M211" s="113">
        <f t="shared" si="56"/>
        <v>215.48</v>
      </c>
      <c r="N211" s="113">
        <f t="shared" si="57"/>
        <v>112.53</v>
      </c>
      <c r="O211" s="6">
        <f t="shared" si="58"/>
        <v>112.53</v>
      </c>
      <c r="P211">
        <f t="shared" si="51"/>
        <v>65829.025976999998</v>
      </c>
    </row>
    <row r="212" spans="1:19" hidden="1" outlineLevel="2" x14ac:dyDescent="0.2">
      <c r="A212" t="s">
        <v>365</v>
      </c>
      <c r="B212">
        <v>1954</v>
      </c>
      <c r="C212">
        <v>63.5</v>
      </c>
      <c r="D212" s="6">
        <v>398.88</v>
      </c>
      <c r="E212">
        <v>50</v>
      </c>
      <c r="F212">
        <v>10.6371</v>
      </c>
      <c r="G212" s="32">
        <f>Parameters!$R$25</f>
        <v>-0.04</v>
      </c>
      <c r="H212" s="6">
        <f t="shared" si="52"/>
        <v>314.02147103999999</v>
      </c>
      <c r="I212" s="6">
        <f t="shared" si="53"/>
        <v>326.5823298816</v>
      </c>
      <c r="J212" s="6">
        <f t="shared" si="50"/>
        <v>1.2498616130020967</v>
      </c>
      <c r="K212" s="126">
        <f t="shared" si="54"/>
        <v>408.18271760379946</v>
      </c>
      <c r="L212" s="113">
        <f t="shared" si="55"/>
        <v>392.48</v>
      </c>
      <c r="M212" s="113">
        <f t="shared" si="56"/>
        <v>15.7</v>
      </c>
      <c r="N212" s="113">
        <f t="shared" si="57"/>
        <v>7.9775999999999998</v>
      </c>
      <c r="O212" s="6">
        <f t="shared" si="58"/>
        <v>7.9775999999999998</v>
      </c>
      <c r="P212">
        <f t="shared" si="51"/>
        <v>4242.9264480000002</v>
      </c>
    </row>
    <row r="213" spans="1:19" outlineLevel="1" collapsed="1" x14ac:dyDescent="0.2">
      <c r="A213" s="11" t="s">
        <v>368</v>
      </c>
      <c r="D213" s="6">
        <f>SUBTOTAL(9,D183:D212)</f>
        <v>273084.37999999995</v>
      </c>
      <c r="G213" s="32"/>
      <c r="H213" s="6">
        <f>SUBTOTAL(9,H183:H212)</f>
        <v>114378.20454062878</v>
      </c>
      <c r="I213" s="6">
        <f>SUBTOTAL(9,I183:I212)</f>
        <v>118953.33272225395</v>
      </c>
      <c r="J213" s="6"/>
      <c r="K213" s="126">
        <f t="shared" ref="K213:P213" si="59">SUBTOTAL(9,K183:K212)</f>
        <v>148675.20430821145</v>
      </c>
      <c r="L213" s="113">
        <f t="shared" si="59"/>
        <v>142956.94000000003</v>
      </c>
      <c r="M213" s="113">
        <f t="shared" si="59"/>
        <v>5718.2699999999986</v>
      </c>
      <c r="N213" s="113">
        <f t="shared" si="59"/>
        <v>5461.6876000000002</v>
      </c>
      <c r="O213" s="6">
        <f t="shared" si="59"/>
        <v>5461.6876000000002</v>
      </c>
      <c r="P213" s="6">
        <f t="shared" si="59"/>
        <v>7935308.7729685605</v>
      </c>
      <c r="Q213" s="33">
        <f>P213/D213</f>
        <v>29.058083706466704</v>
      </c>
      <c r="S213" s="6">
        <f>SUBTOTAL(9,S183:S212)</f>
        <v>0</v>
      </c>
    </row>
    <row r="214" spans="1:19" hidden="1" outlineLevel="2" x14ac:dyDescent="0.2">
      <c r="A214" t="s">
        <v>369</v>
      </c>
      <c r="B214">
        <v>2014</v>
      </c>
      <c r="C214">
        <v>3.5</v>
      </c>
      <c r="D214" s="6">
        <v>10237.719999999999</v>
      </c>
      <c r="E214">
        <v>46</v>
      </c>
      <c r="F214">
        <v>42.5</v>
      </c>
      <c r="G214" s="32">
        <f>Parameters!$R$26</f>
        <v>-0.03</v>
      </c>
      <c r="H214" s="6">
        <f t="shared" si="52"/>
        <v>778.95695652173913</v>
      </c>
      <c r="I214" s="6">
        <f t="shared" si="53"/>
        <v>802.32566521739136</v>
      </c>
      <c r="J214" s="6">
        <f t="shared" ref="J214:J224" si="60">$I$230</f>
        <v>1.2498616130020967</v>
      </c>
      <c r="K214" s="126">
        <f t="shared" si="54"/>
        <v>1002.796050081589</v>
      </c>
      <c r="L214" s="113">
        <f t="shared" si="55"/>
        <v>973.59</v>
      </c>
      <c r="M214" s="113">
        <f t="shared" si="56"/>
        <v>29.21</v>
      </c>
      <c r="N214" s="113">
        <f t="shared" si="57"/>
        <v>222.55913043478259</v>
      </c>
      <c r="O214" s="6">
        <f t="shared" si="58"/>
        <v>222.55913043478259</v>
      </c>
      <c r="P214">
        <f t="shared" si="51"/>
        <v>435103.1</v>
      </c>
    </row>
    <row r="215" spans="1:19" hidden="1" outlineLevel="2" x14ac:dyDescent="0.2">
      <c r="A215" t="s">
        <v>369</v>
      </c>
      <c r="B215">
        <v>2013</v>
      </c>
      <c r="C215">
        <v>4.5</v>
      </c>
      <c r="D215" s="6">
        <v>250948.9</v>
      </c>
      <c r="E215">
        <v>46</v>
      </c>
      <c r="F215">
        <v>41.5</v>
      </c>
      <c r="G215" s="32">
        <f>Parameters!$R$26</f>
        <v>-0.03</v>
      </c>
      <c r="H215" s="6">
        <f t="shared" si="52"/>
        <v>24549.348913043475</v>
      </c>
      <c r="I215" s="6">
        <f t="shared" si="53"/>
        <v>25285.829380434781</v>
      </c>
      <c r="J215" s="6">
        <f t="shared" si="60"/>
        <v>1.2498616130020967</v>
      </c>
      <c r="K215" s="126">
        <f t="shared" si="54"/>
        <v>31603.787495526023</v>
      </c>
      <c r="L215" s="113">
        <f t="shared" si="55"/>
        <v>30683.29</v>
      </c>
      <c r="M215" s="113">
        <f t="shared" si="56"/>
        <v>920.5</v>
      </c>
      <c r="N215" s="113">
        <f t="shared" si="57"/>
        <v>5455.4108695652176</v>
      </c>
      <c r="O215" s="6">
        <f t="shared" si="58"/>
        <v>5455.4108695652176</v>
      </c>
      <c r="P215">
        <f t="shared" si="51"/>
        <v>10414379.35</v>
      </c>
    </row>
    <row r="216" spans="1:19" hidden="1" outlineLevel="2" x14ac:dyDescent="0.2">
      <c r="A216" t="s">
        <v>369</v>
      </c>
      <c r="B216">
        <v>2000</v>
      </c>
      <c r="C216">
        <v>17.5</v>
      </c>
      <c r="D216" s="6">
        <v>3189.02</v>
      </c>
      <c r="E216">
        <v>46</v>
      </c>
      <c r="F216">
        <v>28.500070000000001</v>
      </c>
      <c r="G216" s="32">
        <f>Parameters!$R$26</f>
        <v>-0.03</v>
      </c>
      <c r="H216" s="6">
        <f t="shared" si="52"/>
        <v>1213.2092775782608</v>
      </c>
      <c r="I216" s="6">
        <f t="shared" si="53"/>
        <v>1249.6055559056085</v>
      </c>
      <c r="J216" s="6">
        <f t="shared" si="60"/>
        <v>1.2498616130020967</v>
      </c>
      <c r="K216" s="126">
        <f t="shared" si="54"/>
        <v>1561.8340157205657</v>
      </c>
      <c r="L216" s="113">
        <f t="shared" si="55"/>
        <v>1516.34</v>
      </c>
      <c r="M216" s="113">
        <f t="shared" si="56"/>
        <v>45.49</v>
      </c>
      <c r="N216" s="113">
        <f t="shared" si="57"/>
        <v>69.326521739130428</v>
      </c>
      <c r="O216" s="6">
        <f t="shared" si="58"/>
        <v>69.326521739130428</v>
      </c>
      <c r="P216">
        <f t="shared" si="51"/>
        <v>90887.293231400006</v>
      </c>
    </row>
    <row r="217" spans="1:19" hidden="1" outlineLevel="2" x14ac:dyDescent="0.2">
      <c r="A217" t="s">
        <v>369</v>
      </c>
      <c r="B217">
        <v>1997</v>
      </c>
      <c r="C217">
        <v>20.5</v>
      </c>
      <c r="D217" s="6">
        <v>15384.25</v>
      </c>
      <c r="E217">
        <v>46</v>
      </c>
      <c r="F217">
        <v>25.502041999999999</v>
      </c>
      <c r="G217" s="32">
        <f>Parameters!$R$26</f>
        <v>-0.03</v>
      </c>
      <c r="H217" s="6">
        <f t="shared" si="52"/>
        <v>6855.3415295978266</v>
      </c>
      <c r="I217" s="6">
        <f t="shared" si="53"/>
        <v>7061.0017754857618</v>
      </c>
      <c r="J217" s="6">
        <f t="shared" si="60"/>
        <v>1.2498616130020967</v>
      </c>
      <c r="K217" s="126">
        <f t="shared" si="54"/>
        <v>8825.2750685193023</v>
      </c>
      <c r="L217" s="113">
        <f t="shared" si="55"/>
        <v>8568.23</v>
      </c>
      <c r="M217" s="113">
        <f t="shared" si="56"/>
        <v>257.05</v>
      </c>
      <c r="N217" s="113">
        <f t="shared" si="57"/>
        <v>334.44021739130437</v>
      </c>
      <c r="O217" s="6">
        <f t="shared" si="58"/>
        <v>334.44021739130437</v>
      </c>
      <c r="P217">
        <f t="shared" si="51"/>
        <v>392329.78963849996</v>
      </c>
    </row>
    <row r="218" spans="1:19" hidden="1" outlineLevel="2" x14ac:dyDescent="0.2">
      <c r="A218" t="s">
        <v>369</v>
      </c>
      <c r="B218">
        <v>1996</v>
      </c>
      <c r="C218">
        <v>21.5</v>
      </c>
      <c r="D218" s="6">
        <v>20244.32</v>
      </c>
      <c r="E218">
        <v>46</v>
      </c>
      <c r="F218">
        <v>24.504452000000001</v>
      </c>
      <c r="G218" s="32">
        <f>Parameters!$R$26</f>
        <v>-0.03</v>
      </c>
      <c r="H218" s="6">
        <f t="shared" si="52"/>
        <v>9460.0598323339127</v>
      </c>
      <c r="I218" s="6">
        <f t="shared" si="53"/>
        <v>9743.8616273039297</v>
      </c>
      <c r="J218" s="6">
        <f t="shared" si="60"/>
        <v>1.2498616130020967</v>
      </c>
      <c r="K218" s="126">
        <f t="shared" si="54"/>
        <v>12178.478610371325</v>
      </c>
      <c r="L218" s="113">
        <f t="shared" si="55"/>
        <v>11823.77</v>
      </c>
      <c r="M218" s="113">
        <f t="shared" si="56"/>
        <v>354.71</v>
      </c>
      <c r="N218" s="113">
        <f t="shared" si="57"/>
        <v>440.09391304347827</v>
      </c>
      <c r="O218" s="6">
        <f t="shared" si="58"/>
        <v>440.09391304347827</v>
      </c>
      <c r="P218">
        <f t="shared" si="51"/>
        <v>496075.96771264001</v>
      </c>
    </row>
    <row r="219" spans="1:19" hidden="1" outlineLevel="2" x14ac:dyDescent="0.2">
      <c r="A219" t="s">
        <v>369</v>
      </c>
      <c r="B219">
        <v>1994</v>
      </c>
      <c r="C219">
        <v>23.5</v>
      </c>
      <c r="D219" s="6">
        <v>5630.8</v>
      </c>
      <c r="E219">
        <v>46</v>
      </c>
      <c r="F219">
        <v>22.516013999999998</v>
      </c>
      <c r="G219" s="32">
        <f>Parameters!$R$26</f>
        <v>-0.03</v>
      </c>
      <c r="H219" s="6">
        <f t="shared" si="52"/>
        <v>2874.644094973914</v>
      </c>
      <c r="I219" s="6">
        <f t="shared" si="53"/>
        <v>2960.8834178231314</v>
      </c>
      <c r="J219" s="6">
        <f t="shared" si="60"/>
        <v>1.2498616130020967</v>
      </c>
      <c r="K219" s="126">
        <f t="shared" si="54"/>
        <v>3700.6945245115803</v>
      </c>
      <c r="L219" s="113">
        <f t="shared" si="55"/>
        <v>3592.91</v>
      </c>
      <c r="M219" s="113">
        <f t="shared" si="56"/>
        <v>107.78</v>
      </c>
      <c r="N219" s="113">
        <f t="shared" si="57"/>
        <v>122.40869565217392</v>
      </c>
      <c r="O219" s="6">
        <f t="shared" si="58"/>
        <v>122.40869565217392</v>
      </c>
      <c r="P219">
        <f t="shared" si="51"/>
        <v>126783.17163119999</v>
      </c>
    </row>
    <row r="220" spans="1:19" hidden="1" outlineLevel="2" x14ac:dyDescent="0.2">
      <c r="A220" t="s">
        <v>369</v>
      </c>
      <c r="B220">
        <v>1990</v>
      </c>
      <c r="C220">
        <v>27.5</v>
      </c>
      <c r="D220" s="6">
        <v>9810.9699999999993</v>
      </c>
      <c r="E220">
        <v>46</v>
      </c>
      <c r="F220">
        <v>18.600926999999999</v>
      </c>
      <c r="G220" s="32">
        <f>Parameters!$R$26</f>
        <v>-0.03</v>
      </c>
      <c r="H220" s="6">
        <f t="shared" si="52"/>
        <v>5843.727896321956</v>
      </c>
      <c r="I220" s="6">
        <f t="shared" si="53"/>
        <v>6019.0397332116145</v>
      </c>
      <c r="J220" s="6">
        <f t="shared" si="60"/>
        <v>1.2498616130020967</v>
      </c>
      <c r="K220" s="126">
        <f t="shared" si="54"/>
        <v>7522.9667096755784</v>
      </c>
      <c r="L220" s="113">
        <f t="shared" si="55"/>
        <v>7303.85</v>
      </c>
      <c r="M220" s="113">
        <f t="shared" si="56"/>
        <v>219.12</v>
      </c>
      <c r="N220" s="113">
        <f t="shared" si="57"/>
        <v>213.28195652173912</v>
      </c>
      <c r="O220" s="6">
        <f t="shared" si="58"/>
        <v>213.28195652173912</v>
      </c>
      <c r="P220">
        <f t="shared" si="51"/>
        <v>182493.13676918996</v>
      </c>
    </row>
    <row r="221" spans="1:19" hidden="1" outlineLevel="2" x14ac:dyDescent="0.2">
      <c r="A221" t="s">
        <v>369</v>
      </c>
      <c r="B221">
        <v>1988</v>
      </c>
      <c r="C221">
        <v>29.5</v>
      </c>
      <c r="D221" s="6">
        <v>3542.41</v>
      </c>
      <c r="E221">
        <v>46</v>
      </c>
      <c r="F221">
        <v>16.699314999999999</v>
      </c>
      <c r="G221" s="32">
        <f>Parameters!$R$26</f>
        <v>-0.03</v>
      </c>
      <c r="H221" s="6">
        <f t="shared" si="52"/>
        <v>2256.4139032793478</v>
      </c>
      <c r="I221" s="6">
        <f t="shared" si="53"/>
        <v>2324.1063203777285</v>
      </c>
      <c r="J221" s="6">
        <f t="shared" si="60"/>
        <v>1.2498616130020967</v>
      </c>
      <c r="K221" s="126">
        <f t="shared" si="54"/>
        <v>2904.8112743756756</v>
      </c>
      <c r="L221" s="113">
        <f t="shared" si="55"/>
        <v>2820.21</v>
      </c>
      <c r="M221" s="113">
        <f t="shared" si="56"/>
        <v>84.6</v>
      </c>
      <c r="N221" s="113">
        <f t="shared" si="57"/>
        <v>77.008913043478259</v>
      </c>
      <c r="O221" s="6">
        <f t="shared" si="58"/>
        <v>77.008913043478259</v>
      </c>
      <c r="P221">
        <f t="shared" si="51"/>
        <v>59155.820449149993</v>
      </c>
    </row>
    <row r="222" spans="1:19" hidden="1" outlineLevel="2" x14ac:dyDescent="0.2">
      <c r="A222" t="s">
        <v>369</v>
      </c>
      <c r="B222">
        <v>1974</v>
      </c>
      <c r="C222">
        <v>43.5</v>
      </c>
      <c r="D222" s="6">
        <v>49379.78</v>
      </c>
      <c r="E222">
        <v>46</v>
      </c>
      <c r="F222">
        <v>5.8165180000000003</v>
      </c>
      <c r="G222" s="32">
        <f>Parameters!$R$26</f>
        <v>-0.03</v>
      </c>
      <c r="H222" s="6">
        <f t="shared" si="52"/>
        <v>43135.902191173045</v>
      </c>
      <c r="I222" s="6">
        <f t="shared" si="53"/>
        <v>44429.979256908235</v>
      </c>
      <c r="J222" s="6">
        <f t="shared" si="60"/>
        <v>1.2498616130020967</v>
      </c>
      <c r="K222" s="126">
        <f t="shared" si="54"/>
        <v>55531.325539689024</v>
      </c>
      <c r="L222" s="113">
        <f t="shared" si="55"/>
        <v>53913.91</v>
      </c>
      <c r="M222" s="113">
        <f t="shared" si="56"/>
        <v>1617.42</v>
      </c>
      <c r="N222" s="113">
        <f t="shared" si="57"/>
        <v>1073.4734782608696</v>
      </c>
      <c r="O222" s="6">
        <f t="shared" si="58"/>
        <v>1073.4734782608696</v>
      </c>
      <c r="P222">
        <f t="shared" si="51"/>
        <v>287218.37920604</v>
      </c>
    </row>
    <row r="223" spans="1:19" hidden="1" outlineLevel="2" x14ac:dyDescent="0.2">
      <c r="A223" t="s">
        <v>369</v>
      </c>
      <c r="B223">
        <v>1969</v>
      </c>
      <c r="C223">
        <v>48.5</v>
      </c>
      <c r="D223" s="6">
        <v>30087.11</v>
      </c>
      <c r="E223">
        <v>46</v>
      </c>
      <c r="F223">
        <v>3.5775440000000001</v>
      </c>
      <c r="G223" s="32">
        <f>Parameters!$R$26</f>
        <v>-0.03</v>
      </c>
      <c r="H223" s="6">
        <f t="shared" si="52"/>
        <v>27747.15435091652</v>
      </c>
      <c r="I223" s="6">
        <f t="shared" si="53"/>
        <v>28579.568981444016</v>
      </c>
      <c r="J223" s="6">
        <f t="shared" si="60"/>
        <v>1.2498616130020967</v>
      </c>
      <c r="K223" s="126">
        <f t="shared" si="54"/>
        <v>35720.506186052306</v>
      </c>
      <c r="L223" s="113">
        <f t="shared" si="55"/>
        <v>34680.1</v>
      </c>
      <c r="M223" s="113">
        <f t="shared" si="56"/>
        <v>1040.4100000000001</v>
      </c>
      <c r="N223" s="113">
        <f t="shared" si="57"/>
        <v>654.06760869565221</v>
      </c>
      <c r="O223" s="6">
        <f t="shared" si="58"/>
        <v>654.06760869565221</v>
      </c>
      <c r="P223">
        <f t="shared" si="51"/>
        <v>107637.95985784</v>
      </c>
    </row>
    <row r="224" spans="1:19" hidden="1" outlineLevel="2" x14ac:dyDescent="0.2">
      <c r="A224" t="s">
        <v>369</v>
      </c>
      <c r="B224">
        <v>1961</v>
      </c>
      <c r="C224">
        <v>56.5</v>
      </c>
      <c r="D224" s="6">
        <v>16208.17</v>
      </c>
      <c r="E224">
        <v>46</v>
      </c>
      <c r="F224">
        <v>1.616736</v>
      </c>
      <c r="G224" s="32">
        <f>Parameters!$R$26</f>
        <v>-0.03</v>
      </c>
      <c r="H224" s="6">
        <f t="shared" si="52"/>
        <v>15638.510610149566</v>
      </c>
      <c r="I224" s="6">
        <f t="shared" si="53"/>
        <v>16107.665928454053</v>
      </c>
      <c r="J224" s="6">
        <f t="shared" si="60"/>
        <v>1.2498616130020967</v>
      </c>
      <c r="K224" s="126">
        <f t="shared" si="54"/>
        <v>20132.353319036498</v>
      </c>
      <c r="L224" s="113">
        <f t="shared" si="55"/>
        <v>19545.97</v>
      </c>
      <c r="M224" s="113">
        <f t="shared" si="56"/>
        <v>586.38</v>
      </c>
      <c r="N224" s="113">
        <f t="shared" si="57"/>
        <v>352.35152173913042</v>
      </c>
      <c r="O224" s="6">
        <f t="shared" si="58"/>
        <v>352.35152173913042</v>
      </c>
      <c r="P224">
        <f t="shared" si="51"/>
        <v>26204.33193312</v>
      </c>
    </row>
    <row r="225" spans="1:19" outlineLevel="1" collapsed="1" x14ac:dyDescent="0.2">
      <c r="A225" s="11" t="s">
        <v>370</v>
      </c>
      <c r="D225" s="6">
        <f>SUBTOTAL(9,D214:D224)</f>
        <v>414663.4499999999</v>
      </c>
      <c r="G225" s="32"/>
      <c r="H225" s="6">
        <f>SUBTOTAL(9,H214:H224)</f>
        <v>140353.26955588956</v>
      </c>
      <c r="I225" s="6">
        <f>SUBTOTAL(9,I214:I224)</f>
        <v>144563.86764256627</v>
      </c>
      <c r="J225" s="6"/>
      <c r="K225" s="126">
        <f t="shared" ref="K225:P225" si="61">SUBTOTAL(9,K214:K224)</f>
        <v>180684.82879355946</v>
      </c>
      <c r="L225" s="113">
        <f t="shared" si="61"/>
        <v>175422.17</v>
      </c>
      <c r="M225" s="113">
        <f t="shared" si="61"/>
        <v>5262.67</v>
      </c>
      <c r="N225" s="113">
        <f t="shared" si="61"/>
        <v>9014.4228260869568</v>
      </c>
      <c r="O225" s="6">
        <f t="shared" si="61"/>
        <v>9014.4228260869568</v>
      </c>
      <c r="P225" s="6">
        <f t="shared" si="61"/>
        <v>12618268.300429082</v>
      </c>
      <c r="Q225" s="33">
        <f>P225/D225</f>
        <v>30.43014353068515</v>
      </c>
      <c r="S225" s="6">
        <f>SUBTOTAL(9,S214:S224)</f>
        <v>0</v>
      </c>
    </row>
    <row r="226" spans="1:19" x14ac:dyDescent="0.2">
      <c r="A226" s="11" t="s">
        <v>472</v>
      </c>
      <c r="D226" s="6">
        <f>SUBTOTAL(9,D4:D224)</f>
        <v>14762630.660000008</v>
      </c>
      <c r="G226" s="32"/>
      <c r="H226" s="6">
        <f>SUBTOTAL(9,H4:H224)</f>
        <v>3414088.110345623</v>
      </c>
      <c r="I226" s="6">
        <f>SUBTOTAL(9,I4:I224)</f>
        <v>4000255.1306386967</v>
      </c>
      <c r="J226" s="6"/>
      <c r="K226" s="126">
        <f t="shared" ref="K226:P226" si="62">SUBTOTAL(9,K4:K224)</f>
        <v>4999765.3299999954</v>
      </c>
      <c r="L226" s="113">
        <f t="shared" si="62"/>
        <v>4267137.6799999988</v>
      </c>
      <c r="M226" s="113">
        <f t="shared" si="62"/>
        <v>732627.72</v>
      </c>
      <c r="N226" s="113">
        <f t="shared" si="62"/>
        <v>228191.24279007659</v>
      </c>
      <c r="O226" s="6">
        <f t="shared" si="62"/>
        <v>228191.24279007659</v>
      </c>
      <c r="P226" s="6">
        <f t="shared" si="62"/>
        <v>744074517.8313092</v>
      </c>
      <c r="Q226" s="33">
        <f>P226/D226</f>
        <v>50.402569499175485</v>
      </c>
      <c r="S226" s="6">
        <f>SUBTOTAL(9,S4:S224)</f>
        <v>0</v>
      </c>
    </row>
    <row r="227" spans="1:19" x14ac:dyDescent="0.2">
      <c r="G227" s="32"/>
      <c r="H227" s="6"/>
      <c r="I227" s="6"/>
      <c r="J227" s="6"/>
      <c r="K227" s="126"/>
      <c r="L227" s="113"/>
      <c r="M227" s="113"/>
      <c r="N227" s="113"/>
      <c r="O227" s="6"/>
    </row>
    <row r="228" spans="1:19" x14ac:dyDescent="0.2">
      <c r="G228" s="32"/>
      <c r="H228" s="114" t="s">
        <v>258</v>
      </c>
      <c r="I228" s="6">
        <f>Reserve!F29</f>
        <v>4999765.33</v>
      </c>
      <c r="J228" s="6"/>
      <c r="K228" s="126">
        <f>K226-I228</f>
        <v>0</v>
      </c>
      <c r="L228" s="113"/>
      <c r="M228" s="113"/>
      <c r="N228" s="113"/>
      <c r="O228" s="6"/>
    </row>
    <row r="229" spans="1:19" x14ac:dyDescent="0.2">
      <c r="G229" s="32"/>
      <c r="H229" s="114" t="s">
        <v>259</v>
      </c>
      <c r="I229" s="6">
        <f>I226</f>
        <v>4000255.1306386967</v>
      </c>
      <c r="J229" s="6"/>
      <c r="K229" s="126"/>
      <c r="L229" s="113"/>
      <c r="M229" s="113"/>
      <c r="N229" s="113"/>
      <c r="O229" s="6"/>
    </row>
    <row r="230" spans="1:19" x14ac:dyDescent="0.2">
      <c r="G230" s="32"/>
      <c r="H230" s="114" t="s">
        <v>260</v>
      </c>
      <c r="I230" s="6">
        <v>1.2498616130020967</v>
      </c>
      <c r="J230" s="6"/>
      <c r="K230" s="126"/>
      <c r="L230" s="113"/>
      <c r="M230" s="113"/>
      <c r="N230" s="113"/>
      <c r="O230" s="6"/>
    </row>
    <row r="231" spans="1:19" x14ac:dyDescent="0.2">
      <c r="G231" s="32"/>
      <c r="H231" s="6"/>
      <c r="I231" s="6"/>
      <c r="J231" s="6"/>
      <c r="K231" s="126"/>
      <c r="L231" s="113"/>
      <c r="M231" s="113"/>
      <c r="N231" s="113"/>
      <c r="O231" s="6"/>
    </row>
    <row r="232" spans="1:19" x14ac:dyDescent="0.2">
      <c r="G232" s="32"/>
      <c r="H232" s="6"/>
      <c r="I232" s="6"/>
      <c r="J232" s="6"/>
      <c r="K232" s="126"/>
      <c r="L232" s="113"/>
      <c r="M232" s="113"/>
      <c r="N232" s="113"/>
      <c r="O232" s="6"/>
      <c r="S232" s="3" t="s">
        <v>245</v>
      </c>
    </row>
    <row r="233" spans="1:19" x14ac:dyDescent="0.2">
      <c r="G233" s="32"/>
      <c r="H233" s="6"/>
      <c r="I233" s="6"/>
      <c r="J233" s="6"/>
      <c r="K233" s="126"/>
      <c r="L233" s="113"/>
      <c r="M233" s="113"/>
      <c r="N233" s="113"/>
      <c r="O233" s="6"/>
      <c r="Q233" s="11" t="s">
        <v>1063</v>
      </c>
      <c r="S233" s="3" t="s">
        <v>247</v>
      </c>
    </row>
    <row r="234" spans="1:19" ht="15" x14ac:dyDescent="0.25">
      <c r="A234" s="154" t="s">
        <v>6</v>
      </c>
      <c r="B234" s="153" t="s">
        <v>7</v>
      </c>
      <c r="C234" s="154" t="s">
        <v>8</v>
      </c>
      <c r="D234" s="159" t="s">
        <v>105</v>
      </c>
      <c r="E234" s="160" t="s">
        <v>9</v>
      </c>
      <c r="F234" s="160" t="s">
        <v>10</v>
      </c>
      <c r="G234" s="154" t="s">
        <v>11</v>
      </c>
      <c r="H234" s="159" t="s">
        <v>249</v>
      </c>
      <c r="I234" s="159" t="s">
        <v>250</v>
      </c>
      <c r="J234" s="161" t="s">
        <v>251</v>
      </c>
      <c r="K234" s="162" t="s">
        <v>12</v>
      </c>
      <c r="L234" s="163" t="s">
        <v>252</v>
      </c>
      <c r="M234" s="163" t="s">
        <v>253</v>
      </c>
      <c r="N234" s="164" t="s">
        <v>254</v>
      </c>
      <c r="O234" s="159" t="s">
        <v>13</v>
      </c>
      <c r="P234" s="203" t="s">
        <v>1058</v>
      </c>
      <c r="Q234" s="154" t="s">
        <v>10</v>
      </c>
      <c r="S234" s="159" t="s">
        <v>255</v>
      </c>
    </row>
    <row r="235" spans="1:19" hidden="1" outlineLevel="2" x14ac:dyDescent="0.2">
      <c r="A235" t="s">
        <v>374</v>
      </c>
      <c r="B235">
        <v>2008</v>
      </c>
      <c r="C235">
        <v>9.5</v>
      </c>
      <c r="D235" s="6">
        <v>26808.79</v>
      </c>
      <c r="E235">
        <v>75</v>
      </c>
      <c r="F235">
        <v>65.5</v>
      </c>
      <c r="G235" s="32">
        <f>Parameters!$R$30</f>
        <v>0</v>
      </c>
      <c r="H235" s="6">
        <f t="shared" si="52"/>
        <v>3395.7800666666676</v>
      </c>
      <c r="I235" s="6">
        <f t="shared" si="53"/>
        <v>3395.7800666666676</v>
      </c>
      <c r="J235" s="6">
        <f>$I$519</f>
        <v>1.7223296681171036</v>
      </c>
      <c r="K235" s="126">
        <f t="shared" si="54"/>
        <v>5848.652755220678</v>
      </c>
      <c r="L235" s="113">
        <f t="shared" si="55"/>
        <v>5848.65</v>
      </c>
      <c r="M235" s="113">
        <f t="shared" si="56"/>
        <v>0</v>
      </c>
      <c r="N235" s="113">
        <f t="shared" si="57"/>
        <v>357.45053333333334</v>
      </c>
      <c r="O235" s="6">
        <f t="shared" si="58"/>
        <v>357.45053333333334</v>
      </c>
      <c r="P235">
        <f t="shared" si="51"/>
        <v>1755975.7450000001</v>
      </c>
    </row>
    <row r="236" spans="1:19" hidden="1" outlineLevel="2" x14ac:dyDescent="0.2">
      <c r="A236" t="s">
        <v>374</v>
      </c>
      <c r="B236">
        <v>2007</v>
      </c>
      <c r="C236">
        <v>10.5</v>
      </c>
      <c r="D236" s="6">
        <v>1031.3699999999999</v>
      </c>
      <c r="E236">
        <v>75</v>
      </c>
      <c r="F236">
        <v>64.5</v>
      </c>
      <c r="G236" s="32">
        <f>Parameters!$R$30</f>
        <v>0</v>
      </c>
      <c r="H236" s="6">
        <f t="shared" si="52"/>
        <v>144.39179999999999</v>
      </c>
      <c r="I236" s="6">
        <f t="shared" si="53"/>
        <v>144.39179999999999</v>
      </c>
      <c r="J236" s="6">
        <f t="shared" ref="J236:J272" si="63">$I$519</f>
        <v>1.7223296681171036</v>
      </c>
      <c r="K236" s="126">
        <f t="shared" si="54"/>
        <v>248.69028097283118</v>
      </c>
      <c r="L236" s="113">
        <f t="shared" si="55"/>
        <v>248.69</v>
      </c>
      <c r="M236" s="113">
        <f t="shared" si="56"/>
        <v>0</v>
      </c>
      <c r="N236" s="113">
        <f t="shared" si="57"/>
        <v>13.751599999999998</v>
      </c>
      <c r="O236" s="6">
        <f t="shared" si="58"/>
        <v>13.751599999999998</v>
      </c>
      <c r="P236">
        <f t="shared" si="51"/>
        <v>66523.364999999991</v>
      </c>
    </row>
    <row r="237" spans="1:19" hidden="1" outlineLevel="2" x14ac:dyDescent="0.2">
      <c r="A237" t="s">
        <v>374</v>
      </c>
      <c r="B237">
        <v>2006</v>
      </c>
      <c r="C237">
        <v>11.5</v>
      </c>
      <c r="D237" s="6">
        <v>27735.360000000001</v>
      </c>
      <c r="E237">
        <v>75</v>
      </c>
      <c r="F237">
        <v>63.5</v>
      </c>
      <c r="G237" s="32">
        <f>Parameters!$R$30</f>
        <v>0</v>
      </c>
      <c r="H237" s="6">
        <f t="shared" si="52"/>
        <v>4252.7551999999996</v>
      </c>
      <c r="I237" s="6">
        <f t="shared" si="53"/>
        <v>4252.7551999999996</v>
      </c>
      <c r="J237" s="6">
        <f t="shared" si="63"/>
        <v>1.7223296681171036</v>
      </c>
      <c r="K237" s="126">
        <f t="shared" si="54"/>
        <v>7324.6464521992857</v>
      </c>
      <c r="L237" s="113">
        <f t="shared" si="55"/>
        <v>7324.65</v>
      </c>
      <c r="M237" s="113">
        <f t="shared" si="56"/>
        <v>0</v>
      </c>
      <c r="N237" s="113">
        <f t="shared" si="57"/>
        <v>369.8048</v>
      </c>
      <c r="O237" s="6">
        <f t="shared" si="58"/>
        <v>369.8048</v>
      </c>
      <c r="P237">
        <f t="shared" si="51"/>
        <v>1761195.36</v>
      </c>
    </row>
    <row r="238" spans="1:19" hidden="1" outlineLevel="2" x14ac:dyDescent="0.2">
      <c r="A238" t="s">
        <v>374</v>
      </c>
      <c r="B238">
        <v>2003</v>
      </c>
      <c r="C238">
        <v>14.5</v>
      </c>
      <c r="D238" s="6">
        <v>26742.400000000001</v>
      </c>
      <c r="E238">
        <v>75</v>
      </c>
      <c r="F238">
        <v>60.5</v>
      </c>
      <c r="G238" s="32">
        <f>Parameters!$R$30</f>
        <v>0</v>
      </c>
      <c r="H238" s="6">
        <f t="shared" si="52"/>
        <v>5170.1973333333344</v>
      </c>
      <c r="I238" s="6">
        <f t="shared" si="53"/>
        <v>5170.1973333333344</v>
      </c>
      <c r="J238" s="6">
        <f t="shared" si="63"/>
        <v>1.7223296681171036</v>
      </c>
      <c r="K238" s="126">
        <f t="shared" si="54"/>
        <v>8904.784257219937</v>
      </c>
      <c r="L238" s="113">
        <f t="shared" si="55"/>
        <v>8904.7800000000007</v>
      </c>
      <c r="M238" s="113">
        <f t="shared" si="56"/>
        <v>0</v>
      </c>
      <c r="N238" s="113">
        <f t="shared" si="57"/>
        <v>356.56533333333334</v>
      </c>
      <c r="O238" s="6">
        <f t="shared" si="58"/>
        <v>356.56533333333334</v>
      </c>
      <c r="P238">
        <f t="shared" si="51"/>
        <v>1617915.2000000002</v>
      </c>
    </row>
    <row r="239" spans="1:19" hidden="1" outlineLevel="2" x14ac:dyDescent="0.2">
      <c r="A239" t="s">
        <v>374</v>
      </c>
      <c r="B239">
        <v>2002</v>
      </c>
      <c r="C239">
        <v>15.5</v>
      </c>
      <c r="D239" s="6">
        <v>38985.25</v>
      </c>
      <c r="E239">
        <v>75</v>
      </c>
      <c r="F239">
        <v>59.5</v>
      </c>
      <c r="G239" s="32">
        <f>Parameters!$R$30</f>
        <v>0</v>
      </c>
      <c r="H239" s="6">
        <f t="shared" si="52"/>
        <v>8056.9516666666668</v>
      </c>
      <c r="I239" s="6">
        <f t="shared" si="53"/>
        <v>8056.9516666666668</v>
      </c>
      <c r="J239" s="6">
        <f t="shared" si="63"/>
        <v>1.7223296681171036</v>
      </c>
      <c r="K239" s="126">
        <f t="shared" si="54"/>
        <v>13876.726890085545</v>
      </c>
      <c r="L239" s="113">
        <f t="shared" si="55"/>
        <v>13876.73</v>
      </c>
      <c r="M239" s="113">
        <f t="shared" si="56"/>
        <v>0</v>
      </c>
      <c r="N239" s="113">
        <f t="shared" si="57"/>
        <v>519.80333333333328</v>
      </c>
      <c r="O239" s="6">
        <f t="shared" si="58"/>
        <v>519.80333333333328</v>
      </c>
      <c r="P239">
        <f t="shared" si="51"/>
        <v>2319622.375</v>
      </c>
    </row>
    <row r="240" spans="1:19" hidden="1" outlineLevel="2" x14ac:dyDescent="0.2">
      <c r="A240" t="s">
        <v>374</v>
      </c>
      <c r="B240">
        <v>2001</v>
      </c>
      <c r="C240">
        <v>16.5</v>
      </c>
      <c r="D240" s="6">
        <v>293342.21999999997</v>
      </c>
      <c r="E240">
        <v>75</v>
      </c>
      <c r="F240">
        <v>58.5</v>
      </c>
      <c r="G240" s="32">
        <f>Parameters!$R$30</f>
        <v>0</v>
      </c>
      <c r="H240" s="6">
        <f t="shared" si="52"/>
        <v>64535.288399999983</v>
      </c>
      <c r="I240" s="6">
        <f t="shared" si="53"/>
        <v>64535.288399999983</v>
      </c>
      <c r="J240" s="6">
        <f t="shared" si="63"/>
        <v>1.7223296681171036</v>
      </c>
      <c r="K240" s="126">
        <f t="shared" si="54"/>
        <v>111151.04185181354</v>
      </c>
      <c r="L240" s="113">
        <f t="shared" si="55"/>
        <v>111151.03999999999</v>
      </c>
      <c r="M240" s="113">
        <f t="shared" si="56"/>
        <v>0</v>
      </c>
      <c r="N240" s="113">
        <f t="shared" si="57"/>
        <v>3911.2295999999997</v>
      </c>
      <c r="O240" s="6">
        <f t="shared" si="58"/>
        <v>3911.2295999999997</v>
      </c>
      <c r="P240">
        <f t="shared" si="51"/>
        <v>17160519.869999997</v>
      </c>
    </row>
    <row r="241" spans="1:16" hidden="1" outlineLevel="2" x14ac:dyDescent="0.2">
      <c r="A241" t="s">
        <v>374</v>
      </c>
      <c r="B241">
        <v>2000</v>
      </c>
      <c r="C241">
        <v>17.5</v>
      </c>
      <c r="D241" s="6">
        <v>49707.27</v>
      </c>
      <c r="E241">
        <v>75</v>
      </c>
      <c r="F241">
        <v>57.5</v>
      </c>
      <c r="G241" s="32">
        <f>Parameters!$R$30</f>
        <v>0</v>
      </c>
      <c r="H241" s="6">
        <f t="shared" si="52"/>
        <v>11598.362999999998</v>
      </c>
      <c r="I241" s="6">
        <f t="shared" si="53"/>
        <v>11598.362999999998</v>
      </c>
      <c r="J241" s="6">
        <f t="shared" si="63"/>
        <v>1.7223296681171036</v>
      </c>
      <c r="K241" s="126">
        <f t="shared" si="54"/>
        <v>19976.204696491692</v>
      </c>
      <c r="L241" s="113">
        <f t="shared" si="55"/>
        <v>19976.2</v>
      </c>
      <c r="M241" s="113">
        <f t="shared" si="56"/>
        <v>0</v>
      </c>
      <c r="N241" s="113">
        <f t="shared" si="57"/>
        <v>662.7636</v>
      </c>
      <c r="O241" s="6">
        <f t="shared" si="58"/>
        <v>662.7636</v>
      </c>
      <c r="P241">
        <f t="shared" si="51"/>
        <v>2858168.0249999999</v>
      </c>
    </row>
    <row r="242" spans="1:16" hidden="1" outlineLevel="2" x14ac:dyDescent="0.2">
      <c r="A242" t="s">
        <v>374</v>
      </c>
      <c r="B242">
        <v>1995</v>
      </c>
      <c r="C242">
        <v>22.5</v>
      </c>
      <c r="D242" s="6">
        <v>15160.6</v>
      </c>
      <c r="E242">
        <v>75</v>
      </c>
      <c r="F242">
        <v>52.5</v>
      </c>
      <c r="G242" s="32">
        <f>Parameters!$R$30</f>
        <v>0</v>
      </c>
      <c r="H242" s="6">
        <f t="shared" si="52"/>
        <v>4548.1800000000012</v>
      </c>
      <c r="I242" s="6">
        <f t="shared" si="53"/>
        <v>4548.1800000000012</v>
      </c>
      <c r="J242" s="6">
        <f t="shared" si="63"/>
        <v>1.7223296681171036</v>
      </c>
      <c r="K242" s="126">
        <f t="shared" si="54"/>
        <v>7833.4653499368505</v>
      </c>
      <c r="L242" s="113">
        <f t="shared" si="55"/>
        <v>7833.47</v>
      </c>
      <c r="M242" s="113">
        <f t="shared" si="56"/>
        <v>0</v>
      </c>
      <c r="N242" s="113">
        <f t="shared" si="57"/>
        <v>202.14133333333334</v>
      </c>
      <c r="O242" s="6">
        <f t="shared" si="58"/>
        <v>202.14133333333334</v>
      </c>
      <c r="P242">
        <f t="shared" si="51"/>
        <v>795931.5</v>
      </c>
    </row>
    <row r="243" spans="1:16" hidden="1" outlineLevel="2" x14ac:dyDescent="0.2">
      <c r="A243" t="s">
        <v>374</v>
      </c>
      <c r="B243">
        <v>1993</v>
      </c>
      <c r="C243">
        <v>24.5</v>
      </c>
      <c r="D243" s="6">
        <v>5797.12</v>
      </c>
      <c r="E243">
        <v>75</v>
      </c>
      <c r="F243">
        <v>50.5</v>
      </c>
      <c r="G243" s="32">
        <f>Parameters!$R$30</f>
        <v>0</v>
      </c>
      <c r="H243" s="6">
        <f t="shared" si="52"/>
        <v>1893.7258666666667</v>
      </c>
      <c r="I243" s="6">
        <f t="shared" si="53"/>
        <v>1893.7258666666667</v>
      </c>
      <c r="J243" s="6">
        <f t="shared" si="63"/>
        <v>1.7223296681171036</v>
      </c>
      <c r="K243" s="126">
        <f t="shared" si="54"/>
        <v>3261.6202434407746</v>
      </c>
      <c r="L243" s="113">
        <f t="shared" si="55"/>
        <v>3261.62</v>
      </c>
      <c r="M243" s="113">
        <f t="shared" si="56"/>
        <v>0</v>
      </c>
      <c r="N243" s="113">
        <f t="shared" si="57"/>
        <v>77.294933333333333</v>
      </c>
      <c r="O243" s="6">
        <f t="shared" si="58"/>
        <v>77.294933333333333</v>
      </c>
      <c r="P243">
        <f t="shared" si="51"/>
        <v>292754.56</v>
      </c>
    </row>
    <row r="244" spans="1:16" hidden="1" outlineLevel="2" x14ac:dyDescent="0.2">
      <c r="A244" t="s">
        <v>374</v>
      </c>
      <c r="B244">
        <v>1992</v>
      </c>
      <c r="C244">
        <v>25.5</v>
      </c>
      <c r="D244" s="6">
        <v>4365</v>
      </c>
      <c r="E244">
        <v>75</v>
      </c>
      <c r="F244">
        <v>49.5</v>
      </c>
      <c r="G244" s="32">
        <f>Parameters!$R$30</f>
        <v>0</v>
      </c>
      <c r="H244" s="6">
        <f t="shared" si="52"/>
        <v>1484.1</v>
      </c>
      <c r="I244" s="6">
        <f t="shared" si="53"/>
        <v>1484.1</v>
      </c>
      <c r="J244" s="6">
        <f t="shared" si="63"/>
        <v>1.7223296681171036</v>
      </c>
      <c r="K244" s="126">
        <f t="shared" si="54"/>
        <v>2556.1094604525933</v>
      </c>
      <c r="L244" s="113">
        <f t="shared" si="55"/>
        <v>2556.11</v>
      </c>
      <c r="M244" s="113">
        <f t="shared" si="56"/>
        <v>0</v>
      </c>
      <c r="N244" s="113">
        <f t="shared" si="57"/>
        <v>58.2</v>
      </c>
      <c r="O244" s="6">
        <f t="shared" si="58"/>
        <v>58.2</v>
      </c>
      <c r="P244">
        <f t="shared" si="51"/>
        <v>216067.5</v>
      </c>
    </row>
    <row r="245" spans="1:16" hidden="1" outlineLevel="2" x14ac:dyDescent="0.2">
      <c r="A245" t="s">
        <v>374</v>
      </c>
      <c r="B245">
        <v>1991</v>
      </c>
      <c r="C245">
        <v>26.5</v>
      </c>
      <c r="D245" s="6">
        <v>1790.2</v>
      </c>
      <c r="E245">
        <v>75</v>
      </c>
      <c r="F245">
        <v>48.500014999999998</v>
      </c>
      <c r="G245" s="32">
        <f>Parameters!$R$30</f>
        <v>0</v>
      </c>
      <c r="H245" s="6">
        <f t="shared" si="52"/>
        <v>632.5369752933334</v>
      </c>
      <c r="I245" s="6">
        <f t="shared" si="53"/>
        <v>632.5369752933334</v>
      </c>
      <c r="J245" s="6">
        <f t="shared" si="63"/>
        <v>1.7223296681171036</v>
      </c>
      <c r="K245" s="126">
        <f t="shared" si="54"/>
        <v>1089.4371987287634</v>
      </c>
      <c r="L245" s="113">
        <f t="shared" si="55"/>
        <v>1089.44</v>
      </c>
      <c r="M245" s="113">
        <f t="shared" si="56"/>
        <v>0</v>
      </c>
      <c r="N245" s="113">
        <f t="shared" si="57"/>
        <v>23.869333333333334</v>
      </c>
      <c r="O245" s="6">
        <f t="shared" si="58"/>
        <v>23.869333333333334</v>
      </c>
      <c r="P245">
        <f t="shared" si="51"/>
        <v>86824.726853</v>
      </c>
    </row>
    <row r="246" spans="1:16" hidden="1" outlineLevel="2" x14ac:dyDescent="0.2">
      <c r="A246" t="s">
        <v>374</v>
      </c>
      <c r="B246">
        <v>1987</v>
      </c>
      <c r="C246">
        <v>30.5</v>
      </c>
      <c r="D246" s="6">
        <v>13683</v>
      </c>
      <c r="E246">
        <v>75</v>
      </c>
      <c r="F246">
        <v>44.500573000000003</v>
      </c>
      <c r="G246" s="32">
        <f>Parameters!$R$30</f>
        <v>0</v>
      </c>
      <c r="H246" s="6">
        <f t="shared" si="52"/>
        <v>5564.3154618799999</v>
      </c>
      <c r="I246" s="6">
        <f t="shared" si="53"/>
        <v>5564.3154618799999</v>
      </c>
      <c r="J246" s="6">
        <f t="shared" si="63"/>
        <v>1.7223296681171036</v>
      </c>
      <c r="K246" s="126">
        <f t="shared" si="54"/>
        <v>9583.5856027586487</v>
      </c>
      <c r="L246" s="113">
        <f t="shared" si="55"/>
        <v>9583.59</v>
      </c>
      <c r="M246" s="113">
        <f t="shared" si="56"/>
        <v>0</v>
      </c>
      <c r="N246" s="113">
        <f t="shared" si="57"/>
        <v>182.44</v>
      </c>
      <c r="O246" s="6">
        <f t="shared" si="58"/>
        <v>182.44</v>
      </c>
      <c r="P246">
        <f t="shared" si="51"/>
        <v>608901.34035900002</v>
      </c>
    </row>
    <row r="247" spans="1:16" hidden="1" outlineLevel="2" x14ac:dyDescent="0.2">
      <c r="A247" t="s">
        <v>374</v>
      </c>
      <c r="B247">
        <v>1985</v>
      </c>
      <c r="C247">
        <v>32.5</v>
      </c>
      <c r="D247" s="6">
        <v>114875.4</v>
      </c>
      <c r="E247">
        <v>75</v>
      </c>
      <c r="F247">
        <v>42.502017000000002</v>
      </c>
      <c r="G247" s="32">
        <f>Parameters!$R$30</f>
        <v>0</v>
      </c>
      <c r="H247" s="6">
        <f t="shared" si="52"/>
        <v>49776.250617575992</v>
      </c>
      <c r="I247" s="6">
        <f t="shared" si="53"/>
        <v>49776.250617575992</v>
      </c>
      <c r="J247" s="6">
        <f t="shared" si="63"/>
        <v>1.7223296681171036</v>
      </c>
      <c r="K247" s="126">
        <f t="shared" si="54"/>
        <v>85731.113206283437</v>
      </c>
      <c r="L247" s="113">
        <f t="shared" si="55"/>
        <v>85731.11</v>
      </c>
      <c r="M247" s="113">
        <f t="shared" si="56"/>
        <v>0</v>
      </c>
      <c r="N247" s="113">
        <f t="shared" si="57"/>
        <v>1531.672</v>
      </c>
      <c r="O247" s="6">
        <f t="shared" si="58"/>
        <v>1531.672</v>
      </c>
      <c r="P247">
        <f t="shared" si="51"/>
        <v>4882436.2036817996</v>
      </c>
    </row>
    <row r="248" spans="1:16" hidden="1" outlineLevel="2" x14ac:dyDescent="0.2">
      <c r="A248" t="s">
        <v>374</v>
      </c>
      <c r="B248">
        <v>1984</v>
      </c>
      <c r="C248">
        <v>33.5</v>
      </c>
      <c r="D248" s="6">
        <v>17572.509999999998</v>
      </c>
      <c r="E248">
        <v>75</v>
      </c>
      <c r="F248">
        <v>41.503450999999998</v>
      </c>
      <c r="G248" s="32">
        <f>Parameters!$R$30</f>
        <v>0</v>
      </c>
      <c r="H248" s="6">
        <f t="shared" si="52"/>
        <v>7848.2458969065328</v>
      </c>
      <c r="I248" s="6">
        <f t="shared" si="53"/>
        <v>7848.2458969065328</v>
      </c>
      <c r="J248" s="6">
        <f t="shared" si="63"/>
        <v>1.7223296681171036</v>
      </c>
      <c r="K248" s="126">
        <f t="shared" si="54"/>
        <v>13517.266750920449</v>
      </c>
      <c r="L248" s="113">
        <f t="shared" si="55"/>
        <v>13517.27</v>
      </c>
      <c r="M248" s="113">
        <f t="shared" si="56"/>
        <v>0</v>
      </c>
      <c r="N248" s="113">
        <f t="shared" si="57"/>
        <v>234.30013333333332</v>
      </c>
      <c r="O248" s="6">
        <f t="shared" si="58"/>
        <v>234.30013333333332</v>
      </c>
      <c r="P248">
        <f t="shared" si="51"/>
        <v>729319.80773200991</v>
      </c>
    </row>
    <row r="249" spans="1:16" hidden="1" outlineLevel="2" x14ac:dyDescent="0.2">
      <c r="A249" t="s">
        <v>374</v>
      </c>
      <c r="B249">
        <v>1981</v>
      </c>
      <c r="C249">
        <v>36.5</v>
      </c>
      <c r="D249" s="6">
        <v>4599.2</v>
      </c>
      <c r="E249">
        <v>75</v>
      </c>
      <c r="F249">
        <v>38.513343999999996</v>
      </c>
      <c r="G249" s="32">
        <f>Parameters!$R$30</f>
        <v>0</v>
      </c>
      <c r="H249" s="6">
        <f t="shared" si="52"/>
        <v>2237.4590436693338</v>
      </c>
      <c r="I249" s="6">
        <f t="shared" si="53"/>
        <v>2237.4590436693338</v>
      </c>
      <c r="J249" s="6">
        <f t="shared" si="63"/>
        <v>1.7223296681171036</v>
      </c>
      <c r="K249" s="126">
        <f t="shared" si="54"/>
        <v>3853.642092108616</v>
      </c>
      <c r="L249" s="113">
        <f t="shared" si="55"/>
        <v>3853.64</v>
      </c>
      <c r="M249" s="113">
        <f t="shared" si="56"/>
        <v>0</v>
      </c>
      <c r="N249" s="113">
        <f t="shared" si="57"/>
        <v>61.322666666666663</v>
      </c>
      <c r="O249" s="6">
        <f t="shared" si="58"/>
        <v>61.322666666666663</v>
      </c>
      <c r="P249">
        <f t="shared" si="51"/>
        <v>177130.57172479999</v>
      </c>
    </row>
    <row r="250" spans="1:16" hidden="1" outlineLevel="2" x14ac:dyDescent="0.2">
      <c r="A250" t="s">
        <v>374</v>
      </c>
      <c r="B250">
        <v>1977</v>
      </c>
      <c r="C250">
        <v>40.5</v>
      </c>
      <c r="D250" s="6">
        <v>50</v>
      </c>
      <c r="E250">
        <v>75</v>
      </c>
      <c r="F250">
        <v>34.552653999999997</v>
      </c>
      <c r="G250" s="32">
        <f>Parameters!$R$30</f>
        <v>0</v>
      </c>
      <c r="H250" s="6">
        <f t="shared" si="52"/>
        <v>26.964897333333337</v>
      </c>
      <c r="I250" s="6">
        <f t="shared" si="53"/>
        <v>26.964897333333337</v>
      </c>
      <c r="J250" s="6">
        <f t="shared" si="63"/>
        <v>1.7223296681171036</v>
      </c>
      <c r="K250" s="126">
        <f t="shared" si="54"/>
        <v>46.442442674931776</v>
      </c>
      <c r="L250" s="113">
        <f t="shared" si="55"/>
        <v>46.44</v>
      </c>
      <c r="M250" s="113">
        <f t="shared" si="56"/>
        <v>0</v>
      </c>
      <c r="N250" s="113">
        <f t="shared" si="57"/>
        <v>0.66666666666666663</v>
      </c>
      <c r="O250" s="6">
        <f t="shared" si="58"/>
        <v>0.66666666666666663</v>
      </c>
      <c r="P250">
        <f t="shared" si="51"/>
        <v>1727.6326999999999</v>
      </c>
    </row>
    <row r="251" spans="1:16" hidden="1" outlineLevel="2" x14ac:dyDescent="0.2">
      <c r="A251" t="s">
        <v>374</v>
      </c>
      <c r="B251">
        <v>1976</v>
      </c>
      <c r="C251">
        <v>41.5</v>
      </c>
      <c r="D251" s="6">
        <v>721.33</v>
      </c>
      <c r="E251">
        <v>75</v>
      </c>
      <c r="F251">
        <v>33.570667</v>
      </c>
      <c r="G251" s="32">
        <f>Parameters!$R$30</f>
        <v>0</v>
      </c>
      <c r="H251" s="6">
        <f t="shared" si="52"/>
        <v>398.45627697186671</v>
      </c>
      <c r="I251" s="6">
        <f t="shared" si="53"/>
        <v>398.45627697186671</v>
      </c>
      <c r="J251" s="6">
        <f t="shared" si="63"/>
        <v>1.7223296681171036</v>
      </c>
      <c r="K251" s="126">
        <f t="shared" si="54"/>
        <v>686.27306727613188</v>
      </c>
      <c r="L251" s="113">
        <f t="shared" si="55"/>
        <v>686.27</v>
      </c>
      <c r="M251" s="113">
        <f t="shared" si="56"/>
        <v>0</v>
      </c>
      <c r="N251" s="113">
        <f t="shared" si="57"/>
        <v>9.6177333333333337</v>
      </c>
      <c r="O251" s="6">
        <f t="shared" si="58"/>
        <v>9.6177333333333337</v>
      </c>
      <c r="P251">
        <f t="shared" si="51"/>
        <v>24215.529227110001</v>
      </c>
    </row>
    <row r="252" spans="1:16" hidden="1" outlineLevel="2" x14ac:dyDescent="0.2">
      <c r="A252" t="s">
        <v>374</v>
      </c>
      <c r="B252">
        <v>1974</v>
      </c>
      <c r="C252">
        <v>43.5</v>
      </c>
      <c r="D252" s="6">
        <v>5357.68</v>
      </c>
      <c r="E252">
        <v>75</v>
      </c>
      <c r="F252">
        <v>31.619256</v>
      </c>
      <c r="G252" s="32">
        <f>Parameters!$R$30</f>
        <v>0</v>
      </c>
      <c r="H252" s="6">
        <f t="shared" si="52"/>
        <v>3098.9352601856003</v>
      </c>
      <c r="I252" s="6">
        <f t="shared" si="53"/>
        <v>3098.9352601856003</v>
      </c>
      <c r="J252" s="6">
        <f t="shared" si="63"/>
        <v>1.7223296681171036</v>
      </c>
      <c r="K252" s="126">
        <f t="shared" si="54"/>
        <v>5337.3881381918554</v>
      </c>
      <c r="L252" s="113">
        <f t="shared" si="55"/>
        <v>5337.39</v>
      </c>
      <c r="M252" s="113">
        <f t="shared" si="56"/>
        <v>0</v>
      </c>
      <c r="N252" s="113">
        <f t="shared" si="57"/>
        <v>71.435733333333332</v>
      </c>
      <c r="O252" s="6">
        <f t="shared" si="58"/>
        <v>71.435733333333332</v>
      </c>
      <c r="P252">
        <f t="shared" si="51"/>
        <v>169405.85548608002</v>
      </c>
    </row>
    <row r="253" spans="1:16" hidden="1" outlineLevel="2" x14ac:dyDescent="0.2">
      <c r="A253" t="s">
        <v>374</v>
      </c>
      <c r="B253">
        <v>1973</v>
      </c>
      <c r="C253">
        <v>44.5</v>
      </c>
      <c r="D253" s="6">
        <v>152.16999999999999</v>
      </c>
      <c r="E253">
        <v>75</v>
      </c>
      <c r="F253">
        <v>30.652170999999999</v>
      </c>
      <c r="G253" s="32">
        <f>Parameters!$R$30</f>
        <v>0</v>
      </c>
      <c r="H253" s="6">
        <f t="shared" si="52"/>
        <v>89.978788519066669</v>
      </c>
      <c r="I253" s="6">
        <f t="shared" si="53"/>
        <v>89.978788519066669</v>
      </c>
      <c r="J253" s="6">
        <f t="shared" si="63"/>
        <v>1.7223296681171036</v>
      </c>
      <c r="K253" s="126">
        <f t="shared" si="54"/>
        <v>154.97313696762316</v>
      </c>
      <c r="L253" s="113">
        <f t="shared" si="55"/>
        <v>154.97</v>
      </c>
      <c r="M253" s="113">
        <f t="shared" si="56"/>
        <v>0</v>
      </c>
      <c r="N253" s="113">
        <f t="shared" si="57"/>
        <v>2.0289333333333333</v>
      </c>
      <c r="O253" s="6">
        <f t="shared" si="58"/>
        <v>2.0289333333333333</v>
      </c>
      <c r="P253">
        <f t="shared" si="51"/>
        <v>4664.3408610699998</v>
      </c>
    </row>
    <row r="254" spans="1:16" hidden="1" outlineLevel="2" x14ac:dyDescent="0.2">
      <c r="A254" t="s">
        <v>374</v>
      </c>
      <c r="B254">
        <v>1972</v>
      </c>
      <c r="C254">
        <v>45.5</v>
      </c>
      <c r="D254" s="6">
        <v>6217.42</v>
      </c>
      <c r="E254">
        <v>75</v>
      </c>
      <c r="F254">
        <v>29.690878000000001</v>
      </c>
      <c r="G254" s="32">
        <f>Parameters!$R$30</f>
        <v>0</v>
      </c>
      <c r="H254" s="6">
        <f t="shared" si="52"/>
        <v>3756.0778840698667</v>
      </c>
      <c r="I254" s="6">
        <f t="shared" si="53"/>
        <v>3756.0778840698667</v>
      </c>
      <c r="J254" s="6">
        <f t="shared" si="63"/>
        <v>1.7223296681171036</v>
      </c>
      <c r="K254" s="126">
        <f t="shared" si="54"/>
        <v>6469.2043754920469</v>
      </c>
      <c r="L254" s="113">
        <f t="shared" si="55"/>
        <v>6469.2</v>
      </c>
      <c r="M254" s="113">
        <f t="shared" si="56"/>
        <v>0</v>
      </c>
      <c r="N254" s="113">
        <f t="shared" si="57"/>
        <v>82.898933333333332</v>
      </c>
      <c r="O254" s="6">
        <f t="shared" si="58"/>
        <v>82.898933333333332</v>
      </c>
      <c r="P254">
        <f t="shared" si="51"/>
        <v>184600.65869476</v>
      </c>
    </row>
    <row r="255" spans="1:16" hidden="1" outlineLevel="2" x14ac:dyDescent="0.2">
      <c r="A255" t="s">
        <v>374</v>
      </c>
      <c r="B255">
        <v>1971</v>
      </c>
      <c r="C255">
        <v>46.5</v>
      </c>
      <c r="D255" s="6">
        <v>11864.39</v>
      </c>
      <c r="E255">
        <v>75</v>
      </c>
      <c r="F255">
        <v>28.735873000000002</v>
      </c>
      <c r="G255" s="32">
        <f>Parameters!$R$30</f>
        <v>0</v>
      </c>
      <c r="H255" s="6">
        <f t="shared" si="52"/>
        <v>7318.6086098337319</v>
      </c>
      <c r="I255" s="6">
        <f t="shared" si="53"/>
        <v>7318.6086098337319</v>
      </c>
      <c r="J255" s="6">
        <f t="shared" si="63"/>
        <v>1.7223296681171036</v>
      </c>
      <c r="K255" s="126">
        <f t="shared" si="54"/>
        <v>12605.056738053909</v>
      </c>
      <c r="L255" s="113">
        <f t="shared" si="55"/>
        <v>12605.06</v>
      </c>
      <c r="M255" s="113">
        <f t="shared" si="56"/>
        <v>0</v>
      </c>
      <c r="N255" s="113">
        <f t="shared" si="57"/>
        <v>158.19186666666667</v>
      </c>
      <c r="O255" s="6">
        <f t="shared" si="58"/>
        <v>158.19186666666667</v>
      </c>
      <c r="P255">
        <f t="shared" si="51"/>
        <v>340933.60426246998</v>
      </c>
    </row>
    <row r="256" spans="1:16" hidden="1" outlineLevel="2" x14ac:dyDescent="0.2">
      <c r="A256" t="s">
        <v>374</v>
      </c>
      <c r="B256">
        <v>1970</v>
      </c>
      <c r="C256">
        <v>47.5</v>
      </c>
      <c r="D256" s="6">
        <v>8146.21</v>
      </c>
      <c r="E256">
        <v>75</v>
      </c>
      <c r="F256">
        <v>27.789460999999999</v>
      </c>
      <c r="G256" s="32">
        <f>Parameters!$R$30</f>
        <v>0</v>
      </c>
      <c r="H256" s="6">
        <f t="shared" si="52"/>
        <v>5127.8261987625328</v>
      </c>
      <c r="I256" s="6">
        <f t="shared" si="53"/>
        <v>5127.8261987625328</v>
      </c>
      <c r="J256" s="6">
        <f t="shared" si="63"/>
        <v>1.7223296681171036</v>
      </c>
      <c r="K256" s="126">
        <f t="shared" si="54"/>
        <v>8831.8071950768626</v>
      </c>
      <c r="L256" s="113">
        <f t="shared" si="55"/>
        <v>8831.81</v>
      </c>
      <c r="M256" s="113">
        <f t="shared" si="56"/>
        <v>0</v>
      </c>
      <c r="N256" s="113">
        <f t="shared" si="57"/>
        <v>108.61613333333334</v>
      </c>
      <c r="O256" s="6">
        <f t="shared" si="58"/>
        <v>108.61613333333334</v>
      </c>
      <c r="P256">
        <f t="shared" si="51"/>
        <v>226378.78509280999</v>
      </c>
    </row>
    <row r="257" spans="1:16" hidden="1" outlineLevel="2" x14ac:dyDescent="0.2">
      <c r="A257" t="s">
        <v>374</v>
      </c>
      <c r="B257">
        <v>1969</v>
      </c>
      <c r="C257">
        <v>48.5</v>
      </c>
      <c r="D257" s="6">
        <v>12203.1</v>
      </c>
      <c r="E257">
        <v>75</v>
      </c>
      <c r="F257">
        <v>26.850539999999999</v>
      </c>
      <c r="G257" s="32">
        <f>Parameters!$R$30</f>
        <v>0</v>
      </c>
      <c r="H257" s="6">
        <f t="shared" si="52"/>
        <v>7834.3023376800002</v>
      </c>
      <c r="I257" s="6">
        <f t="shared" si="53"/>
        <v>7834.3023376800002</v>
      </c>
      <c r="J257" s="6">
        <f t="shared" si="63"/>
        <v>1.7223296681171036</v>
      </c>
      <c r="K257" s="126">
        <f t="shared" si="54"/>
        <v>13493.251345185445</v>
      </c>
      <c r="L257" s="113">
        <f t="shared" si="55"/>
        <v>13493.25</v>
      </c>
      <c r="M257" s="113">
        <f t="shared" si="56"/>
        <v>0</v>
      </c>
      <c r="N257" s="113">
        <f t="shared" si="57"/>
        <v>162.708</v>
      </c>
      <c r="O257" s="6">
        <f t="shared" si="58"/>
        <v>162.708</v>
      </c>
      <c r="P257">
        <f t="shared" si="51"/>
        <v>327659.82467399997</v>
      </c>
    </row>
    <row r="258" spans="1:16" hidden="1" outlineLevel="2" x14ac:dyDescent="0.2">
      <c r="A258" t="s">
        <v>374</v>
      </c>
      <c r="B258">
        <v>1968</v>
      </c>
      <c r="C258">
        <v>49.5</v>
      </c>
      <c r="D258" s="6">
        <v>3436.61</v>
      </c>
      <c r="E258">
        <v>75</v>
      </c>
      <c r="F258">
        <v>25.919539</v>
      </c>
      <c r="G258" s="32">
        <f>Parameters!$R$30</f>
        <v>0</v>
      </c>
      <c r="H258" s="6">
        <f t="shared" si="52"/>
        <v>2248.9387076961334</v>
      </c>
      <c r="I258" s="6">
        <f t="shared" si="53"/>
        <v>2248.9387076961334</v>
      </c>
      <c r="J258" s="6">
        <f t="shared" si="63"/>
        <v>1.7223296681171036</v>
      </c>
      <c r="K258" s="126">
        <f t="shared" si="54"/>
        <v>3873.4138580419894</v>
      </c>
      <c r="L258" s="113">
        <f t="shared" si="55"/>
        <v>3873.41</v>
      </c>
      <c r="M258" s="113">
        <f t="shared" si="56"/>
        <v>0</v>
      </c>
      <c r="N258" s="113">
        <f t="shared" si="57"/>
        <v>45.821466666666666</v>
      </c>
      <c r="O258" s="6">
        <f t="shared" si="58"/>
        <v>45.821466666666666</v>
      </c>
      <c r="P258">
        <f t="shared" si="51"/>
        <v>89075.346922790006</v>
      </c>
    </row>
    <row r="259" spans="1:16" hidden="1" outlineLevel="2" x14ac:dyDescent="0.2">
      <c r="A259" t="s">
        <v>374</v>
      </c>
      <c r="B259">
        <v>1967</v>
      </c>
      <c r="C259">
        <v>50.5</v>
      </c>
      <c r="D259" s="6">
        <v>13922.88</v>
      </c>
      <c r="E259">
        <v>75</v>
      </c>
      <c r="F259">
        <v>24.999192000000001</v>
      </c>
      <c r="G259" s="32">
        <f>Parameters!$R$30</f>
        <v>0</v>
      </c>
      <c r="H259" s="6">
        <f t="shared" si="52"/>
        <v>9282.069995827198</v>
      </c>
      <c r="I259" s="6">
        <f t="shared" si="53"/>
        <v>9282.069995827198</v>
      </c>
      <c r="J259" s="6">
        <f t="shared" si="63"/>
        <v>1.7223296681171036</v>
      </c>
      <c r="K259" s="126">
        <f t="shared" si="54"/>
        <v>15986.784535352783</v>
      </c>
      <c r="L259" s="113">
        <f t="shared" si="55"/>
        <v>15986.78</v>
      </c>
      <c r="M259" s="113">
        <f t="shared" si="56"/>
        <v>0</v>
      </c>
      <c r="N259" s="113">
        <f t="shared" si="57"/>
        <v>185.63839999999999</v>
      </c>
      <c r="O259" s="6">
        <f t="shared" si="58"/>
        <v>185.63839999999999</v>
      </c>
      <c r="P259">
        <f t="shared" si="51"/>
        <v>348060.75031296001</v>
      </c>
    </row>
    <row r="260" spans="1:16" hidden="1" outlineLevel="2" x14ac:dyDescent="0.2">
      <c r="A260" t="s">
        <v>374</v>
      </c>
      <c r="B260">
        <v>1966</v>
      </c>
      <c r="C260">
        <v>51.5</v>
      </c>
      <c r="D260" s="6">
        <v>11901.88</v>
      </c>
      <c r="E260">
        <v>75</v>
      </c>
      <c r="F260">
        <v>24.087871</v>
      </c>
      <c r="G260" s="32">
        <f>Parameters!$R$30</f>
        <v>0</v>
      </c>
      <c r="H260" s="6">
        <f t="shared" si="52"/>
        <v>8079.3339987002664</v>
      </c>
      <c r="I260" s="6">
        <f t="shared" si="53"/>
        <v>8079.3339987002664</v>
      </c>
      <c r="J260" s="6">
        <f t="shared" si="63"/>
        <v>1.7223296681171036</v>
      </c>
      <c r="K260" s="126">
        <f t="shared" si="54"/>
        <v>13915.276644588661</v>
      </c>
      <c r="L260" s="113">
        <f t="shared" si="55"/>
        <v>13915.28</v>
      </c>
      <c r="M260" s="113">
        <f t="shared" si="56"/>
        <v>0</v>
      </c>
      <c r="N260" s="113">
        <f t="shared" si="57"/>
        <v>158.69173333333333</v>
      </c>
      <c r="O260" s="6">
        <f t="shared" si="58"/>
        <v>158.69173333333333</v>
      </c>
      <c r="P260">
        <f t="shared" si="51"/>
        <v>286690.95009747997</v>
      </c>
    </row>
    <row r="261" spans="1:16" hidden="1" outlineLevel="2" x14ac:dyDescent="0.2">
      <c r="A261" t="s">
        <v>374</v>
      </c>
      <c r="B261">
        <v>1965</v>
      </c>
      <c r="C261">
        <v>52.5</v>
      </c>
      <c r="D261" s="6">
        <v>8902.39</v>
      </c>
      <c r="E261">
        <v>75</v>
      </c>
      <c r="F261">
        <v>23.185987999999998</v>
      </c>
      <c r="G261" s="32">
        <f>Parameters!$R$30</f>
        <v>0</v>
      </c>
      <c r="H261" s="6">
        <f t="shared" si="52"/>
        <v>6150.2472305157335</v>
      </c>
      <c r="I261" s="6">
        <f t="shared" si="53"/>
        <v>6150.2472305157335</v>
      </c>
      <c r="J261" s="6">
        <f t="shared" si="63"/>
        <v>1.7223296681171036</v>
      </c>
      <c r="K261" s="126">
        <f t="shared" si="54"/>
        <v>10592.753271372299</v>
      </c>
      <c r="L261" s="113">
        <f t="shared" si="55"/>
        <v>10592.75</v>
      </c>
      <c r="M261" s="113">
        <f t="shared" si="56"/>
        <v>0</v>
      </c>
      <c r="N261" s="113">
        <f t="shared" si="57"/>
        <v>118.69853333333333</v>
      </c>
      <c r="O261" s="6">
        <f t="shared" si="58"/>
        <v>118.69853333333333</v>
      </c>
      <c r="P261">
        <f t="shared" ref="P261:P324" si="64">D261*F261</f>
        <v>206410.70771131996</v>
      </c>
    </row>
    <row r="262" spans="1:16" hidden="1" outlineLevel="2" x14ac:dyDescent="0.2">
      <c r="A262" t="s">
        <v>374</v>
      </c>
      <c r="B262">
        <v>1964</v>
      </c>
      <c r="C262">
        <v>53.5</v>
      </c>
      <c r="D262" s="6">
        <v>10233.64</v>
      </c>
      <c r="E262">
        <v>75</v>
      </c>
      <c r="F262">
        <v>22.296889</v>
      </c>
      <c r="G262" s="32">
        <f>Parameters!$R$30</f>
        <v>0</v>
      </c>
      <c r="H262" s="6">
        <f t="shared" si="52"/>
        <v>7191.262198053867</v>
      </c>
      <c r="I262" s="6">
        <f t="shared" si="53"/>
        <v>7191.262198053867</v>
      </c>
      <c r="J262" s="6">
        <f t="shared" si="63"/>
        <v>1.7223296681171036</v>
      </c>
      <c r="K262" s="126">
        <f t="shared" si="54"/>
        <v>12385.72423491719</v>
      </c>
      <c r="L262" s="113">
        <f t="shared" si="55"/>
        <v>12385.72</v>
      </c>
      <c r="M262" s="113">
        <f t="shared" si="56"/>
        <v>0</v>
      </c>
      <c r="N262" s="113">
        <f t="shared" si="57"/>
        <v>136.44853333333333</v>
      </c>
      <c r="O262" s="6">
        <f t="shared" si="58"/>
        <v>136.44853333333333</v>
      </c>
      <c r="P262">
        <f t="shared" si="64"/>
        <v>228178.33514595998</v>
      </c>
    </row>
    <row r="263" spans="1:16" hidden="1" outlineLevel="2" x14ac:dyDescent="0.2">
      <c r="A263" t="s">
        <v>374</v>
      </c>
      <c r="B263">
        <v>1963</v>
      </c>
      <c r="C263">
        <v>54.5</v>
      </c>
      <c r="D263" s="6">
        <v>44138.45</v>
      </c>
      <c r="E263">
        <v>75</v>
      </c>
      <c r="F263">
        <v>21.418530000000001</v>
      </c>
      <c r="G263" s="32">
        <f>Parameters!$R$30</f>
        <v>0</v>
      </c>
      <c r="H263" s="6">
        <f t="shared" si="52"/>
        <v>31533.373793620001</v>
      </c>
      <c r="I263" s="6">
        <f t="shared" si="53"/>
        <v>31533.373793620001</v>
      </c>
      <c r="J263" s="6">
        <f t="shared" si="63"/>
        <v>1.7223296681171036</v>
      </c>
      <c r="K263" s="126">
        <f t="shared" si="54"/>
        <v>54310.865220578111</v>
      </c>
      <c r="L263" s="113">
        <f t="shared" si="55"/>
        <v>54310.87</v>
      </c>
      <c r="M263" s="113">
        <f t="shared" si="56"/>
        <v>0</v>
      </c>
      <c r="N263" s="113">
        <f t="shared" si="57"/>
        <v>588.51266666666663</v>
      </c>
      <c r="O263" s="6">
        <f t="shared" si="58"/>
        <v>588.51266666666663</v>
      </c>
      <c r="P263">
        <f t="shared" si="64"/>
        <v>945380.7154785</v>
      </c>
    </row>
    <row r="264" spans="1:16" hidden="1" outlineLevel="2" x14ac:dyDescent="0.2">
      <c r="A264" t="s">
        <v>374</v>
      </c>
      <c r="B264">
        <v>1962</v>
      </c>
      <c r="C264">
        <v>55.5</v>
      </c>
      <c r="D264" s="6">
        <v>15341.79</v>
      </c>
      <c r="E264">
        <v>75</v>
      </c>
      <c r="F264">
        <v>20.551455000000001</v>
      </c>
      <c r="G264" s="32">
        <f>Parameters!$R$30</f>
        <v>0</v>
      </c>
      <c r="H264" s="6">
        <f t="shared" si="52"/>
        <v>11137.841909274</v>
      </c>
      <c r="I264" s="6">
        <f t="shared" si="53"/>
        <v>11137.841909274</v>
      </c>
      <c r="J264" s="6">
        <f t="shared" si="63"/>
        <v>1.7223296681171036</v>
      </c>
      <c r="K264" s="126">
        <f t="shared" si="54"/>
        <v>19183.035559140659</v>
      </c>
      <c r="L264" s="113">
        <f t="shared" si="55"/>
        <v>19183.04</v>
      </c>
      <c r="M264" s="113">
        <f t="shared" si="56"/>
        <v>0</v>
      </c>
      <c r="N264" s="113">
        <f t="shared" si="57"/>
        <v>204.55720000000002</v>
      </c>
      <c r="O264" s="6">
        <f t="shared" si="58"/>
        <v>204.55720000000002</v>
      </c>
      <c r="P264">
        <f t="shared" si="64"/>
        <v>315296.10680445004</v>
      </c>
    </row>
    <row r="265" spans="1:16" hidden="1" outlineLevel="2" x14ac:dyDescent="0.2">
      <c r="A265" t="s">
        <v>374</v>
      </c>
      <c r="B265">
        <v>1961</v>
      </c>
      <c r="C265">
        <v>56.5</v>
      </c>
      <c r="D265" s="6">
        <v>12362.72</v>
      </c>
      <c r="E265">
        <v>75</v>
      </c>
      <c r="F265">
        <v>19.699916999999999</v>
      </c>
      <c r="G265" s="32">
        <f>Parameters!$R$30</f>
        <v>0</v>
      </c>
      <c r="H265" s="6">
        <f t="shared" si="52"/>
        <v>9115.4592280767993</v>
      </c>
      <c r="I265" s="6">
        <f t="shared" si="53"/>
        <v>9115.4592280767993</v>
      </c>
      <c r="J265" s="6">
        <f t="shared" si="63"/>
        <v>1.7223296681171036</v>
      </c>
      <c r="K265" s="126">
        <f t="shared" si="54"/>
        <v>15699.825867028503</v>
      </c>
      <c r="L265" s="113">
        <f t="shared" si="55"/>
        <v>15699.83</v>
      </c>
      <c r="M265" s="113">
        <f t="shared" si="56"/>
        <v>0</v>
      </c>
      <c r="N265" s="113">
        <f t="shared" si="57"/>
        <v>164.83626666666666</v>
      </c>
      <c r="O265" s="6">
        <f t="shared" si="58"/>
        <v>164.83626666666666</v>
      </c>
      <c r="P265">
        <f t="shared" si="64"/>
        <v>243544.55789423999</v>
      </c>
    </row>
    <row r="266" spans="1:16" hidden="1" outlineLevel="2" x14ac:dyDescent="0.2">
      <c r="A266" t="s">
        <v>374</v>
      </c>
      <c r="B266">
        <v>1960</v>
      </c>
      <c r="C266">
        <v>57.5</v>
      </c>
      <c r="D266" s="6">
        <v>3066.87</v>
      </c>
      <c r="E266">
        <v>75</v>
      </c>
      <c r="F266">
        <v>18.861433000000002</v>
      </c>
      <c r="G266" s="32">
        <f>Parameters!$R$30</f>
        <v>0</v>
      </c>
      <c r="H266" s="6">
        <f t="shared" si="52"/>
        <v>2295.5958263371999</v>
      </c>
      <c r="I266" s="6">
        <f t="shared" si="53"/>
        <v>2295.5958263371999</v>
      </c>
      <c r="J266" s="6">
        <f t="shared" si="63"/>
        <v>1.7223296681171036</v>
      </c>
      <c r="K266" s="126">
        <f t="shared" si="54"/>
        <v>3953.7727977063578</v>
      </c>
      <c r="L266" s="113">
        <f t="shared" si="55"/>
        <v>3953.77</v>
      </c>
      <c r="M266" s="113">
        <f t="shared" si="56"/>
        <v>0</v>
      </c>
      <c r="N266" s="113">
        <f t="shared" si="57"/>
        <v>40.891599999999997</v>
      </c>
      <c r="O266" s="6">
        <f t="shared" si="58"/>
        <v>40.891599999999997</v>
      </c>
      <c r="P266">
        <f t="shared" si="64"/>
        <v>57845.563024710005</v>
      </c>
    </row>
    <row r="267" spans="1:16" hidden="1" outlineLevel="2" x14ac:dyDescent="0.2">
      <c r="A267" t="s">
        <v>374</v>
      </c>
      <c r="B267">
        <v>1959</v>
      </c>
      <c r="C267">
        <v>58.5</v>
      </c>
      <c r="D267" s="6">
        <v>4622.95</v>
      </c>
      <c r="E267">
        <v>75</v>
      </c>
      <c r="F267">
        <v>18.036729999999999</v>
      </c>
      <c r="G267" s="32">
        <f>Parameters!$R$30</f>
        <v>0</v>
      </c>
      <c r="H267" s="6">
        <f t="shared" si="52"/>
        <v>3511.1779872866664</v>
      </c>
      <c r="I267" s="6">
        <f t="shared" si="53"/>
        <v>3511.1779872866664</v>
      </c>
      <c r="J267" s="6">
        <f t="shared" si="63"/>
        <v>1.7223296681171036</v>
      </c>
      <c r="K267" s="126">
        <f t="shared" si="54"/>
        <v>6047.4060175435243</v>
      </c>
      <c r="L267" s="113">
        <f t="shared" si="55"/>
        <v>6047.41</v>
      </c>
      <c r="M267" s="113">
        <f t="shared" si="56"/>
        <v>0</v>
      </c>
      <c r="N267" s="113">
        <f t="shared" si="57"/>
        <v>61.639333333333333</v>
      </c>
      <c r="O267" s="6">
        <f t="shared" si="58"/>
        <v>61.639333333333333</v>
      </c>
      <c r="P267">
        <f t="shared" si="64"/>
        <v>83382.900953499993</v>
      </c>
    </row>
    <row r="268" spans="1:16" hidden="1" outlineLevel="2" x14ac:dyDescent="0.2">
      <c r="A268" t="s">
        <v>374</v>
      </c>
      <c r="B268">
        <v>1958</v>
      </c>
      <c r="C268">
        <v>59.5</v>
      </c>
      <c r="D268" s="6">
        <v>1532.65</v>
      </c>
      <c r="E268">
        <v>75</v>
      </c>
      <c r="F268">
        <v>17.231133</v>
      </c>
      <c r="G268" s="32">
        <f>Parameters!$R$30</f>
        <v>0</v>
      </c>
      <c r="H268" s="6">
        <f t="shared" si="52"/>
        <v>1180.526053434</v>
      </c>
      <c r="I268" s="6">
        <f t="shared" si="53"/>
        <v>1180.526053434</v>
      </c>
      <c r="J268" s="6">
        <f t="shared" si="63"/>
        <v>1.7223296681171036</v>
      </c>
      <c r="K268" s="126">
        <f t="shared" si="54"/>
        <v>2033.2550458145754</v>
      </c>
      <c r="L268" s="113">
        <f t="shared" si="55"/>
        <v>2033.26</v>
      </c>
      <c r="M268" s="113">
        <f t="shared" si="56"/>
        <v>0</v>
      </c>
      <c r="N268" s="113">
        <f t="shared" si="57"/>
        <v>20.435333333333336</v>
      </c>
      <c r="O268" s="6">
        <f t="shared" si="58"/>
        <v>20.435333333333336</v>
      </c>
      <c r="P268">
        <f t="shared" si="64"/>
        <v>26409.295992450003</v>
      </c>
    </row>
    <row r="269" spans="1:16" hidden="1" outlineLevel="2" x14ac:dyDescent="0.2">
      <c r="A269" t="s">
        <v>374</v>
      </c>
      <c r="B269">
        <v>1957</v>
      </c>
      <c r="C269">
        <v>60.5</v>
      </c>
      <c r="D269" s="6">
        <v>6073.07</v>
      </c>
      <c r="E269">
        <v>75</v>
      </c>
      <c r="F269">
        <v>16.441483999999999</v>
      </c>
      <c r="G269" s="32">
        <f>Parameters!$R$30</f>
        <v>0</v>
      </c>
      <c r="H269" s="6">
        <f t="shared" si="52"/>
        <v>4741.7328901882665</v>
      </c>
      <c r="I269" s="6">
        <f t="shared" si="53"/>
        <v>4741.7328901882665</v>
      </c>
      <c r="J269" s="6">
        <f t="shared" si="63"/>
        <v>1.7223296681171036</v>
      </c>
      <c r="K269" s="126">
        <f t="shared" si="54"/>
        <v>8166.8272350579118</v>
      </c>
      <c r="L269" s="113">
        <f t="shared" si="55"/>
        <v>8166.83</v>
      </c>
      <c r="M269" s="113">
        <f t="shared" si="56"/>
        <v>0</v>
      </c>
      <c r="N269" s="113">
        <f t="shared" si="57"/>
        <v>80.974266666666665</v>
      </c>
      <c r="O269" s="6">
        <f t="shared" si="58"/>
        <v>80.974266666666665</v>
      </c>
      <c r="P269">
        <f t="shared" si="64"/>
        <v>99850.283235879993</v>
      </c>
    </row>
    <row r="270" spans="1:16" hidden="1" outlineLevel="2" x14ac:dyDescent="0.2">
      <c r="A270" t="s">
        <v>374</v>
      </c>
      <c r="B270">
        <v>1956</v>
      </c>
      <c r="C270">
        <v>61.5</v>
      </c>
      <c r="D270" s="6">
        <v>3517</v>
      </c>
      <c r="E270">
        <v>75</v>
      </c>
      <c r="F270">
        <v>15.668571</v>
      </c>
      <c r="G270" s="32">
        <f>Parameters!$R$30</f>
        <v>0</v>
      </c>
      <c r="H270" s="6">
        <f t="shared" si="52"/>
        <v>2782.2484772399998</v>
      </c>
      <c r="I270" s="6">
        <f t="shared" si="53"/>
        <v>2782.2484772399998</v>
      </c>
      <c r="J270" s="6">
        <f t="shared" si="63"/>
        <v>1.7223296681171036</v>
      </c>
      <c r="K270" s="126">
        <f t="shared" si="54"/>
        <v>4791.9490964240858</v>
      </c>
      <c r="L270" s="113">
        <f t="shared" si="55"/>
        <v>4791.95</v>
      </c>
      <c r="M270" s="113">
        <f t="shared" si="56"/>
        <v>0</v>
      </c>
      <c r="N270" s="113">
        <f t="shared" si="57"/>
        <v>46.893333333333331</v>
      </c>
      <c r="O270" s="6">
        <f t="shared" si="58"/>
        <v>46.893333333333331</v>
      </c>
      <c r="P270">
        <f t="shared" si="64"/>
        <v>55106.364206999999</v>
      </c>
    </row>
    <row r="271" spans="1:16" hidden="1" outlineLevel="2" x14ac:dyDescent="0.2">
      <c r="A271" t="s">
        <v>374</v>
      </c>
      <c r="B271">
        <v>1955</v>
      </c>
      <c r="C271">
        <v>62.5</v>
      </c>
      <c r="D271" s="6">
        <v>4710.0600000000004</v>
      </c>
      <c r="E271">
        <v>75</v>
      </c>
      <c r="F271">
        <v>14.918645</v>
      </c>
      <c r="G271" s="32">
        <f>Parameters!$R$30</f>
        <v>0</v>
      </c>
      <c r="H271" s="6">
        <f t="shared" si="52"/>
        <v>3773.1571590840003</v>
      </c>
      <c r="I271" s="6">
        <f t="shared" si="53"/>
        <v>3773.1571590840003</v>
      </c>
      <c r="J271" s="6">
        <f t="shared" si="63"/>
        <v>1.7223296681171036</v>
      </c>
      <c r="K271" s="126">
        <f t="shared" si="54"/>
        <v>6498.6205175588202</v>
      </c>
      <c r="L271" s="113">
        <f t="shared" si="55"/>
        <v>6498.62</v>
      </c>
      <c r="M271" s="113">
        <f t="shared" si="56"/>
        <v>0</v>
      </c>
      <c r="N271" s="113">
        <f t="shared" si="57"/>
        <v>62.800800000000002</v>
      </c>
      <c r="O271" s="6">
        <f t="shared" si="58"/>
        <v>62.800800000000002</v>
      </c>
      <c r="P271">
        <f t="shared" si="64"/>
        <v>70267.713068700003</v>
      </c>
    </row>
    <row r="272" spans="1:16" hidden="1" outlineLevel="2" x14ac:dyDescent="0.2">
      <c r="A272" t="s">
        <v>374</v>
      </c>
      <c r="B272">
        <v>1954</v>
      </c>
      <c r="C272">
        <v>63.5</v>
      </c>
      <c r="D272" s="6">
        <v>37101.050000000003</v>
      </c>
      <c r="E272">
        <v>75</v>
      </c>
      <c r="F272">
        <v>14.187595</v>
      </c>
      <c r="G272" s="32">
        <f>Parameters!$R$30</f>
        <v>0</v>
      </c>
      <c r="H272" s="6">
        <f t="shared" si="52"/>
        <v>30082.721047003335</v>
      </c>
      <c r="I272" s="6">
        <f t="shared" si="53"/>
        <v>30082.721047003335</v>
      </c>
      <c r="J272" s="6">
        <f t="shared" si="63"/>
        <v>1.7223296681171036</v>
      </c>
      <c r="K272" s="126">
        <f t="shared" si="54"/>
        <v>51812.362956944664</v>
      </c>
      <c r="L272" s="113">
        <f t="shared" si="55"/>
        <v>51812.36</v>
      </c>
      <c r="M272" s="113">
        <f t="shared" si="56"/>
        <v>0</v>
      </c>
      <c r="N272" s="113">
        <f t="shared" si="57"/>
        <v>494.6806666666667</v>
      </c>
      <c r="O272" s="6">
        <f t="shared" si="58"/>
        <v>494.6806666666667</v>
      </c>
      <c r="P272">
        <f t="shared" si="64"/>
        <v>526374.67147475004</v>
      </c>
    </row>
    <row r="273" spans="1:19" outlineLevel="1" collapsed="1" x14ac:dyDescent="0.2">
      <c r="A273" s="11" t="s">
        <v>377</v>
      </c>
      <c r="D273" s="6">
        <f>SUBTOTAL(9,D235:D272)</f>
        <v>867772</v>
      </c>
      <c r="G273" s="32"/>
      <c r="H273" s="6">
        <f>SUBTOTAL(9,H235:H272)</f>
        <v>331895.37808435189</v>
      </c>
      <c r="I273" s="6">
        <f>SUBTOTAL(9,I235:I272)</f>
        <v>331895.37808435189</v>
      </c>
      <c r="J273" s="6"/>
      <c r="K273" s="126">
        <f t="shared" ref="K273:P273" si="65">SUBTOTAL(9,K235:K272)</f>
        <v>571633.25638562255</v>
      </c>
      <c r="L273" s="113">
        <f t="shared" si="65"/>
        <v>571633.26</v>
      </c>
      <c r="M273" s="113">
        <f t="shared" si="65"/>
        <v>0</v>
      </c>
      <c r="N273" s="113">
        <f t="shared" si="65"/>
        <v>11570.293333333335</v>
      </c>
      <c r="O273" s="6">
        <f t="shared" si="65"/>
        <v>11570.293333333335</v>
      </c>
      <c r="P273" s="6">
        <f t="shared" si="65"/>
        <v>40190746.643673591</v>
      </c>
      <c r="Q273" s="33">
        <f>P273/D273</f>
        <v>46.31486916341342</v>
      </c>
      <c r="S273" s="6">
        <f>SUBTOTAL(9,S235:S272)</f>
        <v>0</v>
      </c>
    </row>
    <row r="274" spans="1:19" hidden="1" outlineLevel="2" x14ac:dyDescent="0.2">
      <c r="A274" t="s">
        <v>0</v>
      </c>
      <c r="B274">
        <v>2011</v>
      </c>
      <c r="C274">
        <v>6.5</v>
      </c>
      <c r="D274" s="6">
        <v>7286.47</v>
      </c>
      <c r="E274">
        <v>58</v>
      </c>
      <c r="F274">
        <v>51.511479999999999</v>
      </c>
      <c r="G274" s="32">
        <f>Parameters!$R$31</f>
        <v>-0.03</v>
      </c>
      <c r="H274" s="6">
        <f t="shared" si="52"/>
        <v>815.14493662758605</v>
      </c>
      <c r="I274" s="6">
        <f t="shared" si="53"/>
        <v>839.59928472641366</v>
      </c>
      <c r="J274" s="6">
        <f t="shared" ref="J274:J297" si="66">$I$519</f>
        <v>1.7223296681171036</v>
      </c>
      <c r="K274" s="126">
        <f t="shared" si="54"/>
        <v>1446.0667574142017</v>
      </c>
      <c r="L274" s="113">
        <f t="shared" si="55"/>
        <v>1403.95</v>
      </c>
      <c r="M274" s="113">
        <f t="shared" si="56"/>
        <v>42.12</v>
      </c>
      <c r="N274" s="113">
        <f t="shared" si="57"/>
        <v>125.62879310344827</v>
      </c>
      <c r="O274" s="6">
        <f t="shared" si="58"/>
        <v>125.62879310344827</v>
      </c>
      <c r="P274">
        <f t="shared" si="64"/>
        <v>375336.85367560002</v>
      </c>
    </row>
    <row r="275" spans="1:19" hidden="1" outlineLevel="2" x14ac:dyDescent="0.2">
      <c r="A275" t="s">
        <v>0</v>
      </c>
      <c r="B275">
        <v>2004</v>
      </c>
      <c r="C275">
        <v>13.5</v>
      </c>
      <c r="D275" s="6">
        <v>40589.9</v>
      </c>
      <c r="E275">
        <v>58</v>
      </c>
      <c r="F275">
        <v>44.558909</v>
      </c>
      <c r="G275" s="32">
        <f>Parameters!$R$31</f>
        <v>-0.03</v>
      </c>
      <c r="H275" s="6">
        <f t="shared" si="52"/>
        <v>9406.4230962224137</v>
      </c>
      <c r="I275" s="6">
        <f t="shared" si="53"/>
        <v>9688.6157891090861</v>
      </c>
      <c r="J275" s="6">
        <f t="shared" si="66"/>
        <v>1.7223296681171036</v>
      </c>
      <c r="K275" s="126">
        <f t="shared" si="54"/>
        <v>16686.990416570381</v>
      </c>
      <c r="L275" s="113">
        <f t="shared" si="55"/>
        <v>16200.96</v>
      </c>
      <c r="M275" s="113">
        <f t="shared" si="56"/>
        <v>486.03</v>
      </c>
      <c r="N275" s="113">
        <f t="shared" si="57"/>
        <v>699.82586206896553</v>
      </c>
      <c r="O275" s="6">
        <f t="shared" si="58"/>
        <v>699.82586206896553</v>
      </c>
      <c r="P275">
        <f t="shared" si="64"/>
        <v>1808641.6604191</v>
      </c>
    </row>
    <row r="276" spans="1:19" hidden="1" outlineLevel="2" x14ac:dyDescent="0.2">
      <c r="A276" t="s">
        <v>0</v>
      </c>
      <c r="B276">
        <v>1987</v>
      </c>
      <c r="C276">
        <v>30.5</v>
      </c>
      <c r="D276" s="6">
        <v>1297.73</v>
      </c>
      <c r="E276">
        <v>58</v>
      </c>
      <c r="F276">
        <v>28.340547000000001</v>
      </c>
      <c r="G276" s="32">
        <f>Parameters!$R$31</f>
        <v>-0.03</v>
      </c>
      <c r="H276" s="6">
        <f t="shared" si="52"/>
        <v>663.62003347741381</v>
      </c>
      <c r="I276" s="6">
        <f t="shared" si="53"/>
        <v>683.52863448173628</v>
      </c>
      <c r="J276" s="6">
        <f t="shared" si="66"/>
        <v>1.7223296681171036</v>
      </c>
      <c r="K276" s="126">
        <f t="shared" si="54"/>
        <v>1177.2616461754658</v>
      </c>
      <c r="L276" s="113">
        <f t="shared" si="55"/>
        <v>1142.97</v>
      </c>
      <c r="M276" s="113">
        <f t="shared" si="56"/>
        <v>34.29</v>
      </c>
      <c r="N276" s="113">
        <f t="shared" si="57"/>
        <v>22.374655172413792</v>
      </c>
      <c r="O276" s="6">
        <f t="shared" si="58"/>
        <v>22.374655172413792</v>
      </c>
      <c r="P276">
        <f t="shared" si="64"/>
        <v>36778.378058310002</v>
      </c>
    </row>
    <row r="277" spans="1:19" hidden="1" outlineLevel="2" x14ac:dyDescent="0.2">
      <c r="A277" t="s">
        <v>0</v>
      </c>
      <c r="B277">
        <v>1986</v>
      </c>
      <c r="C277">
        <v>31.5</v>
      </c>
      <c r="D277" s="6">
        <v>14148</v>
      </c>
      <c r="E277">
        <v>58</v>
      </c>
      <c r="F277">
        <v>27.447641000000001</v>
      </c>
      <c r="G277" s="32">
        <f>Parameters!$R$31</f>
        <v>-0.03</v>
      </c>
      <c r="H277" s="6">
        <f t="shared" si="52"/>
        <v>7452.6685367586206</v>
      </c>
      <c r="I277" s="6">
        <f t="shared" si="53"/>
        <v>7676.2485928613796</v>
      </c>
      <c r="J277" s="6">
        <f t="shared" si="66"/>
        <v>1.7223296681171036</v>
      </c>
      <c r="K277" s="126">
        <f t="shared" si="54"/>
        <v>13221.030691327323</v>
      </c>
      <c r="L277" s="113">
        <f t="shared" si="55"/>
        <v>12835.95</v>
      </c>
      <c r="M277" s="113">
        <f t="shared" si="56"/>
        <v>385.08</v>
      </c>
      <c r="N277" s="113">
        <f t="shared" si="57"/>
        <v>243.93103448275863</v>
      </c>
      <c r="O277" s="6">
        <f t="shared" si="58"/>
        <v>243.93103448275863</v>
      </c>
      <c r="P277">
        <f t="shared" si="64"/>
        <v>388329.22486800002</v>
      </c>
    </row>
    <row r="278" spans="1:19" hidden="1" outlineLevel="2" x14ac:dyDescent="0.2">
      <c r="A278" t="s">
        <v>0</v>
      </c>
      <c r="B278">
        <v>1984</v>
      </c>
      <c r="C278">
        <v>33.5</v>
      </c>
      <c r="D278" s="6">
        <v>5405.19</v>
      </c>
      <c r="E278">
        <v>58</v>
      </c>
      <c r="F278">
        <v>25.692481999999998</v>
      </c>
      <c r="G278" s="32">
        <f>Parameters!$R$31</f>
        <v>-0.03</v>
      </c>
      <c r="H278" s="6">
        <f t="shared" si="52"/>
        <v>3010.8322968693105</v>
      </c>
      <c r="I278" s="6">
        <f t="shared" si="53"/>
        <v>3101.15726577539</v>
      </c>
      <c r="J278" s="6">
        <f t="shared" si="66"/>
        <v>1.7223296681171036</v>
      </c>
      <c r="K278" s="126">
        <f t="shared" si="54"/>
        <v>5341.215164341872</v>
      </c>
      <c r="L278" s="113">
        <f t="shared" si="55"/>
        <v>5185.6499999999996</v>
      </c>
      <c r="M278" s="113">
        <f t="shared" si="56"/>
        <v>155.57</v>
      </c>
      <c r="N278" s="113">
        <f t="shared" si="57"/>
        <v>93.192931034482754</v>
      </c>
      <c r="O278" s="6">
        <f t="shared" si="58"/>
        <v>93.192931034482754</v>
      </c>
      <c r="P278">
        <f t="shared" si="64"/>
        <v>138872.74678157998</v>
      </c>
    </row>
    <row r="279" spans="1:19" hidden="1" outlineLevel="2" x14ac:dyDescent="0.2">
      <c r="A279" t="s">
        <v>0</v>
      </c>
      <c r="B279">
        <v>1983</v>
      </c>
      <c r="C279">
        <v>34.5</v>
      </c>
      <c r="D279" s="6">
        <v>430.62</v>
      </c>
      <c r="E279">
        <v>58</v>
      </c>
      <c r="F279">
        <v>24.831406999999999</v>
      </c>
      <c r="G279" s="32">
        <f>Parameters!$R$31</f>
        <v>-0.03</v>
      </c>
      <c r="H279" s="6">
        <f t="shared" si="52"/>
        <v>246.25964685620693</v>
      </c>
      <c r="I279" s="6">
        <f t="shared" si="53"/>
        <v>253.64743626189315</v>
      </c>
      <c r="J279" s="6">
        <f t="shared" si="66"/>
        <v>1.7223296681171036</v>
      </c>
      <c r="K279" s="126">
        <f t="shared" si="54"/>
        <v>436.8645047157006</v>
      </c>
      <c r="L279" s="113">
        <f t="shared" si="55"/>
        <v>424.14</v>
      </c>
      <c r="M279" s="113">
        <f t="shared" si="56"/>
        <v>12.72</v>
      </c>
      <c r="N279" s="113">
        <f t="shared" si="57"/>
        <v>7.4244827586206901</v>
      </c>
      <c r="O279" s="6">
        <f t="shared" si="58"/>
        <v>7.4244827586206901</v>
      </c>
      <c r="P279">
        <f t="shared" si="64"/>
        <v>10692.900482339999</v>
      </c>
    </row>
    <row r="280" spans="1:19" hidden="1" outlineLevel="2" x14ac:dyDescent="0.2">
      <c r="A280" t="s">
        <v>0</v>
      </c>
      <c r="B280">
        <v>1982</v>
      </c>
      <c r="C280">
        <v>35.5</v>
      </c>
      <c r="D280" s="6">
        <v>9448.9699999999993</v>
      </c>
      <c r="E280">
        <v>58</v>
      </c>
      <c r="F280">
        <v>23.981369999999998</v>
      </c>
      <c r="G280" s="32">
        <f>Parameters!$R$31</f>
        <v>-0.03</v>
      </c>
      <c r="H280" s="6">
        <f t="shared" si="52"/>
        <v>5542.0864536396548</v>
      </c>
      <c r="I280" s="6">
        <f t="shared" si="53"/>
        <v>5708.3490472488447</v>
      </c>
      <c r="J280" s="6">
        <f t="shared" si="66"/>
        <v>1.7223296681171036</v>
      </c>
      <c r="K280" s="126">
        <f t="shared" si="54"/>
        <v>9831.658920044687</v>
      </c>
      <c r="L280" s="113">
        <f t="shared" si="55"/>
        <v>9545.2999999999993</v>
      </c>
      <c r="M280" s="113">
        <f t="shared" si="56"/>
        <v>286.36</v>
      </c>
      <c r="N280" s="113">
        <f t="shared" si="57"/>
        <v>162.91327586206896</v>
      </c>
      <c r="O280" s="6">
        <f t="shared" si="58"/>
        <v>162.91327586206896</v>
      </c>
      <c r="P280">
        <f t="shared" si="64"/>
        <v>226599.24568889997</v>
      </c>
    </row>
    <row r="281" spans="1:19" hidden="1" outlineLevel="2" x14ac:dyDescent="0.2">
      <c r="A281" t="s">
        <v>0</v>
      </c>
      <c r="B281">
        <v>1981</v>
      </c>
      <c r="C281">
        <v>36.5</v>
      </c>
      <c r="D281" s="6">
        <v>9263.02</v>
      </c>
      <c r="E281">
        <v>58</v>
      </c>
      <c r="F281">
        <v>23.143086</v>
      </c>
      <c r="G281" s="32">
        <f>Parameters!$R$31</f>
        <v>-0.03</v>
      </c>
      <c r="H281" s="6">
        <f t="shared" si="52"/>
        <v>5566.9015779358624</v>
      </c>
      <c r="I281" s="6">
        <f t="shared" si="53"/>
        <v>5733.908625273938</v>
      </c>
      <c r="J281" s="6">
        <f t="shared" si="66"/>
        <v>1.7223296681171036</v>
      </c>
      <c r="K281" s="126">
        <f t="shared" si="54"/>
        <v>9875.68093958186</v>
      </c>
      <c r="L281" s="113">
        <f t="shared" si="55"/>
        <v>9588.0400000000009</v>
      </c>
      <c r="M281" s="113">
        <f t="shared" si="56"/>
        <v>287.64</v>
      </c>
      <c r="N281" s="113">
        <f t="shared" si="57"/>
        <v>159.70724137931035</v>
      </c>
      <c r="O281" s="6">
        <f t="shared" si="58"/>
        <v>159.70724137931035</v>
      </c>
      <c r="P281">
        <f t="shared" si="64"/>
        <v>214374.86847972003</v>
      </c>
    </row>
    <row r="282" spans="1:19" hidden="1" outlineLevel="2" x14ac:dyDescent="0.2">
      <c r="A282" t="s">
        <v>0</v>
      </c>
      <c r="B282">
        <v>1976</v>
      </c>
      <c r="C282">
        <v>41.5</v>
      </c>
      <c r="D282" s="6">
        <v>2455.58</v>
      </c>
      <c r="E282">
        <v>58</v>
      </c>
      <c r="F282">
        <v>19.141667999999999</v>
      </c>
      <c r="G282" s="32">
        <f>Parameters!$R$31</f>
        <v>-0.03</v>
      </c>
      <c r="H282" s="6">
        <f t="shared" si="52"/>
        <v>1645.167980906207</v>
      </c>
      <c r="I282" s="6">
        <f t="shared" si="53"/>
        <v>1694.5230203333933</v>
      </c>
      <c r="J282" s="6">
        <f t="shared" si="66"/>
        <v>1.7223296681171036</v>
      </c>
      <c r="K282" s="126">
        <f t="shared" si="54"/>
        <v>2918.5272712276055</v>
      </c>
      <c r="L282" s="113">
        <f t="shared" si="55"/>
        <v>2833.52</v>
      </c>
      <c r="M282" s="113">
        <f t="shared" si="56"/>
        <v>85.01</v>
      </c>
      <c r="N282" s="113">
        <f t="shared" si="57"/>
        <v>42.337586206896553</v>
      </c>
      <c r="O282" s="6">
        <f t="shared" si="58"/>
        <v>42.337586206896553</v>
      </c>
      <c r="P282">
        <f t="shared" si="64"/>
        <v>47003.897107439996</v>
      </c>
    </row>
    <row r="283" spans="1:19" hidden="1" outlineLevel="2" x14ac:dyDescent="0.2">
      <c r="A283" t="s">
        <v>0</v>
      </c>
      <c r="B283">
        <v>1974</v>
      </c>
      <c r="C283">
        <v>43.5</v>
      </c>
      <c r="D283" s="6">
        <v>3456.62</v>
      </c>
      <c r="E283">
        <v>58</v>
      </c>
      <c r="F283">
        <v>17.630790999999999</v>
      </c>
      <c r="G283" s="32">
        <f>Parameters!$R$31</f>
        <v>-0.03</v>
      </c>
      <c r="H283" s="6">
        <f t="shared" si="52"/>
        <v>2405.8795726479311</v>
      </c>
      <c r="I283" s="6">
        <f t="shared" si="53"/>
        <v>2478.055959827369</v>
      </c>
      <c r="J283" s="6">
        <f t="shared" si="66"/>
        <v>1.7223296681171036</v>
      </c>
      <c r="K283" s="126">
        <f t="shared" si="54"/>
        <v>4268.0292988650826</v>
      </c>
      <c r="L283" s="113">
        <f t="shared" si="55"/>
        <v>4143.72</v>
      </c>
      <c r="M283" s="113">
        <f t="shared" si="56"/>
        <v>124.31</v>
      </c>
      <c r="N283" s="113">
        <f t="shared" si="57"/>
        <v>59.596896551724136</v>
      </c>
      <c r="O283" s="6">
        <f t="shared" si="58"/>
        <v>59.596896551724136</v>
      </c>
      <c r="P283">
        <f t="shared" si="64"/>
        <v>60942.94478641999</v>
      </c>
    </row>
    <row r="284" spans="1:19" hidden="1" outlineLevel="2" x14ac:dyDescent="0.2">
      <c r="A284" t="s">
        <v>0</v>
      </c>
      <c r="B284">
        <v>1972</v>
      </c>
      <c r="C284">
        <v>45.5</v>
      </c>
      <c r="D284" s="6">
        <v>694.44</v>
      </c>
      <c r="E284">
        <v>58</v>
      </c>
      <c r="F284">
        <v>16.173178</v>
      </c>
      <c r="G284" s="32">
        <f>Parameters!$R$31</f>
        <v>-0.03</v>
      </c>
      <c r="H284" s="6">
        <f t="shared" si="52"/>
        <v>500.79686671862072</v>
      </c>
      <c r="I284" s="6">
        <f t="shared" si="53"/>
        <v>515.82077272017932</v>
      </c>
      <c r="J284" s="6">
        <f t="shared" si="66"/>
        <v>1.7223296681171036</v>
      </c>
      <c r="K284" s="126">
        <f t="shared" si="54"/>
        <v>888.41342028705435</v>
      </c>
      <c r="L284" s="113">
        <f t="shared" si="55"/>
        <v>862.54</v>
      </c>
      <c r="M284" s="113">
        <f t="shared" si="56"/>
        <v>25.87</v>
      </c>
      <c r="N284" s="113">
        <f t="shared" si="57"/>
        <v>11.973103448275863</v>
      </c>
      <c r="O284" s="6">
        <f t="shared" si="58"/>
        <v>11.973103448275863</v>
      </c>
      <c r="P284">
        <f t="shared" si="64"/>
        <v>11231.301730320001</v>
      </c>
    </row>
    <row r="285" spans="1:19" hidden="1" outlineLevel="2" x14ac:dyDescent="0.2">
      <c r="A285" t="s">
        <v>0</v>
      </c>
      <c r="B285">
        <v>1970</v>
      </c>
      <c r="C285">
        <v>47.5</v>
      </c>
      <c r="D285" s="6">
        <v>1398.19</v>
      </c>
      <c r="E285">
        <v>58</v>
      </c>
      <c r="F285">
        <v>14.763702</v>
      </c>
      <c r="G285" s="32">
        <f>Parameters!$R$31</f>
        <v>-0.03</v>
      </c>
      <c r="H285" s="6">
        <f t="shared" si="52"/>
        <v>1042.2855086313793</v>
      </c>
      <c r="I285" s="6">
        <f t="shared" si="53"/>
        <v>1073.5540738903208</v>
      </c>
      <c r="J285" s="6">
        <f t="shared" si="66"/>
        <v>1.7223296681171036</v>
      </c>
      <c r="K285" s="126">
        <f t="shared" si="54"/>
        <v>1849.0140317892808</v>
      </c>
      <c r="L285" s="113">
        <f t="shared" si="55"/>
        <v>1795.16</v>
      </c>
      <c r="M285" s="113">
        <f t="shared" si="56"/>
        <v>53.85</v>
      </c>
      <c r="N285" s="113">
        <f t="shared" si="57"/>
        <v>24.106724137931035</v>
      </c>
      <c r="O285" s="6">
        <f t="shared" si="58"/>
        <v>24.106724137931035</v>
      </c>
      <c r="P285">
        <f t="shared" si="64"/>
        <v>20642.460499380002</v>
      </c>
    </row>
    <row r="286" spans="1:19" hidden="1" outlineLevel="2" x14ac:dyDescent="0.2">
      <c r="A286" t="s">
        <v>0</v>
      </c>
      <c r="B286">
        <v>1969</v>
      </c>
      <c r="C286">
        <v>48.5</v>
      </c>
      <c r="D286" s="6">
        <v>4557.6099999999997</v>
      </c>
      <c r="E286">
        <v>58</v>
      </c>
      <c r="F286">
        <v>14.077251</v>
      </c>
      <c r="G286" s="32">
        <f>Parameters!$R$31</f>
        <v>-0.03</v>
      </c>
      <c r="H286" s="6">
        <f t="shared" ref="H286:H353" si="67">+D286*(1-F286/E286)</f>
        <v>3451.426897756724</v>
      </c>
      <c r="I286" s="6">
        <f t="shared" ref="I286:I353" si="68">H286*(1-G286)</f>
        <v>3554.9697046894257</v>
      </c>
      <c r="J286" s="6">
        <f t="shared" si="66"/>
        <v>1.7223296681171036</v>
      </c>
      <c r="K286" s="126">
        <f t="shared" ref="K286:K353" si="69">IF((D286*(1-F286/E286)*(1-G286)&lt;0),D286*(1-G286),I286*J286)</f>
        <v>6122.829791644097</v>
      </c>
      <c r="L286" s="113">
        <f t="shared" ref="L286:L353" si="70">ROUND(J286*H286,2)</f>
        <v>5944.49</v>
      </c>
      <c r="M286" s="113">
        <f t="shared" ref="M286:M353" si="71">ROUND(K286-L286,2)</f>
        <v>178.34</v>
      </c>
      <c r="N286" s="113">
        <f t="shared" ref="N286:N353" si="72">D286/E286</f>
        <v>78.579482758620685</v>
      </c>
      <c r="O286" s="6">
        <f t="shared" ref="O286:O353" si="73">+D286/E286</f>
        <v>78.579482758620685</v>
      </c>
      <c r="P286">
        <f t="shared" si="64"/>
        <v>64158.619930109999</v>
      </c>
    </row>
    <row r="287" spans="1:19" hidden="1" outlineLevel="2" x14ac:dyDescent="0.2">
      <c r="A287" t="s">
        <v>0</v>
      </c>
      <c r="B287">
        <v>1968</v>
      </c>
      <c r="C287">
        <v>49.5</v>
      </c>
      <c r="D287" s="6">
        <v>659.67</v>
      </c>
      <c r="E287">
        <v>58</v>
      </c>
      <c r="F287">
        <v>13.402301</v>
      </c>
      <c r="G287" s="32">
        <f>Parameters!$R$31</f>
        <v>-0.03</v>
      </c>
      <c r="H287" s="6">
        <f t="shared" si="67"/>
        <v>507.23731205741376</v>
      </c>
      <c r="I287" s="6">
        <f t="shared" si="68"/>
        <v>522.4544314191362</v>
      </c>
      <c r="J287" s="6">
        <f t="shared" si="66"/>
        <v>1.7223296681171036</v>
      </c>
      <c r="K287" s="126">
        <f t="shared" si="69"/>
        <v>899.83876747243096</v>
      </c>
      <c r="L287" s="113">
        <f t="shared" si="70"/>
        <v>873.63</v>
      </c>
      <c r="M287" s="113">
        <f t="shared" si="71"/>
        <v>26.21</v>
      </c>
      <c r="N287" s="113">
        <f t="shared" si="72"/>
        <v>11.373620689655171</v>
      </c>
      <c r="O287" s="6">
        <f t="shared" si="73"/>
        <v>11.373620689655171</v>
      </c>
      <c r="P287">
        <f t="shared" si="64"/>
        <v>8841.0959006699995</v>
      </c>
    </row>
    <row r="288" spans="1:19" hidden="1" outlineLevel="2" x14ac:dyDescent="0.2">
      <c r="A288" t="s">
        <v>0</v>
      </c>
      <c r="B288">
        <v>1966</v>
      </c>
      <c r="C288">
        <v>51.5</v>
      </c>
      <c r="D288" s="6">
        <v>342.52</v>
      </c>
      <c r="E288">
        <v>58</v>
      </c>
      <c r="F288">
        <v>12.096062999999999</v>
      </c>
      <c r="G288" s="32">
        <f>Parameters!$R$31</f>
        <v>-0.03</v>
      </c>
      <c r="H288" s="6">
        <f t="shared" si="67"/>
        <v>271.08649140068968</v>
      </c>
      <c r="I288" s="6">
        <f t="shared" si="68"/>
        <v>279.21908614271035</v>
      </c>
      <c r="J288" s="6">
        <f t="shared" si="66"/>
        <v>1.7223296681171036</v>
      </c>
      <c r="K288" s="126">
        <f t="shared" si="69"/>
        <v>480.90731596813532</v>
      </c>
      <c r="L288" s="113">
        <f t="shared" si="70"/>
        <v>466.9</v>
      </c>
      <c r="M288" s="113">
        <f t="shared" si="71"/>
        <v>14.01</v>
      </c>
      <c r="N288" s="113">
        <f t="shared" si="72"/>
        <v>5.90551724137931</v>
      </c>
      <c r="O288" s="6">
        <f t="shared" si="73"/>
        <v>5.90551724137931</v>
      </c>
      <c r="P288">
        <f t="shared" si="64"/>
        <v>4143.1434987599996</v>
      </c>
    </row>
    <row r="289" spans="1:19" hidden="1" outlineLevel="2" x14ac:dyDescent="0.2">
      <c r="A289" t="s">
        <v>0</v>
      </c>
      <c r="B289">
        <v>1961</v>
      </c>
      <c r="C289">
        <v>56.5</v>
      </c>
      <c r="D289" s="6">
        <v>864.45</v>
      </c>
      <c r="E289">
        <v>58</v>
      </c>
      <c r="F289">
        <v>9.2224760000000003</v>
      </c>
      <c r="G289" s="32">
        <f>Parameters!$R$31</f>
        <v>-0.03</v>
      </c>
      <c r="H289" s="6">
        <f t="shared" si="67"/>
        <v>726.99535554827594</v>
      </c>
      <c r="I289" s="6">
        <f t="shared" si="68"/>
        <v>748.80521621472428</v>
      </c>
      <c r="J289" s="6">
        <f t="shared" si="66"/>
        <v>1.7223296681171036</v>
      </c>
      <c r="K289" s="126">
        <f t="shared" si="69"/>
        <v>1289.6894395274621</v>
      </c>
      <c r="L289" s="113">
        <f t="shared" si="70"/>
        <v>1252.1300000000001</v>
      </c>
      <c r="M289" s="113">
        <f t="shared" si="71"/>
        <v>37.56</v>
      </c>
      <c r="N289" s="113">
        <f t="shared" si="72"/>
        <v>14.904310344827588</v>
      </c>
      <c r="O289" s="6">
        <f t="shared" si="73"/>
        <v>14.904310344827588</v>
      </c>
      <c r="P289">
        <f t="shared" si="64"/>
        <v>7972.3693782000009</v>
      </c>
    </row>
    <row r="290" spans="1:19" hidden="1" outlineLevel="2" x14ac:dyDescent="0.2">
      <c r="A290" t="s">
        <v>0</v>
      </c>
      <c r="B290">
        <v>1960</v>
      </c>
      <c r="C290">
        <v>57.5</v>
      </c>
      <c r="D290" s="6">
        <v>1131.53</v>
      </c>
      <c r="E290">
        <v>58</v>
      </c>
      <c r="F290">
        <v>8.7291670000000003</v>
      </c>
      <c r="G290" s="32">
        <f>Parameters!$R$31</f>
        <v>-0.03</v>
      </c>
      <c r="H290" s="6">
        <f t="shared" si="67"/>
        <v>961.23147697396541</v>
      </c>
      <c r="I290" s="6">
        <f t="shared" si="68"/>
        <v>990.06842128318442</v>
      </c>
      <c r="J290" s="6">
        <f t="shared" si="66"/>
        <v>1.7223296681171036</v>
      </c>
      <c r="K290" s="126">
        <f t="shared" si="69"/>
        <v>1705.2242154418918</v>
      </c>
      <c r="L290" s="113">
        <f t="shared" si="70"/>
        <v>1655.56</v>
      </c>
      <c r="M290" s="113">
        <f t="shared" si="71"/>
        <v>49.66</v>
      </c>
      <c r="N290" s="113">
        <f t="shared" si="72"/>
        <v>19.509137931034481</v>
      </c>
      <c r="O290" s="6">
        <f t="shared" si="73"/>
        <v>19.509137931034481</v>
      </c>
      <c r="P290">
        <f t="shared" si="64"/>
        <v>9877.3143355100001</v>
      </c>
    </row>
    <row r="291" spans="1:19" hidden="1" outlineLevel="2" x14ac:dyDescent="0.2">
      <c r="A291" t="s">
        <v>0</v>
      </c>
      <c r="B291">
        <v>1959</v>
      </c>
      <c r="C291">
        <v>58.5</v>
      </c>
      <c r="D291" s="6">
        <v>1383</v>
      </c>
      <c r="E291">
        <v>58</v>
      </c>
      <c r="F291">
        <v>8.2643070000000005</v>
      </c>
      <c r="G291" s="32">
        <f>Parameters!$R$31</f>
        <v>-0.03</v>
      </c>
      <c r="H291" s="6">
        <f t="shared" si="67"/>
        <v>1185.9390244655172</v>
      </c>
      <c r="I291" s="6">
        <f t="shared" si="68"/>
        <v>1221.5171951994828</v>
      </c>
      <c r="J291" s="6">
        <f t="shared" si="66"/>
        <v>1.7223296681171036</v>
      </c>
      <c r="K291" s="126">
        <f t="shared" si="69"/>
        <v>2103.8553054072604</v>
      </c>
      <c r="L291" s="113">
        <f t="shared" si="70"/>
        <v>2042.58</v>
      </c>
      <c r="M291" s="113">
        <f t="shared" si="71"/>
        <v>61.28</v>
      </c>
      <c r="N291" s="113">
        <f t="shared" si="72"/>
        <v>23.844827586206897</v>
      </c>
      <c r="O291" s="6">
        <f t="shared" si="73"/>
        <v>23.844827586206897</v>
      </c>
      <c r="P291">
        <f t="shared" si="64"/>
        <v>11429.536581</v>
      </c>
    </row>
    <row r="292" spans="1:19" hidden="1" outlineLevel="2" x14ac:dyDescent="0.2">
      <c r="A292" t="s">
        <v>0</v>
      </c>
      <c r="B292">
        <v>1958</v>
      </c>
      <c r="C292">
        <v>59.5</v>
      </c>
      <c r="D292" s="6">
        <v>1023.61</v>
      </c>
      <c r="E292">
        <v>58</v>
      </c>
      <c r="F292">
        <v>7.8264449999999997</v>
      </c>
      <c r="G292" s="32">
        <f>Parameters!$R$31</f>
        <v>-0.03</v>
      </c>
      <c r="H292" s="6">
        <f t="shared" si="67"/>
        <v>885.48539023362071</v>
      </c>
      <c r="I292" s="6">
        <f t="shared" si="68"/>
        <v>912.0499519406294</v>
      </c>
      <c r="J292" s="6">
        <f t="shared" si="66"/>
        <v>1.7223296681171036</v>
      </c>
      <c r="K292" s="126">
        <f t="shared" si="69"/>
        <v>1570.8506910321246</v>
      </c>
      <c r="L292" s="113">
        <f t="shared" si="70"/>
        <v>1525.1</v>
      </c>
      <c r="M292" s="113">
        <f t="shared" si="71"/>
        <v>45.75</v>
      </c>
      <c r="N292" s="113">
        <f t="shared" si="72"/>
        <v>17.648448275862069</v>
      </c>
      <c r="O292" s="6">
        <f t="shared" si="73"/>
        <v>17.648448275862069</v>
      </c>
      <c r="P292">
        <f t="shared" si="64"/>
        <v>8011.2273664499999</v>
      </c>
    </row>
    <row r="293" spans="1:19" hidden="1" outlineLevel="2" x14ac:dyDescent="0.2">
      <c r="A293" t="s">
        <v>0</v>
      </c>
      <c r="B293">
        <v>1957</v>
      </c>
      <c r="C293">
        <v>60.5</v>
      </c>
      <c r="D293" s="6">
        <v>336.4</v>
      </c>
      <c r="E293">
        <v>58</v>
      </c>
      <c r="F293">
        <v>7.4132569999999998</v>
      </c>
      <c r="G293" s="32">
        <f>Parameters!$R$31</f>
        <v>-0.03</v>
      </c>
      <c r="H293" s="6">
        <f t="shared" si="67"/>
        <v>293.40310940000001</v>
      </c>
      <c r="I293" s="6">
        <f t="shared" si="68"/>
        <v>302.20520268199999</v>
      </c>
      <c r="J293" s="6">
        <f t="shared" si="66"/>
        <v>1.7223296681171036</v>
      </c>
      <c r="K293" s="126">
        <f t="shared" si="69"/>
        <v>520.49698643855106</v>
      </c>
      <c r="L293" s="113">
        <f t="shared" si="70"/>
        <v>505.34</v>
      </c>
      <c r="M293" s="113">
        <f t="shared" si="71"/>
        <v>15.16</v>
      </c>
      <c r="N293" s="113">
        <f t="shared" si="72"/>
        <v>5.8</v>
      </c>
      <c r="O293" s="6">
        <f t="shared" si="73"/>
        <v>5.8</v>
      </c>
      <c r="P293">
        <f t="shared" si="64"/>
        <v>2493.8196547999996</v>
      </c>
    </row>
    <row r="294" spans="1:19" hidden="1" outlineLevel="2" x14ac:dyDescent="0.2">
      <c r="A294" t="s">
        <v>0</v>
      </c>
      <c r="B294">
        <v>1956</v>
      </c>
      <c r="C294">
        <v>61.5</v>
      </c>
      <c r="D294" s="6">
        <v>1381.05</v>
      </c>
      <c r="E294">
        <v>58</v>
      </c>
      <c r="F294">
        <v>7.0234490000000003</v>
      </c>
      <c r="G294" s="32">
        <f>Parameters!$R$31</f>
        <v>-0.03</v>
      </c>
      <c r="H294" s="6">
        <f t="shared" si="67"/>
        <v>1213.8132027336208</v>
      </c>
      <c r="I294" s="6">
        <f t="shared" si="68"/>
        <v>1250.2275988156293</v>
      </c>
      <c r="J294" s="6">
        <f t="shared" si="66"/>
        <v>1.7223296681171036</v>
      </c>
      <c r="K294" s="126">
        <f t="shared" si="69"/>
        <v>2153.3040853389662</v>
      </c>
      <c r="L294" s="113">
        <f t="shared" si="70"/>
        <v>2090.59</v>
      </c>
      <c r="M294" s="113">
        <f t="shared" si="71"/>
        <v>62.71</v>
      </c>
      <c r="N294" s="113">
        <f t="shared" si="72"/>
        <v>23.811206896551724</v>
      </c>
      <c r="O294" s="6">
        <f t="shared" si="73"/>
        <v>23.811206896551724</v>
      </c>
      <c r="P294">
        <f t="shared" si="64"/>
        <v>9699.7342414499999</v>
      </c>
    </row>
    <row r="295" spans="1:19" hidden="1" outlineLevel="2" x14ac:dyDescent="0.2">
      <c r="A295" t="s">
        <v>0</v>
      </c>
      <c r="B295">
        <v>1955</v>
      </c>
      <c r="C295">
        <v>62.5</v>
      </c>
      <c r="D295" s="6">
        <v>542.52</v>
      </c>
      <c r="E295">
        <v>58</v>
      </c>
      <c r="F295">
        <v>6.6549079999999998</v>
      </c>
      <c r="G295" s="32">
        <f>Parameters!$R$31</f>
        <v>-0.03</v>
      </c>
      <c r="H295" s="6">
        <f t="shared" si="67"/>
        <v>480.27136744551723</v>
      </c>
      <c r="I295" s="6">
        <f t="shared" si="68"/>
        <v>494.67950846888277</v>
      </c>
      <c r="J295" s="6">
        <f t="shared" si="66"/>
        <v>1.7223296681171036</v>
      </c>
      <c r="K295" s="126">
        <f t="shared" si="69"/>
        <v>852.0011936455428</v>
      </c>
      <c r="L295" s="113">
        <f t="shared" si="70"/>
        <v>827.19</v>
      </c>
      <c r="M295" s="113">
        <f t="shared" si="71"/>
        <v>24.81</v>
      </c>
      <c r="N295" s="113">
        <f t="shared" si="72"/>
        <v>9.3537931034482753</v>
      </c>
      <c r="O295" s="6">
        <f t="shared" si="73"/>
        <v>9.3537931034482753</v>
      </c>
      <c r="P295">
        <f t="shared" si="64"/>
        <v>3610.4206881599998</v>
      </c>
    </row>
    <row r="296" spans="1:19" hidden="1" outlineLevel="2" x14ac:dyDescent="0.2">
      <c r="A296" t="s">
        <v>0</v>
      </c>
      <c r="B296">
        <v>1954</v>
      </c>
      <c r="C296">
        <v>63.5</v>
      </c>
      <c r="D296" s="6">
        <v>769.54</v>
      </c>
      <c r="E296">
        <v>58</v>
      </c>
      <c r="F296">
        <v>6.3051389999999996</v>
      </c>
      <c r="G296" s="32">
        <f>Parameters!$R$31</f>
        <v>-0.03</v>
      </c>
      <c r="H296" s="6">
        <f t="shared" si="67"/>
        <v>685.88385058517247</v>
      </c>
      <c r="I296" s="6">
        <f t="shared" si="68"/>
        <v>706.46036610272768</v>
      </c>
      <c r="J296" s="6">
        <f t="shared" si="66"/>
        <v>1.7223296681171036</v>
      </c>
      <c r="K296" s="126">
        <f t="shared" si="69"/>
        <v>1216.7576478875985</v>
      </c>
      <c r="L296" s="113">
        <f t="shared" si="70"/>
        <v>1181.32</v>
      </c>
      <c r="M296" s="113">
        <f t="shared" si="71"/>
        <v>35.44</v>
      </c>
      <c r="N296" s="113">
        <f t="shared" si="72"/>
        <v>13.267931034482759</v>
      </c>
      <c r="O296" s="6">
        <f t="shared" si="73"/>
        <v>13.267931034482759</v>
      </c>
      <c r="P296">
        <f t="shared" si="64"/>
        <v>4852.0566660599998</v>
      </c>
    </row>
    <row r="297" spans="1:19" hidden="1" outlineLevel="2" x14ac:dyDescent="0.2">
      <c r="A297" t="s">
        <v>0</v>
      </c>
      <c r="B297">
        <v>1951</v>
      </c>
      <c r="C297">
        <v>66.5</v>
      </c>
      <c r="D297" s="6">
        <v>961.38</v>
      </c>
      <c r="E297">
        <v>58</v>
      </c>
      <c r="F297">
        <v>5.3485129999999996</v>
      </c>
      <c r="G297" s="32">
        <f>Parameters!$R$31</f>
        <v>-0.03</v>
      </c>
      <c r="H297" s="6">
        <f t="shared" si="67"/>
        <v>872.72563055275862</v>
      </c>
      <c r="I297" s="6">
        <f t="shared" si="68"/>
        <v>898.90739946934139</v>
      </c>
      <c r="J297" s="6">
        <f t="shared" si="66"/>
        <v>1.7223296681171036</v>
      </c>
      <c r="K297" s="126">
        <f t="shared" si="69"/>
        <v>1548.2148829960395</v>
      </c>
      <c r="L297" s="113">
        <f t="shared" si="70"/>
        <v>1503.12</v>
      </c>
      <c r="M297" s="113">
        <f t="shared" si="71"/>
        <v>45.09</v>
      </c>
      <c r="N297" s="113">
        <f t="shared" si="72"/>
        <v>16.575517241379309</v>
      </c>
      <c r="O297" s="6">
        <f t="shared" si="73"/>
        <v>16.575517241379309</v>
      </c>
      <c r="P297">
        <f t="shared" si="64"/>
        <v>5141.9534279399995</v>
      </c>
    </row>
    <row r="298" spans="1:19" outlineLevel="1" collapsed="1" x14ac:dyDescent="0.2">
      <c r="A298" s="11" t="s">
        <v>100</v>
      </c>
      <c r="D298" s="6">
        <f>SUBTOTAL(9,D274:D297)</f>
        <v>109828.01000000001</v>
      </c>
      <c r="G298" s="32"/>
      <c r="H298" s="6">
        <f>SUBTOTAL(9,H274:H297)</f>
        <v>49833.565616444481</v>
      </c>
      <c r="I298" s="6">
        <f>SUBTOTAL(9,I274:I297)</f>
        <v>51328.572584937829</v>
      </c>
      <c r="J298" s="6"/>
      <c r="K298" s="126">
        <f t="shared" ref="K298:P298" si="74">SUBTOTAL(9,K274:K297)</f>
        <v>88404.723385140605</v>
      </c>
      <c r="L298" s="113">
        <f t="shared" si="74"/>
        <v>85829.85</v>
      </c>
      <c r="M298" s="113">
        <f t="shared" si="74"/>
        <v>2574.87</v>
      </c>
      <c r="N298" s="113">
        <f t="shared" si="74"/>
        <v>1893.5863793103449</v>
      </c>
      <c r="O298" s="6">
        <f t="shared" si="74"/>
        <v>1893.5863793103449</v>
      </c>
      <c r="P298" s="6">
        <f t="shared" si="74"/>
        <v>3479677.77424622</v>
      </c>
      <c r="Q298" s="33">
        <f>P298/D298</f>
        <v>31.682972078308801</v>
      </c>
      <c r="S298" s="6">
        <f>SUBTOTAL(9,S274:S297)</f>
        <v>0</v>
      </c>
    </row>
    <row r="299" spans="1:19" hidden="1" outlineLevel="2" x14ac:dyDescent="0.2">
      <c r="A299" t="s">
        <v>378</v>
      </c>
      <c r="B299">
        <v>2011</v>
      </c>
      <c r="C299">
        <v>6.5</v>
      </c>
      <c r="D299" s="6">
        <v>7286.47</v>
      </c>
      <c r="G299" s="32">
        <f>Parameters!$R$31</f>
        <v>-0.03</v>
      </c>
      <c r="H299" s="6"/>
      <c r="I299" s="6"/>
      <c r="J299" s="6">
        <v>0</v>
      </c>
      <c r="K299" s="126"/>
      <c r="L299" s="113">
        <f t="shared" si="70"/>
        <v>0</v>
      </c>
      <c r="M299" s="113">
        <f t="shared" si="71"/>
        <v>0</v>
      </c>
      <c r="N299" s="113"/>
      <c r="O299" s="6"/>
      <c r="P299">
        <f t="shared" si="64"/>
        <v>0</v>
      </c>
    </row>
    <row r="300" spans="1:19" hidden="1" outlineLevel="2" x14ac:dyDescent="0.2">
      <c r="A300" t="s">
        <v>378</v>
      </c>
      <c r="B300">
        <v>2004</v>
      </c>
      <c r="C300">
        <v>13.5</v>
      </c>
      <c r="D300" s="6">
        <v>40589.9</v>
      </c>
      <c r="G300" s="32">
        <f>Parameters!$R$31</f>
        <v>-0.03</v>
      </c>
      <c r="H300" s="6"/>
      <c r="I300" s="6"/>
      <c r="J300" s="6">
        <v>0</v>
      </c>
      <c r="K300" s="126"/>
      <c r="L300" s="113">
        <f t="shared" si="70"/>
        <v>0</v>
      </c>
      <c r="M300" s="113">
        <f t="shared" si="71"/>
        <v>0</v>
      </c>
      <c r="N300" s="113"/>
      <c r="O300" s="6"/>
      <c r="P300">
        <f t="shared" si="64"/>
        <v>0</v>
      </c>
    </row>
    <row r="301" spans="1:19" hidden="1" outlineLevel="2" x14ac:dyDescent="0.2">
      <c r="A301" t="s">
        <v>378</v>
      </c>
      <c r="B301">
        <v>1968</v>
      </c>
      <c r="C301">
        <v>49.5</v>
      </c>
      <c r="D301" s="6">
        <v>414.21</v>
      </c>
      <c r="G301" s="32">
        <f>Parameters!$R$31</f>
        <v>-0.03</v>
      </c>
      <c r="H301" s="6"/>
      <c r="I301" s="6"/>
      <c r="J301" s="6">
        <v>0</v>
      </c>
      <c r="K301" s="126"/>
      <c r="L301" s="113">
        <f t="shared" si="70"/>
        <v>0</v>
      </c>
      <c r="M301" s="113">
        <f t="shared" si="71"/>
        <v>0</v>
      </c>
      <c r="N301" s="113"/>
      <c r="O301" s="6"/>
      <c r="P301">
        <f t="shared" si="64"/>
        <v>0</v>
      </c>
    </row>
    <row r="302" spans="1:19" hidden="1" outlineLevel="2" x14ac:dyDescent="0.2">
      <c r="A302" t="s">
        <v>378</v>
      </c>
      <c r="B302">
        <v>1961</v>
      </c>
      <c r="C302">
        <v>56.5</v>
      </c>
      <c r="D302" s="6">
        <v>711.14</v>
      </c>
      <c r="G302" s="32">
        <f>Parameters!$R$31</f>
        <v>-0.03</v>
      </c>
      <c r="H302" s="6"/>
      <c r="I302" s="6"/>
      <c r="J302" s="6">
        <v>0</v>
      </c>
      <c r="K302" s="126"/>
      <c r="L302" s="113">
        <f t="shared" si="70"/>
        <v>0</v>
      </c>
      <c r="M302" s="113">
        <f t="shared" si="71"/>
        <v>0</v>
      </c>
      <c r="N302" s="113"/>
      <c r="O302" s="6"/>
      <c r="P302">
        <f t="shared" si="64"/>
        <v>0</v>
      </c>
    </row>
    <row r="303" spans="1:19" outlineLevel="1" collapsed="1" x14ac:dyDescent="0.2">
      <c r="A303" s="11" t="s">
        <v>379</v>
      </c>
      <c r="D303" s="6">
        <f>SUBTOTAL(9,D299:D302)</f>
        <v>49001.72</v>
      </c>
      <c r="G303" s="32"/>
      <c r="H303" s="6">
        <f>SUBTOTAL(9,H299:H302)</f>
        <v>0</v>
      </c>
      <c r="I303" s="6">
        <f>SUBTOTAL(9,I299:I302)</f>
        <v>0</v>
      </c>
      <c r="J303" s="6"/>
      <c r="K303" s="126"/>
      <c r="L303" s="113">
        <f>SUBTOTAL(9,L299:L302)</f>
        <v>0</v>
      </c>
      <c r="M303" s="113">
        <f>SUBTOTAL(9,M299:M302)</f>
        <v>0</v>
      </c>
      <c r="N303" s="113"/>
      <c r="O303" s="6"/>
      <c r="Q303" s="33"/>
      <c r="S303" s="6">
        <f>SUBTOTAL(9,S299:S302)</f>
        <v>0</v>
      </c>
    </row>
    <row r="304" spans="1:19" hidden="1" outlineLevel="2" x14ac:dyDescent="0.2">
      <c r="A304" t="s">
        <v>380</v>
      </c>
      <c r="B304">
        <v>1995</v>
      </c>
      <c r="C304">
        <v>22.5</v>
      </c>
      <c r="D304" s="6">
        <v>1505</v>
      </c>
      <c r="G304" s="32">
        <f>Parameters!$R$32</f>
        <v>-0.03</v>
      </c>
      <c r="H304" s="6"/>
      <c r="I304" s="6"/>
      <c r="J304" s="6">
        <v>0</v>
      </c>
      <c r="K304" s="126"/>
      <c r="L304" s="113">
        <f t="shared" si="70"/>
        <v>0</v>
      </c>
      <c r="M304" s="113">
        <f t="shared" si="71"/>
        <v>0</v>
      </c>
      <c r="N304" s="113"/>
      <c r="O304" s="6"/>
      <c r="P304">
        <f t="shared" si="64"/>
        <v>0</v>
      </c>
    </row>
    <row r="305" spans="1:16" hidden="1" outlineLevel="2" x14ac:dyDescent="0.2">
      <c r="A305" t="s">
        <v>380</v>
      </c>
      <c r="B305">
        <v>1987</v>
      </c>
      <c r="C305">
        <v>30.5</v>
      </c>
      <c r="D305" s="6">
        <v>1680.82</v>
      </c>
      <c r="G305" s="32">
        <f>Parameters!$R$32</f>
        <v>-0.03</v>
      </c>
      <c r="H305" s="6"/>
      <c r="I305" s="6"/>
      <c r="J305" s="6">
        <v>0</v>
      </c>
      <c r="K305" s="126"/>
      <c r="L305" s="113">
        <f t="shared" si="70"/>
        <v>0</v>
      </c>
      <c r="M305" s="113">
        <f t="shared" si="71"/>
        <v>0</v>
      </c>
      <c r="N305" s="113"/>
      <c r="O305" s="6"/>
      <c r="P305">
        <f t="shared" si="64"/>
        <v>0</v>
      </c>
    </row>
    <row r="306" spans="1:16" hidden="1" outlineLevel="2" x14ac:dyDescent="0.2">
      <c r="A306" t="s">
        <v>380</v>
      </c>
      <c r="B306">
        <v>1986</v>
      </c>
      <c r="C306">
        <v>31.5</v>
      </c>
      <c r="D306" s="6">
        <v>14148</v>
      </c>
      <c r="G306" s="32">
        <f>Parameters!$R$32</f>
        <v>-0.03</v>
      </c>
      <c r="H306" s="6"/>
      <c r="I306" s="6"/>
      <c r="J306" s="6">
        <v>0</v>
      </c>
      <c r="K306" s="126"/>
      <c r="L306" s="113">
        <f t="shared" si="70"/>
        <v>0</v>
      </c>
      <c r="M306" s="113">
        <f t="shared" si="71"/>
        <v>0</v>
      </c>
      <c r="N306" s="113"/>
      <c r="O306" s="6"/>
      <c r="P306">
        <f t="shared" si="64"/>
        <v>0</v>
      </c>
    </row>
    <row r="307" spans="1:16" hidden="1" outlineLevel="2" x14ac:dyDescent="0.2">
      <c r="A307" t="s">
        <v>380</v>
      </c>
      <c r="B307">
        <v>1984</v>
      </c>
      <c r="C307">
        <v>33.5</v>
      </c>
      <c r="D307" s="6">
        <v>5405.19</v>
      </c>
      <c r="G307" s="32">
        <f>Parameters!$R$32</f>
        <v>-0.03</v>
      </c>
      <c r="H307" s="6"/>
      <c r="I307" s="6"/>
      <c r="J307" s="6">
        <v>0</v>
      </c>
      <c r="K307" s="126"/>
      <c r="L307" s="113">
        <f t="shared" si="70"/>
        <v>0</v>
      </c>
      <c r="M307" s="113">
        <f t="shared" si="71"/>
        <v>0</v>
      </c>
      <c r="N307" s="113"/>
      <c r="O307" s="6"/>
      <c r="P307">
        <f t="shared" si="64"/>
        <v>0</v>
      </c>
    </row>
    <row r="308" spans="1:16" hidden="1" outlineLevel="2" x14ac:dyDescent="0.2">
      <c r="A308" t="s">
        <v>380</v>
      </c>
      <c r="B308">
        <v>1983</v>
      </c>
      <c r="C308">
        <v>34.5</v>
      </c>
      <c r="D308" s="6">
        <v>430.62</v>
      </c>
      <c r="G308" s="32">
        <f>Parameters!$R$32</f>
        <v>-0.03</v>
      </c>
      <c r="H308" s="6"/>
      <c r="I308" s="6"/>
      <c r="J308" s="6">
        <v>0</v>
      </c>
      <c r="K308" s="126"/>
      <c r="L308" s="113">
        <f t="shared" si="70"/>
        <v>0</v>
      </c>
      <c r="M308" s="113">
        <f t="shared" si="71"/>
        <v>0</v>
      </c>
      <c r="N308" s="113"/>
      <c r="O308" s="6"/>
      <c r="P308">
        <f t="shared" si="64"/>
        <v>0</v>
      </c>
    </row>
    <row r="309" spans="1:16" hidden="1" outlineLevel="2" x14ac:dyDescent="0.2">
      <c r="A309" t="s">
        <v>380</v>
      </c>
      <c r="B309">
        <v>1982</v>
      </c>
      <c r="C309">
        <v>35.5</v>
      </c>
      <c r="D309" s="6">
        <v>9448.9699999999993</v>
      </c>
      <c r="G309" s="32">
        <f>Parameters!$R$32</f>
        <v>-0.03</v>
      </c>
      <c r="H309" s="6"/>
      <c r="I309" s="6"/>
      <c r="J309" s="6">
        <v>0</v>
      </c>
      <c r="K309" s="126"/>
      <c r="L309" s="113">
        <f t="shared" si="70"/>
        <v>0</v>
      </c>
      <c r="M309" s="113">
        <f t="shared" si="71"/>
        <v>0</v>
      </c>
      <c r="N309" s="113"/>
      <c r="O309" s="6"/>
      <c r="P309">
        <f t="shared" si="64"/>
        <v>0</v>
      </c>
    </row>
    <row r="310" spans="1:16" hidden="1" outlineLevel="2" x14ac:dyDescent="0.2">
      <c r="A310" t="s">
        <v>380</v>
      </c>
      <c r="B310">
        <v>1981</v>
      </c>
      <c r="C310">
        <v>36.5</v>
      </c>
      <c r="D310" s="6">
        <v>9263.02</v>
      </c>
      <c r="G310" s="32">
        <f>Parameters!$R$32</f>
        <v>-0.03</v>
      </c>
      <c r="H310" s="6"/>
      <c r="I310" s="6"/>
      <c r="J310" s="6">
        <v>0</v>
      </c>
      <c r="K310" s="126"/>
      <c r="L310" s="113">
        <f t="shared" si="70"/>
        <v>0</v>
      </c>
      <c r="M310" s="113">
        <f t="shared" si="71"/>
        <v>0</v>
      </c>
      <c r="N310" s="113"/>
      <c r="O310" s="6"/>
      <c r="P310">
        <f t="shared" si="64"/>
        <v>0</v>
      </c>
    </row>
    <row r="311" spans="1:16" hidden="1" outlineLevel="2" x14ac:dyDescent="0.2">
      <c r="A311" t="s">
        <v>380</v>
      </c>
      <c r="B311">
        <v>1976</v>
      </c>
      <c r="C311">
        <v>41.5</v>
      </c>
      <c r="D311" s="6">
        <v>2455.58</v>
      </c>
      <c r="G311" s="32">
        <f>Parameters!$R$32</f>
        <v>-0.03</v>
      </c>
      <c r="H311" s="6"/>
      <c r="I311" s="6"/>
      <c r="J311" s="6">
        <v>0</v>
      </c>
      <c r="K311" s="126"/>
      <c r="L311" s="113">
        <f t="shared" si="70"/>
        <v>0</v>
      </c>
      <c r="M311" s="113">
        <f t="shared" si="71"/>
        <v>0</v>
      </c>
      <c r="N311" s="113"/>
      <c r="O311" s="6"/>
      <c r="P311">
        <f t="shared" si="64"/>
        <v>0</v>
      </c>
    </row>
    <row r="312" spans="1:16" hidden="1" outlineLevel="2" x14ac:dyDescent="0.2">
      <c r="A312" t="s">
        <v>380</v>
      </c>
      <c r="B312">
        <v>1974</v>
      </c>
      <c r="C312">
        <v>43.5</v>
      </c>
      <c r="D312" s="6">
        <v>3456.62</v>
      </c>
      <c r="G312" s="32">
        <f>Parameters!$R$32</f>
        <v>-0.03</v>
      </c>
      <c r="H312" s="6"/>
      <c r="I312" s="6"/>
      <c r="J312" s="6">
        <v>0</v>
      </c>
      <c r="K312" s="126"/>
      <c r="L312" s="113">
        <f t="shared" si="70"/>
        <v>0</v>
      </c>
      <c r="M312" s="113">
        <f t="shared" si="71"/>
        <v>0</v>
      </c>
      <c r="N312" s="113"/>
      <c r="O312" s="6"/>
      <c r="P312">
        <f t="shared" si="64"/>
        <v>0</v>
      </c>
    </row>
    <row r="313" spans="1:16" hidden="1" outlineLevel="2" x14ac:dyDescent="0.2">
      <c r="A313" t="s">
        <v>380</v>
      </c>
      <c r="B313">
        <v>1970</v>
      </c>
      <c r="C313">
        <v>47.5</v>
      </c>
      <c r="D313" s="6">
        <v>450</v>
      </c>
      <c r="G313" s="32">
        <f>Parameters!$R$32</f>
        <v>-0.03</v>
      </c>
      <c r="H313" s="6"/>
      <c r="I313" s="6"/>
      <c r="J313" s="6">
        <v>0</v>
      </c>
      <c r="K313" s="126"/>
      <c r="L313" s="113">
        <f t="shared" si="70"/>
        <v>0</v>
      </c>
      <c r="M313" s="113">
        <f t="shared" si="71"/>
        <v>0</v>
      </c>
      <c r="N313" s="113"/>
      <c r="O313" s="6"/>
      <c r="P313">
        <f t="shared" si="64"/>
        <v>0</v>
      </c>
    </row>
    <row r="314" spans="1:16" hidden="1" outlineLevel="2" x14ac:dyDescent="0.2">
      <c r="A314" t="s">
        <v>380</v>
      </c>
      <c r="B314">
        <v>1969</v>
      </c>
      <c r="C314">
        <v>48.5</v>
      </c>
      <c r="D314" s="6">
        <v>4557.6099999999997</v>
      </c>
      <c r="G314" s="32">
        <f>Parameters!$R$32</f>
        <v>-0.03</v>
      </c>
      <c r="H314" s="6"/>
      <c r="I314" s="6"/>
      <c r="J314" s="6">
        <v>0</v>
      </c>
      <c r="K314" s="126"/>
      <c r="L314" s="113">
        <f t="shared" si="70"/>
        <v>0</v>
      </c>
      <c r="M314" s="113">
        <f t="shared" si="71"/>
        <v>0</v>
      </c>
      <c r="N314" s="113"/>
      <c r="O314" s="6"/>
      <c r="P314">
        <f t="shared" si="64"/>
        <v>0</v>
      </c>
    </row>
    <row r="315" spans="1:16" hidden="1" outlineLevel="2" x14ac:dyDescent="0.2">
      <c r="A315" t="s">
        <v>380</v>
      </c>
      <c r="B315">
        <v>1966</v>
      </c>
      <c r="C315">
        <v>51.5</v>
      </c>
      <c r="D315" s="6">
        <v>342.52</v>
      </c>
      <c r="G315" s="32">
        <f>Parameters!$R$32</f>
        <v>-0.03</v>
      </c>
      <c r="H315" s="6"/>
      <c r="I315" s="6"/>
      <c r="J315" s="6">
        <v>0</v>
      </c>
      <c r="K315" s="126"/>
      <c r="L315" s="113">
        <f t="shared" si="70"/>
        <v>0</v>
      </c>
      <c r="M315" s="113">
        <f t="shared" si="71"/>
        <v>0</v>
      </c>
      <c r="N315" s="113"/>
      <c r="O315" s="6"/>
      <c r="P315">
        <f t="shared" si="64"/>
        <v>0</v>
      </c>
    </row>
    <row r="316" spans="1:16" hidden="1" outlineLevel="2" x14ac:dyDescent="0.2">
      <c r="A316" t="s">
        <v>380</v>
      </c>
      <c r="B316">
        <v>1961</v>
      </c>
      <c r="C316">
        <v>56.5</v>
      </c>
      <c r="D316" s="6">
        <v>153.31</v>
      </c>
      <c r="G316" s="32">
        <f>Parameters!$R$32</f>
        <v>-0.03</v>
      </c>
      <c r="H316" s="6"/>
      <c r="I316" s="6"/>
      <c r="J316" s="6">
        <v>0</v>
      </c>
      <c r="K316" s="126"/>
      <c r="L316" s="113">
        <f t="shared" si="70"/>
        <v>0</v>
      </c>
      <c r="M316" s="113">
        <f t="shared" si="71"/>
        <v>0</v>
      </c>
      <c r="N316" s="113"/>
      <c r="O316" s="6"/>
      <c r="P316">
        <f t="shared" si="64"/>
        <v>0</v>
      </c>
    </row>
    <row r="317" spans="1:16" hidden="1" outlineLevel="2" x14ac:dyDescent="0.2">
      <c r="A317" t="s">
        <v>380</v>
      </c>
      <c r="B317">
        <v>1960</v>
      </c>
      <c r="C317">
        <v>57.5</v>
      </c>
      <c r="D317" s="6">
        <v>1131.53</v>
      </c>
      <c r="G317" s="32">
        <f>Parameters!$R$32</f>
        <v>-0.03</v>
      </c>
      <c r="H317" s="6"/>
      <c r="I317" s="6"/>
      <c r="J317" s="6">
        <v>0</v>
      </c>
      <c r="K317" s="126"/>
      <c r="L317" s="113">
        <f t="shared" si="70"/>
        <v>0</v>
      </c>
      <c r="M317" s="113">
        <f t="shared" si="71"/>
        <v>0</v>
      </c>
      <c r="N317" s="113"/>
      <c r="O317" s="6"/>
      <c r="P317">
        <f t="shared" si="64"/>
        <v>0</v>
      </c>
    </row>
    <row r="318" spans="1:16" hidden="1" outlineLevel="2" x14ac:dyDescent="0.2">
      <c r="A318" t="s">
        <v>380</v>
      </c>
      <c r="B318">
        <v>1959</v>
      </c>
      <c r="C318">
        <v>58.5</v>
      </c>
      <c r="D318" s="6">
        <v>1383</v>
      </c>
      <c r="G318" s="32">
        <f>Parameters!$R$32</f>
        <v>-0.03</v>
      </c>
      <c r="H318" s="6"/>
      <c r="I318" s="6"/>
      <c r="J318" s="6">
        <v>0</v>
      </c>
      <c r="K318" s="126"/>
      <c r="L318" s="113">
        <f t="shared" si="70"/>
        <v>0</v>
      </c>
      <c r="M318" s="113">
        <f t="shared" si="71"/>
        <v>0</v>
      </c>
      <c r="N318" s="113"/>
      <c r="O318" s="6"/>
      <c r="P318">
        <f t="shared" si="64"/>
        <v>0</v>
      </c>
    </row>
    <row r="319" spans="1:16" hidden="1" outlineLevel="2" x14ac:dyDescent="0.2">
      <c r="A319" t="s">
        <v>380</v>
      </c>
      <c r="B319">
        <v>1958</v>
      </c>
      <c r="C319">
        <v>59.5</v>
      </c>
      <c r="D319" s="6">
        <v>1023.61</v>
      </c>
      <c r="G319" s="32">
        <f>Parameters!$R$32</f>
        <v>-0.03</v>
      </c>
      <c r="H319" s="6"/>
      <c r="I319" s="6"/>
      <c r="J319" s="6">
        <v>0</v>
      </c>
      <c r="K319" s="126"/>
      <c r="L319" s="113">
        <f t="shared" si="70"/>
        <v>0</v>
      </c>
      <c r="M319" s="113">
        <f t="shared" si="71"/>
        <v>0</v>
      </c>
      <c r="N319" s="113"/>
      <c r="O319" s="6"/>
      <c r="P319">
        <f t="shared" si="64"/>
        <v>0</v>
      </c>
    </row>
    <row r="320" spans="1:16" hidden="1" outlineLevel="2" x14ac:dyDescent="0.2">
      <c r="A320" t="s">
        <v>380</v>
      </c>
      <c r="B320">
        <v>1957</v>
      </c>
      <c r="C320">
        <v>60.5</v>
      </c>
      <c r="D320" s="6">
        <v>336.4</v>
      </c>
      <c r="G320" s="32">
        <f>Parameters!$R$32</f>
        <v>-0.03</v>
      </c>
      <c r="H320" s="6"/>
      <c r="I320" s="6"/>
      <c r="J320" s="6">
        <v>0</v>
      </c>
      <c r="K320" s="126"/>
      <c r="L320" s="113">
        <f t="shared" si="70"/>
        <v>0</v>
      </c>
      <c r="M320" s="113">
        <f t="shared" si="71"/>
        <v>0</v>
      </c>
      <c r="N320" s="113"/>
      <c r="O320" s="6"/>
      <c r="P320">
        <f t="shared" si="64"/>
        <v>0</v>
      </c>
    </row>
    <row r="321" spans="1:19" hidden="1" outlineLevel="2" x14ac:dyDescent="0.2">
      <c r="A321" t="s">
        <v>380</v>
      </c>
      <c r="B321">
        <v>1956</v>
      </c>
      <c r="C321">
        <v>61.5</v>
      </c>
      <c r="D321" s="6">
        <v>1381.05</v>
      </c>
      <c r="G321" s="32">
        <f>Parameters!$R$32</f>
        <v>-0.03</v>
      </c>
      <c r="H321" s="6"/>
      <c r="I321" s="6"/>
      <c r="J321" s="6">
        <v>0</v>
      </c>
      <c r="K321" s="126"/>
      <c r="L321" s="113">
        <f t="shared" si="70"/>
        <v>0</v>
      </c>
      <c r="M321" s="113">
        <f t="shared" si="71"/>
        <v>0</v>
      </c>
      <c r="N321" s="113"/>
      <c r="O321" s="6"/>
      <c r="P321">
        <f t="shared" si="64"/>
        <v>0</v>
      </c>
    </row>
    <row r="322" spans="1:19" hidden="1" outlineLevel="2" x14ac:dyDescent="0.2">
      <c r="A322" t="s">
        <v>380</v>
      </c>
      <c r="B322">
        <v>1955</v>
      </c>
      <c r="C322">
        <v>62.5</v>
      </c>
      <c r="D322" s="6">
        <v>542.52</v>
      </c>
      <c r="G322" s="32">
        <f>Parameters!$R$32</f>
        <v>-0.03</v>
      </c>
      <c r="H322" s="6"/>
      <c r="I322" s="6"/>
      <c r="J322" s="6">
        <v>0</v>
      </c>
      <c r="K322" s="126"/>
      <c r="L322" s="113">
        <f t="shared" si="70"/>
        <v>0</v>
      </c>
      <c r="M322" s="113">
        <f t="shared" si="71"/>
        <v>0</v>
      </c>
      <c r="N322" s="113"/>
      <c r="O322" s="6"/>
      <c r="P322">
        <f t="shared" si="64"/>
        <v>0</v>
      </c>
    </row>
    <row r="323" spans="1:19" hidden="1" outlineLevel="2" x14ac:dyDescent="0.2">
      <c r="A323" t="s">
        <v>380</v>
      </c>
      <c r="B323">
        <v>1954</v>
      </c>
      <c r="C323">
        <v>63.5</v>
      </c>
      <c r="D323" s="6">
        <v>769.54</v>
      </c>
      <c r="G323" s="32">
        <f>Parameters!$R$32</f>
        <v>-0.03</v>
      </c>
      <c r="H323" s="6"/>
      <c r="I323" s="6"/>
      <c r="J323" s="6">
        <v>0</v>
      </c>
      <c r="K323" s="126"/>
      <c r="L323" s="113">
        <f t="shared" si="70"/>
        <v>0</v>
      </c>
      <c r="M323" s="113">
        <f t="shared" si="71"/>
        <v>0</v>
      </c>
      <c r="N323" s="113"/>
      <c r="O323" s="6"/>
      <c r="P323">
        <f t="shared" si="64"/>
        <v>0</v>
      </c>
    </row>
    <row r="324" spans="1:19" hidden="1" outlineLevel="2" x14ac:dyDescent="0.2">
      <c r="A324" t="s">
        <v>380</v>
      </c>
      <c r="B324">
        <v>1951</v>
      </c>
      <c r="C324">
        <v>66.5</v>
      </c>
      <c r="D324" s="6">
        <v>961.38</v>
      </c>
      <c r="G324" s="32">
        <f>Parameters!$R$32</f>
        <v>-0.03</v>
      </c>
      <c r="H324" s="6"/>
      <c r="I324" s="6"/>
      <c r="J324" s="6">
        <v>0</v>
      </c>
      <c r="K324" s="126"/>
      <c r="L324" s="113">
        <f t="shared" si="70"/>
        <v>0</v>
      </c>
      <c r="M324" s="113">
        <f t="shared" si="71"/>
        <v>0</v>
      </c>
      <c r="N324" s="113"/>
      <c r="O324" s="6"/>
      <c r="P324">
        <f t="shared" si="64"/>
        <v>0</v>
      </c>
    </row>
    <row r="325" spans="1:19" outlineLevel="1" collapsed="1" x14ac:dyDescent="0.2">
      <c r="A325" s="11" t="s">
        <v>381</v>
      </c>
      <c r="D325" s="6">
        <f>SUBTOTAL(9,D304:D324)</f>
        <v>60826.289999999994</v>
      </c>
      <c r="G325" s="32"/>
      <c r="H325" s="6">
        <f>SUBTOTAL(9,H304:H324)</f>
        <v>0</v>
      </c>
      <c r="I325" s="6">
        <f>SUBTOTAL(9,I304:I324)</f>
        <v>0</v>
      </c>
      <c r="J325" s="6"/>
      <c r="K325" s="126"/>
      <c r="L325" s="113">
        <f>SUBTOTAL(9,L304:L324)</f>
        <v>0</v>
      </c>
      <c r="M325" s="113">
        <f>SUBTOTAL(9,M304:M324)</f>
        <v>0</v>
      </c>
      <c r="N325" s="113"/>
      <c r="O325" s="6"/>
      <c r="Q325" s="33"/>
      <c r="S325" s="6">
        <f>SUBTOTAL(9,S304:S324)</f>
        <v>0</v>
      </c>
    </row>
    <row r="326" spans="1:19" hidden="1" outlineLevel="2" x14ac:dyDescent="0.2">
      <c r="A326" t="s">
        <v>382</v>
      </c>
      <c r="B326">
        <v>2013</v>
      </c>
      <c r="C326">
        <v>4.5</v>
      </c>
      <c r="D326" s="6">
        <v>40058.35</v>
      </c>
      <c r="E326">
        <v>25</v>
      </c>
      <c r="F326">
        <v>20.513287999999999</v>
      </c>
      <c r="G326" s="32">
        <f>Parameters!$R$33</f>
        <v>0</v>
      </c>
      <c r="H326" s="6">
        <f t="shared" si="67"/>
        <v>7189.2111858080016</v>
      </c>
      <c r="I326" s="6">
        <f t="shared" si="68"/>
        <v>7189.2111858080016</v>
      </c>
      <c r="J326" s="6">
        <f t="shared" ref="J326:J329" si="75">$I$519</f>
        <v>1.7223296681171036</v>
      </c>
      <c r="K326" s="126">
        <f t="shared" si="69"/>
        <v>12382.191715676465</v>
      </c>
      <c r="L326" s="113">
        <f t="shared" si="70"/>
        <v>12382.19</v>
      </c>
      <c r="M326" s="113">
        <f t="shared" si="71"/>
        <v>0</v>
      </c>
      <c r="N326" s="113">
        <f t="shared" si="72"/>
        <v>1602.3339999999998</v>
      </c>
      <c r="O326" s="6">
        <f t="shared" si="73"/>
        <v>1602.3339999999998</v>
      </c>
      <c r="P326">
        <f t="shared" ref="P326:P388" si="76">D326*F326</f>
        <v>821728.4703548</v>
      </c>
    </row>
    <row r="327" spans="1:19" hidden="1" outlineLevel="2" x14ac:dyDescent="0.2">
      <c r="A327" t="s">
        <v>382</v>
      </c>
      <c r="B327">
        <v>2011</v>
      </c>
      <c r="C327">
        <v>6.5</v>
      </c>
      <c r="D327" s="6">
        <v>5447.96</v>
      </c>
      <c r="E327">
        <v>25</v>
      </c>
      <c r="F327">
        <v>18.534528000000002</v>
      </c>
      <c r="G327" s="32">
        <f>Parameters!$R$33</f>
        <v>0</v>
      </c>
      <c r="H327" s="6">
        <f t="shared" si="67"/>
        <v>1408.9453134847993</v>
      </c>
      <c r="I327" s="6">
        <f t="shared" si="68"/>
        <v>1408.9453134847993</v>
      </c>
      <c r="J327" s="6">
        <f t="shared" si="75"/>
        <v>1.7223296681171036</v>
      </c>
      <c r="K327" s="126">
        <f t="shared" si="69"/>
        <v>2426.668314169423</v>
      </c>
      <c r="L327" s="113">
        <f t="shared" si="70"/>
        <v>2426.67</v>
      </c>
      <c r="M327" s="113">
        <f t="shared" si="71"/>
        <v>0</v>
      </c>
      <c r="N327" s="113">
        <f t="shared" si="72"/>
        <v>217.91839999999999</v>
      </c>
      <c r="O327" s="6">
        <f t="shared" si="73"/>
        <v>217.91839999999999</v>
      </c>
      <c r="P327">
        <f t="shared" si="76"/>
        <v>100975.36716288001</v>
      </c>
    </row>
    <row r="328" spans="1:19" hidden="1" outlineLevel="2" x14ac:dyDescent="0.2">
      <c r="A328" t="s">
        <v>382</v>
      </c>
      <c r="B328">
        <v>2007</v>
      </c>
      <c r="C328">
        <v>10.5</v>
      </c>
      <c r="D328" s="6">
        <v>794.71</v>
      </c>
      <c r="E328">
        <v>25</v>
      </c>
      <c r="F328">
        <v>14.660368999999999</v>
      </c>
      <c r="G328" s="32">
        <f>Parameters!$R$33</f>
        <v>0</v>
      </c>
      <c r="H328" s="6">
        <f t="shared" si="67"/>
        <v>328.68032608040005</v>
      </c>
      <c r="I328" s="6">
        <f t="shared" si="68"/>
        <v>328.68032608040005</v>
      </c>
      <c r="J328" s="6">
        <f t="shared" si="75"/>
        <v>1.7223296681171036</v>
      </c>
      <c r="K328" s="126">
        <f t="shared" si="69"/>
        <v>566.09587693467677</v>
      </c>
      <c r="L328" s="113">
        <f t="shared" si="70"/>
        <v>566.1</v>
      </c>
      <c r="M328" s="113">
        <f t="shared" si="71"/>
        <v>0</v>
      </c>
      <c r="N328" s="113">
        <f t="shared" si="72"/>
        <v>31.788400000000003</v>
      </c>
      <c r="O328" s="6">
        <f t="shared" si="73"/>
        <v>31.788400000000003</v>
      </c>
      <c r="P328">
        <f t="shared" si="76"/>
        <v>11650.741847990001</v>
      </c>
    </row>
    <row r="329" spans="1:19" hidden="1" outlineLevel="2" x14ac:dyDescent="0.2">
      <c r="A329" t="s">
        <v>382</v>
      </c>
      <c r="B329">
        <v>2005</v>
      </c>
      <c r="C329">
        <v>12.5</v>
      </c>
      <c r="D329" s="6">
        <v>931.91</v>
      </c>
      <c r="E329">
        <v>25</v>
      </c>
      <c r="F329">
        <v>12.800903</v>
      </c>
      <c r="G329" s="32">
        <f>Parameters!$R$33</f>
        <v>0</v>
      </c>
      <c r="H329" s="6">
        <f t="shared" si="67"/>
        <v>454.73841941080002</v>
      </c>
      <c r="I329" s="6">
        <f t="shared" si="68"/>
        <v>454.73841941080002</v>
      </c>
      <c r="J329" s="6">
        <f t="shared" si="75"/>
        <v>1.7223296681171036</v>
      </c>
      <c r="K329" s="126">
        <f t="shared" si="69"/>
        <v>783.20947098389945</v>
      </c>
      <c r="L329" s="113">
        <f t="shared" si="70"/>
        <v>783.21</v>
      </c>
      <c r="M329" s="113">
        <f t="shared" si="71"/>
        <v>0</v>
      </c>
      <c r="N329" s="113">
        <f t="shared" si="72"/>
        <v>37.276399999999995</v>
      </c>
      <c r="O329" s="6">
        <f t="shared" si="73"/>
        <v>37.276399999999995</v>
      </c>
      <c r="P329">
        <f t="shared" si="76"/>
        <v>11929.289514729999</v>
      </c>
    </row>
    <row r="330" spans="1:19" outlineLevel="1" collapsed="1" x14ac:dyDescent="0.2">
      <c r="A330" s="11" t="s">
        <v>384</v>
      </c>
      <c r="D330" s="6">
        <f>SUBTOTAL(9,D326:D329)</f>
        <v>47232.93</v>
      </c>
      <c r="G330" s="32"/>
      <c r="H330" s="6">
        <f>SUBTOTAL(9,H326:H329)</f>
        <v>9381.5752447840023</v>
      </c>
      <c r="I330" s="6">
        <f>SUBTOTAL(9,I326:I329)</f>
        <v>9381.5752447840023</v>
      </c>
      <c r="J330" s="6"/>
      <c r="K330" s="126">
        <f t="shared" ref="K330:P330" si="77">SUBTOTAL(9,K326:K329)</f>
        <v>16158.165377764464</v>
      </c>
      <c r="L330" s="113">
        <f t="shared" si="77"/>
        <v>16158.170000000002</v>
      </c>
      <c r="M330" s="113">
        <f t="shared" si="77"/>
        <v>0</v>
      </c>
      <c r="N330" s="113">
        <f t="shared" si="77"/>
        <v>1889.3171999999997</v>
      </c>
      <c r="O330" s="6">
        <f t="shared" si="77"/>
        <v>1889.3171999999997</v>
      </c>
      <c r="P330" s="6">
        <f t="shared" si="77"/>
        <v>946283.86888039997</v>
      </c>
      <c r="Q330" s="33">
        <f>P330/D330</f>
        <v>20.034409656153027</v>
      </c>
      <c r="S330" s="6">
        <f>SUBTOTAL(9,S326:S329)</f>
        <v>0</v>
      </c>
    </row>
    <row r="331" spans="1:19" hidden="1" outlineLevel="2" x14ac:dyDescent="0.2">
      <c r="A331" t="s">
        <v>385</v>
      </c>
      <c r="B331">
        <v>2015</v>
      </c>
      <c r="C331">
        <v>2.5</v>
      </c>
      <c r="D331" s="6">
        <v>133021.28</v>
      </c>
      <c r="E331">
        <v>70</v>
      </c>
      <c r="F331">
        <v>67.947353000000007</v>
      </c>
      <c r="G331" s="32">
        <f>Parameters!$R$34</f>
        <v>-0.2</v>
      </c>
      <c r="H331" s="6">
        <f t="shared" si="67"/>
        <v>3900.6533046879908</v>
      </c>
      <c r="I331" s="6">
        <f t="shared" si="68"/>
        <v>4680.7839656255892</v>
      </c>
      <c r="J331" s="6">
        <f t="shared" ref="J331:J394" si="78">$I$519</f>
        <v>1.7223296681171036</v>
      </c>
      <c r="K331" s="126">
        <f t="shared" si="69"/>
        <v>8061.8530940437813</v>
      </c>
      <c r="L331" s="113">
        <f t="shared" si="70"/>
        <v>6718.21</v>
      </c>
      <c r="M331" s="113">
        <f t="shared" si="71"/>
        <v>1343.64</v>
      </c>
      <c r="N331" s="113">
        <f t="shared" si="72"/>
        <v>1900.3040000000001</v>
      </c>
      <c r="O331" s="6">
        <f t="shared" si="73"/>
        <v>1900.3040000000001</v>
      </c>
      <c r="P331">
        <f t="shared" si="76"/>
        <v>9038443.8686718401</v>
      </c>
    </row>
    <row r="332" spans="1:19" hidden="1" outlineLevel="2" x14ac:dyDescent="0.2">
      <c r="A332" t="s">
        <v>385</v>
      </c>
      <c r="B332">
        <v>2013</v>
      </c>
      <c r="C332">
        <v>4.5</v>
      </c>
      <c r="D332" s="6">
        <v>108963.58</v>
      </c>
      <c r="E332">
        <v>70</v>
      </c>
      <c r="F332">
        <v>66.319743000000003</v>
      </c>
      <c r="G332" s="32">
        <f>Parameters!$R$34</f>
        <v>-0.2</v>
      </c>
      <c r="H332" s="6">
        <f t="shared" si="67"/>
        <v>5728.7711148579983</v>
      </c>
      <c r="I332" s="6">
        <f t="shared" si="68"/>
        <v>6874.5253378295974</v>
      </c>
      <c r="J332" s="6">
        <f t="shared" si="78"/>
        <v>1.7223296681171036</v>
      </c>
      <c r="K332" s="126">
        <f t="shared" si="69"/>
        <v>11840.198943566671</v>
      </c>
      <c r="L332" s="113">
        <f t="shared" si="70"/>
        <v>9866.83</v>
      </c>
      <c r="M332" s="113">
        <f t="shared" si="71"/>
        <v>1973.37</v>
      </c>
      <c r="N332" s="113">
        <f t="shared" si="72"/>
        <v>1556.6225714285715</v>
      </c>
      <c r="O332" s="6">
        <f t="shared" si="73"/>
        <v>1556.6225714285715</v>
      </c>
      <c r="P332">
        <f t="shared" si="76"/>
        <v>7226436.6219599405</v>
      </c>
    </row>
    <row r="333" spans="1:19" hidden="1" outlineLevel="2" x14ac:dyDescent="0.2">
      <c r="A333" t="s">
        <v>385</v>
      </c>
      <c r="B333">
        <v>2011</v>
      </c>
      <c r="C333">
        <v>6.5</v>
      </c>
      <c r="D333" s="6">
        <v>2174047.04</v>
      </c>
      <c r="E333">
        <v>70</v>
      </c>
      <c r="F333">
        <v>64.705258999999998</v>
      </c>
      <c r="G333" s="32">
        <f>Parameters!$R$34</f>
        <v>-0.2</v>
      </c>
      <c r="H333" s="6">
        <f t="shared" si="67"/>
        <v>164443.08569452353</v>
      </c>
      <c r="I333" s="6">
        <f t="shared" si="68"/>
        <v>197331.70283342822</v>
      </c>
      <c r="J333" s="6">
        <f t="shared" si="78"/>
        <v>1.7223296681171036</v>
      </c>
      <c r="K333" s="126">
        <f t="shared" si="69"/>
        <v>339870.24625008134</v>
      </c>
      <c r="L333" s="113">
        <f t="shared" si="70"/>
        <v>283225.21000000002</v>
      </c>
      <c r="M333" s="113">
        <f t="shared" si="71"/>
        <v>56645.04</v>
      </c>
      <c r="N333" s="113">
        <f t="shared" si="72"/>
        <v>31057.814857142857</v>
      </c>
      <c r="O333" s="6">
        <f t="shared" si="73"/>
        <v>31057.814857142857</v>
      </c>
      <c r="P333">
        <f t="shared" si="76"/>
        <v>140672276.80138335</v>
      </c>
    </row>
    <row r="334" spans="1:19" hidden="1" outlineLevel="2" x14ac:dyDescent="0.2">
      <c r="A334" t="s">
        <v>385</v>
      </c>
      <c r="B334">
        <v>2009</v>
      </c>
      <c r="C334">
        <v>8.5</v>
      </c>
      <c r="D334" s="6">
        <v>2714882.81</v>
      </c>
      <c r="E334">
        <v>70</v>
      </c>
      <c r="F334">
        <v>63.103976000000003</v>
      </c>
      <c r="G334" s="32">
        <f>Parameters!$R$34</f>
        <v>-0.2</v>
      </c>
      <c r="H334" s="6">
        <f t="shared" si="67"/>
        <v>267455.67164210626</v>
      </c>
      <c r="I334" s="6">
        <f t="shared" si="68"/>
        <v>320946.80597052752</v>
      </c>
      <c r="J334" s="6">
        <f t="shared" si="78"/>
        <v>1.7223296681171036</v>
      </c>
      <c r="K334" s="126">
        <f t="shared" si="69"/>
        <v>552776.20581046317</v>
      </c>
      <c r="L334" s="113">
        <f t="shared" si="70"/>
        <v>460646.84</v>
      </c>
      <c r="M334" s="113">
        <f t="shared" si="71"/>
        <v>92129.37</v>
      </c>
      <c r="N334" s="113">
        <f t="shared" si="72"/>
        <v>38784.040142857142</v>
      </c>
      <c r="O334" s="6">
        <f t="shared" si="73"/>
        <v>38784.040142857142</v>
      </c>
      <c r="P334">
        <f t="shared" si="76"/>
        <v>171319899.68505257</v>
      </c>
    </row>
    <row r="335" spans="1:19" hidden="1" outlineLevel="2" x14ac:dyDescent="0.2">
      <c r="A335" t="s">
        <v>385</v>
      </c>
      <c r="B335">
        <v>2008</v>
      </c>
      <c r="C335">
        <v>9.5</v>
      </c>
      <c r="D335" s="6">
        <v>17771.71</v>
      </c>
      <c r="E335">
        <v>70</v>
      </c>
      <c r="F335">
        <v>62.308537999999999</v>
      </c>
      <c r="G335" s="32">
        <f>Parameters!$R$34</f>
        <v>-0.2</v>
      </c>
      <c r="H335" s="6">
        <f t="shared" si="67"/>
        <v>1952.720459143143</v>
      </c>
      <c r="I335" s="6">
        <f t="shared" si="68"/>
        <v>2343.2645509717713</v>
      </c>
      <c r="J335" s="6">
        <f t="shared" si="78"/>
        <v>1.7223296681171036</v>
      </c>
      <c r="K335" s="126">
        <f t="shared" si="69"/>
        <v>4035.8740563857846</v>
      </c>
      <c r="L335" s="113">
        <f t="shared" si="70"/>
        <v>3363.23</v>
      </c>
      <c r="M335" s="113">
        <f t="shared" si="71"/>
        <v>672.64</v>
      </c>
      <c r="N335" s="113">
        <f t="shared" si="72"/>
        <v>253.88157142857142</v>
      </c>
      <c r="O335" s="6">
        <f t="shared" si="73"/>
        <v>253.88157142857142</v>
      </c>
      <c r="P335">
        <f t="shared" si="76"/>
        <v>1107329.26785998</v>
      </c>
    </row>
    <row r="336" spans="1:19" hidden="1" outlineLevel="2" x14ac:dyDescent="0.2">
      <c r="A336" t="s">
        <v>385</v>
      </c>
      <c r="B336">
        <v>2007</v>
      </c>
      <c r="C336">
        <v>10.5</v>
      </c>
      <c r="D336" s="6">
        <v>1952482.7</v>
      </c>
      <c r="E336">
        <v>70</v>
      </c>
      <c r="F336">
        <v>61.515956000000003</v>
      </c>
      <c r="G336" s="32">
        <f>Parameters!$R$34</f>
        <v>-0.2</v>
      </c>
      <c r="H336" s="6">
        <f t="shared" si="67"/>
        <v>236642.13051483996</v>
      </c>
      <c r="I336" s="6">
        <f t="shared" si="68"/>
        <v>283970.55661780795</v>
      </c>
      <c r="J336" s="6">
        <f t="shared" si="78"/>
        <v>1.7223296681171036</v>
      </c>
      <c r="K336" s="126">
        <f t="shared" si="69"/>
        <v>489090.91453457833</v>
      </c>
      <c r="L336" s="113">
        <f t="shared" si="70"/>
        <v>407575.76</v>
      </c>
      <c r="M336" s="113">
        <f t="shared" si="71"/>
        <v>81515.149999999994</v>
      </c>
      <c r="N336" s="113">
        <f t="shared" si="72"/>
        <v>27892.61</v>
      </c>
      <c r="O336" s="6">
        <f t="shared" si="73"/>
        <v>27892.61</v>
      </c>
      <c r="P336">
        <f t="shared" si="76"/>
        <v>120108839.8639612</v>
      </c>
    </row>
    <row r="337" spans="1:16" hidden="1" outlineLevel="2" x14ac:dyDescent="0.2">
      <c r="A337" t="s">
        <v>385</v>
      </c>
      <c r="B337">
        <v>2006</v>
      </c>
      <c r="C337">
        <v>11.5</v>
      </c>
      <c r="D337" s="6">
        <v>767229.17</v>
      </c>
      <c r="E337">
        <v>70</v>
      </c>
      <c r="F337">
        <v>60.727372000000003</v>
      </c>
      <c r="G337" s="32">
        <f>Parameters!$R$34</f>
        <v>-0.2</v>
      </c>
      <c r="H337" s="6">
        <f t="shared" si="67"/>
        <v>101631.86691655366</v>
      </c>
      <c r="I337" s="6">
        <f t="shared" si="68"/>
        <v>121958.24029986438</v>
      </c>
      <c r="J337" s="6">
        <f t="shared" si="78"/>
        <v>1.7223296681171036</v>
      </c>
      <c r="K337" s="126">
        <f t="shared" si="69"/>
        <v>210052.2955398114</v>
      </c>
      <c r="L337" s="113">
        <f t="shared" si="70"/>
        <v>175043.58</v>
      </c>
      <c r="M337" s="113">
        <f t="shared" si="71"/>
        <v>35008.720000000001</v>
      </c>
      <c r="N337" s="113">
        <f t="shared" si="72"/>
        <v>10960.416714285715</v>
      </c>
      <c r="O337" s="6">
        <f t="shared" si="73"/>
        <v>10960.416714285715</v>
      </c>
      <c r="P337">
        <f t="shared" si="76"/>
        <v>46591811.215841241</v>
      </c>
    </row>
    <row r="338" spans="1:16" hidden="1" outlineLevel="2" x14ac:dyDescent="0.2">
      <c r="A338" t="s">
        <v>385</v>
      </c>
      <c r="B338">
        <v>2005</v>
      </c>
      <c r="C338">
        <v>12.5</v>
      </c>
      <c r="D338" s="6">
        <v>196247.96</v>
      </c>
      <c r="E338">
        <v>70</v>
      </c>
      <c r="F338">
        <v>59.941659999999999</v>
      </c>
      <c r="G338" s="32">
        <f>Parameters!$R$34</f>
        <v>-0.2</v>
      </c>
      <c r="H338" s="6">
        <f t="shared" si="67"/>
        <v>28198.981514091432</v>
      </c>
      <c r="I338" s="6">
        <f t="shared" si="68"/>
        <v>33838.777816909715</v>
      </c>
      <c r="J338" s="6">
        <f t="shared" si="78"/>
        <v>1.7223296681171036</v>
      </c>
      <c r="K338" s="126">
        <f t="shared" si="69"/>
        <v>58281.530966886516</v>
      </c>
      <c r="L338" s="113">
        <f t="shared" si="70"/>
        <v>48567.94</v>
      </c>
      <c r="M338" s="113">
        <f t="shared" si="71"/>
        <v>9713.59</v>
      </c>
      <c r="N338" s="113">
        <f t="shared" si="72"/>
        <v>2803.5422857142858</v>
      </c>
      <c r="O338" s="6">
        <f t="shared" si="73"/>
        <v>2803.5422857142858</v>
      </c>
      <c r="P338">
        <f t="shared" si="76"/>
        <v>11763428.4940136</v>
      </c>
    </row>
    <row r="339" spans="1:16" hidden="1" outlineLevel="2" x14ac:dyDescent="0.2">
      <c r="A339" t="s">
        <v>385</v>
      </c>
      <c r="B339">
        <v>2004</v>
      </c>
      <c r="C339">
        <v>13.5</v>
      </c>
      <c r="D339" s="6">
        <v>44509.27</v>
      </c>
      <c r="E339">
        <v>70</v>
      </c>
      <c r="F339">
        <v>59.159579000000001</v>
      </c>
      <c r="G339" s="32">
        <f>Parameters!$R$34</f>
        <v>-0.2</v>
      </c>
      <c r="H339" s="6">
        <f t="shared" si="67"/>
        <v>6892.8460743238566</v>
      </c>
      <c r="I339" s="6">
        <f t="shared" si="68"/>
        <v>8271.4152891886279</v>
      </c>
      <c r="J339" s="6">
        <f t="shared" si="78"/>
        <v>1.7223296681171036</v>
      </c>
      <c r="K339" s="126">
        <f t="shared" si="69"/>
        <v>14246.103949886987</v>
      </c>
      <c r="L339" s="113">
        <f t="shared" si="70"/>
        <v>11871.75</v>
      </c>
      <c r="M339" s="113">
        <f t="shared" si="71"/>
        <v>2374.35</v>
      </c>
      <c r="N339" s="113">
        <f t="shared" si="72"/>
        <v>635.84671428571426</v>
      </c>
      <c r="O339" s="6">
        <f t="shared" si="73"/>
        <v>635.84671428571426</v>
      </c>
      <c r="P339">
        <f t="shared" si="76"/>
        <v>2633149.6747973301</v>
      </c>
    </row>
    <row r="340" spans="1:16" hidden="1" outlineLevel="2" x14ac:dyDescent="0.2">
      <c r="A340" t="s">
        <v>385</v>
      </c>
      <c r="B340">
        <v>2003</v>
      </c>
      <c r="C340">
        <v>14.5</v>
      </c>
      <c r="D340" s="6">
        <v>62737.22</v>
      </c>
      <c r="E340">
        <v>70</v>
      </c>
      <c r="F340">
        <v>58.380772999999998</v>
      </c>
      <c r="G340" s="32">
        <f>Parameters!$R$34</f>
        <v>-0.2</v>
      </c>
      <c r="H340" s="6">
        <f t="shared" si="67"/>
        <v>10413.685721842005</v>
      </c>
      <c r="I340" s="6">
        <f t="shared" si="68"/>
        <v>12496.422866210405</v>
      </c>
      <c r="J340" s="6">
        <f t="shared" si="78"/>
        <v>1.7223296681171036</v>
      </c>
      <c r="K340" s="126">
        <f t="shared" si="69"/>
        <v>21522.959847811151</v>
      </c>
      <c r="L340" s="113">
        <f t="shared" si="70"/>
        <v>17935.8</v>
      </c>
      <c r="M340" s="113">
        <f t="shared" si="71"/>
        <v>3587.16</v>
      </c>
      <c r="N340" s="113">
        <f t="shared" si="72"/>
        <v>896.24599999999998</v>
      </c>
      <c r="O340" s="6">
        <f t="shared" si="73"/>
        <v>896.24599999999998</v>
      </c>
      <c r="P340">
        <f t="shared" si="76"/>
        <v>3662647.3994710599</v>
      </c>
    </row>
    <row r="341" spans="1:16" hidden="1" outlineLevel="2" x14ac:dyDescent="0.2">
      <c r="A341" t="s">
        <v>385</v>
      </c>
      <c r="B341">
        <v>2002</v>
      </c>
      <c r="C341">
        <v>15.5</v>
      </c>
      <c r="D341" s="6">
        <v>1532611.11</v>
      </c>
      <c r="E341">
        <v>70</v>
      </c>
      <c r="F341">
        <v>57.605240999999999</v>
      </c>
      <c r="G341" s="32">
        <f>Parameters!$R$34</f>
        <v>-0.2</v>
      </c>
      <c r="H341" s="6">
        <f t="shared" si="67"/>
        <v>271376.3621310356</v>
      </c>
      <c r="I341" s="6">
        <f t="shared" si="68"/>
        <v>325651.63455724268</v>
      </c>
      <c r="J341" s="6">
        <f t="shared" si="78"/>
        <v>1.7223296681171036</v>
      </c>
      <c r="K341" s="126">
        <f t="shared" si="69"/>
        <v>560879.47166876809</v>
      </c>
      <c r="L341" s="113">
        <f t="shared" si="70"/>
        <v>467399.56</v>
      </c>
      <c r="M341" s="113">
        <f t="shared" si="71"/>
        <v>93479.91</v>
      </c>
      <c r="N341" s="113">
        <f t="shared" si="72"/>
        <v>21894.444428571431</v>
      </c>
      <c r="O341" s="6">
        <f t="shared" si="73"/>
        <v>21894.444428571431</v>
      </c>
      <c r="P341">
        <f t="shared" si="76"/>
        <v>88286432.350827515</v>
      </c>
    </row>
    <row r="342" spans="1:16" hidden="1" outlineLevel="2" x14ac:dyDescent="0.2">
      <c r="A342" t="s">
        <v>385</v>
      </c>
      <c r="B342">
        <v>2001</v>
      </c>
      <c r="C342">
        <v>16.5</v>
      </c>
      <c r="D342" s="6">
        <v>77642.009999999995</v>
      </c>
      <c r="E342">
        <v>70</v>
      </c>
      <c r="F342">
        <v>56.833373999999999</v>
      </c>
      <c r="G342" s="32">
        <f>Parameters!$R$34</f>
        <v>-0.2</v>
      </c>
      <c r="H342" s="6">
        <f t="shared" si="67"/>
        <v>14604.047250832282</v>
      </c>
      <c r="I342" s="6">
        <f t="shared" si="68"/>
        <v>17524.856700998738</v>
      </c>
      <c r="J342" s="6">
        <f t="shared" si="78"/>
        <v>1.7223296681171036</v>
      </c>
      <c r="K342" s="126">
        <f t="shared" si="69"/>
        <v>30183.580625630955</v>
      </c>
      <c r="L342" s="113">
        <f t="shared" si="70"/>
        <v>25152.98</v>
      </c>
      <c r="M342" s="113">
        <f t="shared" si="71"/>
        <v>5030.6000000000004</v>
      </c>
      <c r="N342" s="113">
        <f t="shared" si="72"/>
        <v>1109.1715714285713</v>
      </c>
      <c r="O342" s="6">
        <f t="shared" si="73"/>
        <v>1109.1715714285713</v>
      </c>
      <c r="P342">
        <f t="shared" si="76"/>
        <v>4412657.3924417393</v>
      </c>
    </row>
    <row r="343" spans="1:16" hidden="1" outlineLevel="2" x14ac:dyDescent="0.2">
      <c r="A343" t="s">
        <v>385</v>
      </c>
      <c r="B343">
        <v>2000</v>
      </c>
      <c r="C343">
        <v>17.5</v>
      </c>
      <c r="D343" s="6">
        <v>60803.06</v>
      </c>
      <c r="E343">
        <v>70</v>
      </c>
      <c r="F343">
        <v>56.064408999999998</v>
      </c>
      <c r="G343" s="32">
        <f>Parameters!$R$34</f>
        <v>-0.2</v>
      </c>
      <c r="H343" s="6">
        <f t="shared" si="67"/>
        <v>12104.665367263713</v>
      </c>
      <c r="I343" s="6">
        <f t="shared" si="68"/>
        <v>14525.598440716456</v>
      </c>
      <c r="J343" s="6">
        <f t="shared" si="78"/>
        <v>1.7223296681171036</v>
      </c>
      <c r="K343" s="126">
        <f t="shared" si="69"/>
        <v>25017.869141601492</v>
      </c>
      <c r="L343" s="113">
        <f t="shared" si="70"/>
        <v>20848.22</v>
      </c>
      <c r="M343" s="113">
        <f t="shared" si="71"/>
        <v>4169.6499999999996</v>
      </c>
      <c r="N343" s="113">
        <f t="shared" si="72"/>
        <v>868.61514285714281</v>
      </c>
      <c r="O343" s="6">
        <f t="shared" si="73"/>
        <v>868.61514285714281</v>
      </c>
      <c r="P343">
        <f t="shared" si="76"/>
        <v>3408887.6242915397</v>
      </c>
    </row>
    <row r="344" spans="1:16" hidden="1" outlineLevel="2" x14ac:dyDescent="0.2">
      <c r="A344" t="s">
        <v>385</v>
      </c>
      <c r="B344">
        <v>1999</v>
      </c>
      <c r="C344">
        <v>18.5</v>
      </c>
      <c r="D344" s="6">
        <v>126800.86</v>
      </c>
      <c r="E344">
        <v>70</v>
      </c>
      <c r="F344">
        <v>55.299531999999999</v>
      </c>
      <c r="G344" s="32">
        <f>Parameters!$R$34</f>
        <v>-0.2</v>
      </c>
      <c r="H344" s="6">
        <f t="shared" si="67"/>
        <v>26629.028354321144</v>
      </c>
      <c r="I344" s="6">
        <f t="shared" si="68"/>
        <v>31954.834025185373</v>
      </c>
      <c r="J344" s="6">
        <f t="shared" si="78"/>
        <v>1.7223296681171036</v>
      </c>
      <c r="K344" s="126">
        <f t="shared" si="69"/>
        <v>55036.758681334657</v>
      </c>
      <c r="L344" s="113">
        <f t="shared" si="70"/>
        <v>45863.97</v>
      </c>
      <c r="M344" s="113">
        <f t="shared" si="71"/>
        <v>9172.7900000000009</v>
      </c>
      <c r="N344" s="113">
        <f t="shared" si="72"/>
        <v>1811.4408571428571</v>
      </c>
      <c r="O344" s="6">
        <f t="shared" si="73"/>
        <v>1811.4408571428571</v>
      </c>
      <c r="P344">
        <f t="shared" si="76"/>
        <v>7012028.2151975203</v>
      </c>
    </row>
    <row r="345" spans="1:16" hidden="1" outlineLevel="2" x14ac:dyDescent="0.2">
      <c r="A345" t="s">
        <v>385</v>
      </c>
      <c r="B345">
        <v>1998</v>
      </c>
      <c r="C345">
        <v>19.5</v>
      </c>
      <c r="D345" s="6">
        <v>358106.84</v>
      </c>
      <c r="E345">
        <v>70</v>
      </c>
      <c r="F345">
        <v>54.537568</v>
      </c>
      <c r="G345" s="32">
        <f>Parameters!$R$34</f>
        <v>-0.2</v>
      </c>
      <c r="H345" s="6">
        <f t="shared" si="67"/>
        <v>79102.895174784018</v>
      </c>
      <c r="I345" s="6">
        <f t="shared" si="68"/>
        <v>94923.474209740816</v>
      </c>
      <c r="J345" s="6">
        <f t="shared" si="78"/>
        <v>1.7223296681171036</v>
      </c>
      <c r="K345" s="126">
        <f t="shared" si="69"/>
        <v>163489.51583218534</v>
      </c>
      <c r="L345" s="113">
        <f t="shared" si="70"/>
        <v>136241.26</v>
      </c>
      <c r="M345" s="113">
        <f t="shared" si="71"/>
        <v>27248.26</v>
      </c>
      <c r="N345" s="113">
        <f t="shared" si="72"/>
        <v>5115.8120000000008</v>
      </c>
      <c r="O345" s="6">
        <f t="shared" si="73"/>
        <v>5115.8120000000008</v>
      </c>
      <c r="P345">
        <f t="shared" si="76"/>
        <v>19530276.137765121</v>
      </c>
    </row>
    <row r="346" spans="1:16" hidden="1" outlineLevel="2" x14ac:dyDescent="0.2">
      <c r="A346" t="s">
        <v>385</v>
      </c>
      <c r="B346">
        <v>1997</v>
      </c>
      <c r="C346">
        <v>20.5</v>
      </c>
      <c r="D346" s="6">
        <v>4758.24</v>
      </c>
      <c r="E346">
        <v>70</v>
      </c>
      <c r="F346">
        <v>53.779328</v>
      </c>
      <c r="G346" s="32">
        <f>Parameters!$R$34</f>
        <v>-0.2</v>
      </c>
      <c r="H346" s="6">
        <f t="shared" si="67"/>
        <v>1102.5978619611428</v>
      </c>
      <c r="I346" s="6">
        <f t="shared" si="68"/>
        <v>1323.1174343533714</v>
      </c>
      <c r="J346" s="6">
        <f t="shared" si="78"/>
        <v>1.7223296681171036</v>
      </c>
      <c r="K346" s="126">
        <f t="shared" si="69"/>
        <v>2278.844411589796</v>
      </c>
      <c r="L346" s="113">
        <f t="shared" si="70"/>
        <v>1899.04</v>
      </c>
      <c r="M346" s="113">
        <f t="shared" si="71"/>
        <v>379.8</v>
      </c>
      <c r="N346" s="113">
        <f t="shared" si="72"/>
        <v>67.974857142857147</v>
      </c>
      <c r="O346" s="6">
        <f t="shared" si="73"/>
        <v>67.974857142857147</v>
      </c>
      <c r="P346">
        <f t="shared" si="76"/>
        <v>255894.94966272</v>
      </c>
    </row>
    <row r="347" spans="1:16" hidden="1" outlineLevel="2" x14ac:dyDescent="0.2">
      <c r="A347" t="s">
        <v>385</v>
      </c>
      <c r="B347">
        <v>1996</v>
      </c>
      <c r="C347">
        <v>21.5</v>
      </c>
      <c r="D347" s="6">
        <v>29364.73</v>
      </c>
      <c r="E347">
        <v>70</v>
      </c>
      <c r="F347">
        <v>53.024436999999999</v>
      </c>
      <c r="G347" s="32">
        <f>Parameters!$R$34</f>
        <v>-0.2</v>
      </c>
      <c r="H347" s="6">
        <f t="shared" si="67"/>
        <v>7121.1832013284293</v>
      </c>
      <c r="I347" s="6">
        <f t="shared" si="68"/>
        <v>8545.4198415941155</v>
      </c>
      <c r="J347" s="6">
        <f t="shared" si="78"/>
        <v>1.7223296681171036</v>
      </c>
      <c r="K347" s="126">
        <f t="shared" si="69"/>
        <v>14718.030119694105</v>
      </c>
      <c r="L347" s="113">
        <f t="shared" si="70"/>
        <v>12265.03</v>
      </c>
      <c r="M347" s="113">
        <f t="shared" si="71"/>
        <v>2453</v>
      </c>
      <c r="N347" s="113">
        <f t="shared" si="72"/>
        <v>419.49614285714284</v>
      </c>
      <c r="O347" s="6">
        <f t="shared" si="73"/>
        <v>419.49614285714284</v>
      </c>
      <c r="P347">
        <f t="shared" si="76"/>
        <v>1557048.2759070098</v>
      </c>
    </row>
    <row r="348" spans="1:16" hidden="1" outlineLevel="2" x14ac:dyDescent="0.2">
      <c r="A348" t="s">
        <v>385</v>
      </c>
      <c r="B348">
        <v>1995</v>
      </c>
      <c r="C348">
        <v>22.5</v>
      </c>
      <c r="D348" s="6">
        <v>1574740.55</v>
      </c>
      <c r="E348">
        <v>70</v>
      </c>
      <c r="F348">
        <v>52.272938000000003</v>
      </c>
      <c r="G348" s="32">
        <f>Parameters!$R$34</f>
        <v>-0.2</v>
      </c>
      <c r="H348" s="6">
        <f t="shared" si="67"/>
        <v>398793.19091091561</v>
      </c>
      <c r="I348" s="6">
        <f t="shared" si="68"/>
        <v>478551.8290930987</v>
      </c>
      <c r="J348" s="6">
        <f t="shared" si="78"/>
        <v>1.7223296681171036</v>
      </c>
      <c r="K348" s="126">
        <f t="shared" si="69"/>
        <v>824224.01297874958</v>
      </c>
      <c r="L348" s="113">
        <f t="shared" si="70"/>
        <v>686853.34</v>
      </c>
      <c r="M348" s="113">
        <f t="shared" si="71"/>
        <v>137370.67000000001</v>
      </c>
      <c r="N348" s="113">
        <f t="shared" si="72"/>
        <v>22496.29357142857</v>
      </c>
      <c r="O348" s="6">
        <f t="shared" si="73"/>
        <v>22496.29357142857</v>
      </c>
      <c r="P348">
        <f t="shared" si="76"/>
        <v>82316315.136235908</v>
      </c>
    </row>
    <row r="349" spans="1:16" hidden="1" outlineLevel="2" x14ac:dyDescent="0.2">
      <c r="A349" t="s">
        <v>385</v>
      </c>
      <c r="B349">
        <v>1994</v>
      </c>
      <c r="C349">
        <v>23.5</v>
      </c>
      <c r="D349" s="6">
        <v>51070.77</v>
      </c>
      <c r="E349">
        <v>70</v>
      </c>
      <c r="F349">
        <v>51.525317999999999</v>
      </c>
      <c r="G349" s="32">
        <f>Parameters!$R$34</f>
        <v>-0.2</v>
      </c>
      <c r="H349" s="6">
        <f t="shared" si="67"/>
        <v>13478.803360644857</v>
      </c>
      <c r="I349" s="6">
        <f t="shared" si="68"/>
        <v>16174.564032773827</v>
      </c>
      <c r="J349" s="6">
        <f t="shared" si="78"/>
        <v>1.7223296681171036</v>
      </c>
      <c r="K349" s="126">
        <f t="shared" si="69"/>
        <v>27857.931502506188</v>
      </c>
      <c r="L349" s="113">
        <f t="shared" si="70"/>
        <v>23214.94</v>
      </c>
      <c r="M349" s="113">
        <f t="shared" si="71"/>
        <v>4642.99</v>
      </c>
      <c r="N349" s="113">
        <f t="shared" si="72"/>
        <v>729.58242857142852</v>
      </c>
      <c r="O349" s="6">
        <f t="shared" si="73"/>
        <v>729.58242857142852</v>
      </c>
      <c r="P349">
        <f t="shared" si="76"/>
        <v>2631437.6647548596</v>
      </c>
    </row>
    <row r="350" spans="1:16" hidden="1" outlineLevel="2" x14ac:dyDescent="0.2">
      <c r="A350" t="s">
        <v>385</v>
      </c>
      <c r="B350">
        <v>1993</v>
      </c>
      <c r="C350">
        <v>24.5</v>
      </c>
      <c r="D350" s="6">
        <v>353988.13</v>
      </c>
      <c r="E350">
        <v>70</v>
      </c>
      <c r="F350">
        <v>50.780794</v>
      </c>
      <c r="G350" s="32">
        <f>Parameters!$R$34</f>
        <v>-0.2</v>
      </c>
      <c r="H350" s="6">
        <f t="shared" si="67"/>
        <v>97191.011314639705</v>
      </c>
      <c r="I350" s="6">
        <f t="shared" si="68"/>
        <v>116629.21357756764</v>
      </c>
      <c r="J350" s="6">
        <f t="shared" si="78"/>
        <v>1.7223296681171036</v>
      </c>
      <c r="K350" s="126">
        <f t="shared" si="69"/>
        <v>200873.95471381088</v>
      </c>
      <c r="L350" s="113">
        <f t="shared" si="70"/>
        <v>167394.96</v>
      </c>
      <c r="M350" s="113">
        <f t="shared" si="71"/>
        <v>33478.99</v>
      </c>
      <c r="N350" s="113">
        <f t="shared" si="72"/>
        <v>5056.9732857142853</v>
      </c>
      <c r="O350" s="6">
        <f t="shared" si="73"/>
        <v>5056.9732857142853</v>
      </c>
      <c r="P350">
        <f t="shared" si="76"/>
        <v>17975798.307975221</v>
      </c>
    </row>
    <row r="351" spans="1:16" hidden="1" outlineLevel="2" x14ac:dyDescent="0.2">
      <c r="A351" t="s">
        <v>385</v>
      </c>
      <c r="B351">
        <v>1992</v>
      </c>
      <c r="C351">
        <v>25.5</v>
      </c>
      <c r="D351" s="6">
        <v>411468.39</v>
      </c>
      <c r="E351">
        <v>70</v>
      </c>
      <c r="F351">
        <v>50.040745000000001</v>
      </c>
      <c r="G351" s="32">
        <f>Parameters!$R$34</f>
        <v>-0.2</v>
      </c>
      <c r="H351" s="6">
        <f t="shared" si="67"/>
        <v>117322.89314927784</v>
      </c>
      <c r="I351" s="6">
        <f t="shared" si="68"/>
        <v>140787.4717791334</v>
      </c>
      <c r="J351" s="6">
        <f t="shared" si="78"/>
        <v>1.7223296681171036</v>
      </c>
      <c r="K351" s="126">
        <f t="shared" si="69"/>
        <v>242482.43954440093</v>
      </c>
      <c r="L351" s="113">
        <f t="shared" si="70"/>
        <v>202068.7</v>
      </c>
      <c r="M351" s="113">
        <f t="shared" si="71"/>
        <v>40413.74</v>
      </c>
      <c r="N351" s="113">
        <f t="shared" si="72"/>
        <v>5878.1198571428577</v>
      </c>
      <c r="O351" s="6">
        <f t="shared" si="73"/>
        <v>5878.1198571428577</v>
      </c>
      <c r="P351">
        <f t="shared" si="76"/>
        <v>20590184.779550552</v>
      </c>
    </row>
    <row r="352" spans="1:16" hidden="1" outlineLevel="2" x14ac:dyDescent="0.2">
      <c r="A352" t="s">
        <v>385</v>
      </c>
      <c r="B352">
        <v>1991</v>
      </c>
      <c r="C352">
        <v>26.5</v>
      </c>
      <c r="D352" s="6">
        <v>389568.81</v>
      </c>
      <c r="E352">
        <v>70</v>
      </c>
      <c r="F352">
        <v>49.303958999999999</v>
      </c>
      <c r="G352" s="32">
        <f>Parameters!$R$34</f>
        <v>-0.2</v>
      </c>
      <c r="H352" s="6">
        <f t="shared" si="67"/>
        <v>115179.02948687442</v>
      </c>
      <c r="I352" s="6">
        <f t="shared" si="68"/>
        <v>138214.83538424931</v>
      </c>
      <c r="J352" s="6">
        <f t="shared" si="78"/>
        <v>1.7223296681171036</v>
      </c>
      <c r="K352" s="126">
        <f t="shared" si="69"/>
        <v>238051.51155621422</v>
      </c>
      <c r="L352" s="113">
        <f t="shared" si="70"/>
        <v>198376.26</v>
      </c>
      <c r="M352" s="113">
        <f t="shared" si="71"/>
        <v>39675.25</v>
      </c>
      <c r="N352" s="113">
        <f t="shared" si="72"/>
        <v>5565.2687142857139</v>
      </c>
      <c r="O352" s="6">
        <f t="shared" si="73"/>
        <v>5565.2687142857139</v>
      </c>
      <c r="P352">
        <f t="shared" si="76"/>
        <v>19207284.635918789</v>
      </c>
    </row>
    <row r="353" spans="1:16" hidden="1" outlineLevel="2" x14ac:dyDescent="0.2">
      <c r="A353" t="s">
        <v>385</v>
      </c>
      <c r="B353">
        <v>1990</v>
      </c>
      <c r="C353">
        <v>27.5</v>
      </c>
      <c r="D353" s="6">
        <v>465860.85</v>
      </c>
      <c r="E353">
        <v>70</v>
      </c>
      <c r="F353">
        <v>48.571418999999999</v>
      </c>
      <c r="G353" s="32">
        <f>Parameters!$R$34</f>
        <v>-0.2</v>
      </c>
      <c r="H353" s="6">
        <f t="shared" si="67"/>
        <v>142610.527985055</v>
      </c>
      <c r="I353" s="6">
        <f t="shared" si="68"/>
        <v>171132.63358206599</v>
      </c>
      <c r="J353" s="6">
        <f t="shared" si="78"/>
        <v>1.7223296681171036</v>
      </c>
      <c r="K353" s="126">
        <f t="shared" si="69"/>
        <v>294746.81200140563</v>
      </c>
      <c r="L353" s="113">
        <f t="shared" si="70"/>
        <v>245622.34</v>
      </c>
      <c r="M353" s="113">
        <f t="shared" si="71"/>
        <v>49124.47</v>
      </c>
      <c r="N353" s="113">
        <f t="shared" si="72"/>
        <v>6655.1549999999997</v>
      </c>
      <c r="O353" s="6">
        <f t="shared" si="73"/>
        <v>6655.1549999999997</v>
      </c>
      <c r="P353">
        <f t="shared" si="76"/>
        <v>22627522.54104615</v>
      </c>
    </row>
    <row r="354" spans="1:16" hidden="1" outlineLevel="2" x14ac:dyDescent="0.2">
      <c r="A354" t="s">
        <v>385</v>
      </c>
      <c r="B354">
        <v>1989</v>
      </c>
      <c r="C354">
        <v>28.5</v>
      </c>
      <c r="D354" s="6">
        <v>132214.73000000001</v>
      </c>
      <c r="E354">
        <v>70</v>
      </c>
      <c r="F354">
        <v>47.842768999999997</v>
      </c>
      <c r="G354" s="32">
        <f>Parameters!$R$34</f>
        <v>-0.2</v>
      </c>
      <c r="H354" s="6">
        <f t="shared" ref="H354:H419" si="79">+D354*(1-F354/E354)</f>
        <v>41850.175917323286</v>
      </c>
      <c r="I354" s="6">
        <f t="shared" ref="I354:I419" si="80">H354*(1-G354)</f>
        <v>50220.211100787943</v>
      </c>
      <c r="J354" s="6">
        <f t="shared" si="78"/>
        <v>1.7223296681171036</v>
      </c>
      <c r="K354" s="126">
        <f t="shared" ref="K354:K419" si="81">IF((D354*(1-F354/E354)*(1-G354)&lt;0),D354*(1-G354),I354*J354)</f>
        <v>86495.759517990984</v>
      </c>
      <c r="L354" s="113">
        <f t="shared" ref="L354:L419" si="82">ROUND(J354*H354,2)</f>
        <v>72079.8</v>
      </c>
      <c r="M354" s="113">
        <f t="shared" ref="M354:M419" si="83">ROUND(K354-L354,2)</f>
        <v>14415.96</v>
      </c>
      <c r="N354" s="113">
        <f t="shared" ref="N354:N419" si="84">D354/E354</f>
        <v>1888.7818571428572</v>
      </c>
      <c r="O354" s="6">
        <f t="shared" ref="O354:O419" si="85">+D354/E354</f>
        <v>1888.7818571428572</v>
      </c>
      <c r="P354">
        <f t="shared" si="76"/>
        <v>6325518.7857873701</v>
      </c>
    </row>
    <row r="355" spans="1:16" hidden="1" outlineLevel="2" x14ac:dyDescent="0.2">
      <c r="A355" t="s">
        <v>385</v>
      </c>
      <c r="B355">
        <v>1988</v>
      </c>
      <c r="C355">
        <v>29.5</v>
      </c>
      <c r="D355" s="6">
        <v>658788.72</v>
      </c>
      <c r="E355">
        <v>70</v>
      </c>
      <c r="F355">
        <v>47.118108999999997</v>
      </c>
      <c r="G355" s="32">
        <f>Parameters!$R$34</f>
        <v>-0.2</v>
      </c>
      <c r="H355" s="6">
        <f t="shared" si="79"/>
        <v>215347.59547242176</v>
      </c>
      <c r="I355" s="6">
        <f t="shared" si="80"/>
        <v>258417.11456690609</v>
      </c>
      <c r="J355" s="6">
        <f t="shared" si="78"/>
        <v>1.7223296681171036</v>
      </c>
      <c r="K355" s="126">
        <f t="shared" si="81"/>
        <v>445079.46316779894</v>
      </c>
      <c r="L355" s="113">
        <f t="shared" si="82"/>
        <v>370899.55</v>
      </c>
      <c r="M355" s="113">
        <f t="shared" si="83"/>
        <v>74179.91</v>
      </c>
      <c r="N355" s="113">
        <f t="shared" si="84"/>
        <v>9411.2674285714274</v>
      </c>
      <c r="O355" s="6">
        <f t="shared" si="85"/>
        <v>9411.2674285714274</v>
      </c>
      <c r="P355">
        <f t="shared" si="76"/>
        <v>31040878.716930475</v>
      </c>
    </row>
    <row r="356" spans="1:16" hidden="1" outlineLevel="2" x14ac:dyDescent="0.2">
      <c r="A356" t="s">
        <v>385</v>
      </c>
      <c r="B356">
        <v>1987</v>
      </c>
      <c r="C356">
        <v>30.5</v>
      </c>
      <c r="D356" s="6">
        <v>142413.38</v>
      </c>
      <c r="E356">
        <v>70</v>
      </c>
      <c r="F356">
        <v>46.398031000000003</v>
      </c>
      <c r="G356" s="32">
        <f>Parameters!$R$34</f>
        <v>-0.2</v>
      </c>
      <c r="H356" s="6">
        <f t="shared" si="79"/>
        <v>48017.659713503148</v>
      </c>
      <c r="I356" s="6">
        <f t="shared" si="80"/>
        <v>57621.191656203773</v>
      </c>
      <c r="J356" s="6">
        <f t="shared" si="78"/>
        <v>1.7223296681171036</v>
      </c>
      <c r="K356" s="126">
        <f t="shared" si="81"/>
        <v>99242.687901741461</v>
      </c>
      <c r="L356" s="113">
        <f t="shared" si="82"/>
        <v>82702.240000000005</v>
      </c>
      <c r="M356" s="113">
        <f t="shared" si="83"/>
        <v>16540.45</v>
      </c>
      <c r="N356" s="113">
        <f t="shared" si="84"/>
        <v>2034.4768571428572</v>
      </c>
      <c r="O356" s="6">
        <f t="shared" si="85"/>
        <v>2034.4768571428572</v>
      </c>
      <c r="P356">
        <f t="shared" si="76"/>
        <v>6607700.4200547803</v>
      </c>
    </row>
    <row r="357" spans="1:16" hidden="1" outlineLevel="2" x14ac:dyDescent="0.2">
      <c r="A357" t="s">
        <v>385</v>
      </c>
      <c r="B357">
        <v>1986</v>
      </c>
      <c r="C357">
        <v>31.5</v>
      </c>
      <c r="D357" s="6">
        <v>158690.82</v>
      </c>
      <c r="E357">
        <v>70</v>
      </c>
      <c r="F357">
        <v>45.681663999999998</v>
      </c>
      <c r="G357" s="32">
        <f>Parameters!$R$34</f>
        <v>-0.2</v>
      </c>
      <c r="H357" s="6">
        <f t="shared" si="79"/>
        <v>55129.952583936014</v>
      </c>
      <c r="I357" s="6">
        <f t="shared" si="80"/>
        <v>66155.94310072322</v>
      </c>
      <c r="J357" s="6">
        <f t="shared" si="78"/>
        <v>1.7223296681171036</v>
      </c>
      <c r="K357" s="126">
        <f t="shared" si="81"/>
        <v>113942.34352464261</v>
      </c>
      <c r="L357" s="113">
        <f t="shared" si="82"/>
        <v>94951.95</v>
      </c>
      <c r="M357" s="113">
        <f t="shared" si="83"/>
        <v>18990.39</v>
      </c>
      <c r="N357" s="113">
        <f t="shared" si="84"/>
        <v>2267.0117142857143</v>
      </c>
      <c r="O357" s="6">
        <f t="shared" si="85"/>
        <v>2267.0117142857143</v>
      </c>
      <c r="P357">
        <f t="shared" si="76"/>
        <v>7249260.7191244802</v>
      </c>
    </row>
    <row r="358" spans="1:16" hidden="1" outlineLevel="2" x14ac:dyDescent="0.2">
      <c r="A358" t="s">
        <v>385</v>
      </c>
      <c r="B358">
        <v>1985</v>
      </c>
      <c r="C358">
        <v>32.5</v>
      </c>
      <c r="D358" s="6">
        <v>2873139.51</v>
      </c>
      <c r="E358">
        <v>70</v>
      </c>
      <c r="F358">
        <v>44.970610999999998</v>
      </c>
      <c r="G358" s="32">
        <f>Parameters!$R$34</f>
        <v>-0.2</v>
      </c>
      <c r="H358" s="6">
        <f t="shared" si="79"/>
        <v>1027327.520672277</v>
      </c>
      <c r="I358" s="6">
        <f t="shared" si="80"/>
        <v>1232793.0248067323</v>
      </c>
      <c r="J358" s="6">
        <f t="shared" si="78"/>
        <v>1.7223296681171036</v>
      </c>
      <c r="K358" s="126">
        <f t="shared" si="81"/>
        <v>2123276.0012724595</v>
      </c>
      <c r="L358" s="113">
        <f t="shared" si="82"/>
        <v>1769396.67</v>
      </c>
      <c r="M358" s="113">
        <f t="shared" si="83"/>
        <v>353879.33</v>
      </c>
      <c r="N358" s="113">
        <f t="shared" si="84"/>
        <v>41044.85014285714</v>
      </c>
      <c r="O358" s="6">
        <f t="shared" si="85"/>
        <v>41044.85014285714</v>
      </c>
      <c r="P358">
        <f t="shared" si="76"/>
        <v>129206839.2529406</v>
      </c>
    </row>
    <row r="359" spans="1:16" hidden="1" outlineLevel="2" x14ac:dyDescent="0.2">
      <c r="A359" t="s">
        <v>385</v>
      </c>
      <c r="B359">
        <v>1984</v>
      </c>
      <c r="C359">
        <v>33.5</v>
      </c>
      <c r="D359" s="6">
        <v>1118916.8600000001</v>
      </c>
      <c r="E359">
        <v>70</v>
      </c>
      <c r="F359">
        <v>44.263477000000002</v>
      </c>
      <c r="G359" s="32">
        <f>Parameters!$R$34</f>
        <v>-0.2</v>
      </c>
      <c r="H359" s="6">
        <f t="shared" si="79"/>
        <v>411386.13574968261</v>
      </c>
      <c r="I359" s="6">
        <f t="shared" si="80"/>
        <v>493663.3628996191</v>
      </c>
      <c r="J359" s="6">
        <f t="shared" si="78"/>
        <v>1.7223296681171036</v>
      </c>
      <c r="K359" s="126">
        <f t="shared" si="81"/>
        <v>850251.05598447425</v>
      </c>
      <c r="L359" s="113">
        <f t="shared" si="82"/>
        <v>708542.55</v>
      </c>
      <c r="M359" s="113">
        <f t="shared" si="83"/>
        <v>141708.51</v>
      </c>
      <c r="N359" s="113">
        <f t="shared" si="84"/>
        <v>15984.526571428572</v>
      </c>
      <c r="O359" s="6">
        <f t="shared" si="85"/>
        <v>15984.526571428572</v>
      </c>
      <c r="P359">
        <f t="shared" si="76"/>
        <v>49527150.697522223</v>
      </c>
    </row>
    <row r="360" spans="1:16" hidden="1" outlineLevel="2" x14ac:dyDescent="0.2">
      <c r="A360" t="s">
        <v>385</v>
      </c>
      <c r="B360">
        <v>1983</v>
      </c>
      <c r="C360">
        <v>34.5</v>
      </c>
      <c r="D360" s="6">
        <v>67811.039999999994</v>
      </c>
      <c r="E360">
        <v>70</v>
      </c>
      <c r="F360">
        <v>43.561397999999997</v>
      </c>
      <c r="G360" s="32">
        <f>Parameters!$R$34</f>
        <v>-0.2</v>
      </c>
      <c r="H360" s="6">
        <f t="shared" si="79"/>
        <v>25611.844253801144</v>
      </c>
      <c r="I360" s="6">
        <f t="shared" si="80"/>
        <v>30734.213104561371</v>
      </c>
      <c r="J360" s="6">
        <f t="shared" si="78"/>
        <v>1.7223296681171036</v>
      </c>
      <c r="K360" s="126">
        <f t="shared" si="81"/>
        <v>52934.447056219527</v>
      </c>
      <c r="L360" s="113">
        <f t="shared" si="82"/>
        <v>44112.04</v>
      </c>
      <c r="M360" s="113">
        <f t="shared" si="83"/>
        <v>8822.41</v>
      </c>
      <c r="N360" s="113">
        <f t="shared" si="84"/>
        <v>968.72914285714273</v>
      </c>
      <c r="O360" s="6">
        <f t="shared" si="85"/>
        <v>968.72914285714273</v>
      </c>
      <c r="P360">
        <f t="shared" si="76"/>
        <v>2953943.7022339194</v>
      </c>
    </row>
    <row r="361" spans="1:16" hidden="1" outlineLevel="2" x14ac:dyDescent="0.2">
      <c r="A361" t="s">
        <v>385</v>
      </c>
      <c r="B361">
        <v>1982</v>
      </c>
      <c r="C361">
        <v>35.5</v>
      </c>
      <c r="D361" s="6">
        <v>171261.29</v>
      </c>
      <c r="E361">
        <v>70</v>
      </c>
      <c r="F361">
        <v>42.863962999999998</v>
      </c>
      <c r="G361" s="32">
        <f>Parameters!$R$34</f>
        <v>-0.2</v>
      </c>
      <c r="H361" s="6">
        <f t="shared" si="79"/>
        <v>66390.752887253286</v>
      </c>
      <c r="I361" s="6">
        <f t="shared" si="80"/>
        <v>79668.903464703937</v>
      </c>
      <c r="J361" s="6">
        <f t="shared" si="78"/>
        <v>1.7223296681171036</v>
      </c>
      <c r="K361" s="126">
        <f t="shared" si="81"/>
        <v>137216.11606361711</v>
      </c>
      <c r="L361" s="113">
        <f t="shared" si="82"/>
        <v>114346.76</v>
      </c>
      <c r="M361" s="113">
        <f t="shared" si="83"/>
        <v>22869.360000000001</v>
      </c>
      <c r="N361" s="113">
        <f t="shared" si="84"/>
        <v>2446.5898571428575</v>
      </c>
      <c r="O361" s="6">
        <f t="shared" si="85"/>
        <v>2446.5898571428575</v>
      </c>
      <c r="P361">
        <f t="shared" si="76"/>
        <v>7340937.5978922704</v>
      </c>
    </row>
    <row r="362" spans="1:16" hidden="1" outlineLevel="2" x14ac:dyDescent="0.2">
      <c r="A362" t="s">
        <v>385</v>
      </c>
      <c r="B362">
        <v>1981</v>
      </c>
      <c r="C362">
        <v>36.5</v>
      </c>
      <c r="D362" s="6">
        <v>586704.35</v>
      </c>
      <c r="E362">
        <v>70</v>
      </c>
      <c r="F362">
        <v>42.171284999999997</v>
      </c>
      <c r="G362" s="32">
        <f>Parameters!$R$34</f>
        <v>-0.2</v>
      </c>
      <c r="H362" s="6">
        <f t="shared" si="79"/>
        <v>233246.11636300356</v>
      </c>
      <c r="I362" s="6">
        <f t="shared" si="80"/>
        <v>279895.33963560424</v>
      </c>
      <c r="J362" s="6">
        <f t="shared" si="78"/>
        <v>1.7223296681171036</v>
      </c>
      <c r="K362" s="126">
        <f t="shared" si="81"/>
        <v>482072.04742211424</v>
      </c>
      <c r="L362" s="113">
        <f t="shared" si="82"/>
        <v>401726.71</v>
      </c>
      <c r="M362" s="113">
        <f t="shared" si="83"/>
        <v>80345.34</v>
      </c>
      <c r="N362" s="113">
        <f t="shared" si="84"/>
        <v>8381.4907142857137</v>
      </c>
      <c r="O362" s="6">
        <f t="shared" si="85"/>
        <v>8381.4907142857137</v>
      </c>
      <c r="P362">
        <f t="shared" si="76"/>
        <v>24742076.354589749</v>
      </c>
    </row>
    <row r="363" spans="1:16" hidden="1" outlineLevel="2" x14ac:dyDescent="0.2">
      <c r="A363" t="s">
        <v>385</v>
      </c>
      <c r="B363">
        <v>1980</v>
      </c>
      <c r="C363">
        <v>37.5</v>
      </c>
      <c r="D363" s="6">
        <v>323744.67</v>
      </c>
      <c r="E363">
        <v>70</v>
      </c>
      <c r="F363">
        <v>41.484020999999998</v>
      </c>
      <c r="G363" s="32">
        <f>Parameters!$R$34</f>
        <v>-0.2</v>
      </c>
      <c r="H363" s="6">
        <f t="shared" si="79"/>
        <v>131884.23158688471</v>
      </c>
      <c r="I363" s="6">
        <f t="shared" si="80"/>
        <v>158261.07790426165</v>
      </c>
      <c r="J363" s="6">
        <f t="shared" si="78"/>
        <v>1.7223296681171036</v>
      </c>
      <c r="K363" s="126">
        <f t="shared" si="81"/>
        <v>272577.74978270207</v>
      </c>
      <c r="L363" s="113">
        <f t="shared" si="82"/>
        <v>227148.12</v>
      </c>
      <c r="M363" s="113">
        <f t="shared" si="83"/>
        <v>45429.63</v>
      </c>
      <c r="N363" s="113">
        <f t="shared" si="84"/>
        <v>4624.9238571428568</v>
      </c>
      <c r="O363" s="6">
        <f t="shared" si="85"/>
        <v>4624.9238571428568</v>
      </c>
      <c r="P363">
        <f t="shared" si="76"/>
        <v>13430230.688918069</v>
      </c>
    </row>
    <row r="364" spans="1:16" hidden="1" outlineLevel="2" x14ac:dyDescent="0.2">
      <c r="A364" t="s">
        <v>385</v>
      </c>
      <c r="B364">
        <v>1979</v>
      </c>
      <c r="C364">
        <v>38.5</v>
      </c>
      <c r="D364" s="6">
        <v>228100.06</v>
      </c>
      <c r="E364">
        <v>70</v>
      </c>
      <c r="F364">
        <v>40.801170999999997</v>
      </c>
      <c r="G364" s="32">
        <f>Parameters!$R$34</f>
        <v>-0.2</v>
      </c>
      <c r="H364" s="6">
        <f t="shared" si="79"/>
        <v>95146.494954710579</v>
      </c>
      <c r="I364" s="6">
        <f t="shared" si="80"/>
        <v>114175.79394565269</v>
      </c>
      <c r="J364" s="6">
        <f t="shared" si="78"/>
        <v>1.7223296681171036</v>
      </c>
      <c r="K364" s="126">
        <f t="shared" si="81"/>
        <v>196648.35729342283</v>
      </c>
      <c r="L364" s="113">
        <f t="shared" si="82"/>
        <v>163873.63</v>
      </c>
      <c r="M364" s="113">
        <f t="shared" si="83"/>
        <v>32774.730000000003</v>
      </c>
      <c r="N364" s="113">
        <f t="shared" si="84"/>
        <v>3258.5722857142855</v>
      </c>
      <c r="O364" s="6">
        <f t="shared" si="85"/>
        <v>3258.5722857142855</v>
      </c>
      <c r="P364">
        <f t="shared" si="76"/>
        <v>9306749.55317026</v>
      </c>
    </row>
    <row r="365" spans="1:16" hidden="1" outlineLevel="2" x14ac:dyDescent="0.2">
      <c r="A365" t="s">
        <v>385</v>
      </c>
      <c r="B365">
        <v>1978</v>
      </c>
      <c r="C365">
        <v>39.5</v>
      </c>
      <c r="D365" s="6">
        <v>194921.22</v>
      </c>
      <c r="E365">
        <v>70</v>
      </c>
      <c r="F365">
        <v>40.124535000000002</v>
      </c>
      <c r="G365" s="32">
        <f>Parameters!$R$34</f>
        <v>-0.2</v>
      </c>
      <c r="H365" s="6">
        <f t="shared" si="79"/>
        <v>83190.886940961427</v>
      </c>
      <c r="I365" s="6">
        <f t="shared" si="80"/>
        <v>99829.064329153713</v>
      </c>
      <c r="J365" s="6">
        <f t="shared" si="78"/>
        <v>1.7223296681171036</v>
      </c>
      <c r="K365" s="126">
        <f t="shared" si="81"/>
        <v>171938.55923447231</v>
      </c>
      <c r="L365" s="113">
        <f t="shared" si="82"/>
        <v>143282.13</v>
      </c>
      <c r="M365" s="113">
        <f t="shared" si="83"/>
        <v>28656.43</v>
      </c>
      <c r="N365" s="113">
        <f t="shared" si="84"/>
        <v>2784.5888571428573</v>
      </c>
      <c r="O365" s="6">
        <f t="shared" si="85"/>
        <v>2784.5888571428573</v>
      </c>
      <c r="P365">
        <f t="shared" si="76"/>
        <v>7821123.3141327007</v>
      </c>
    </row>
    <row r="366" spans="1:16" hidden="1" outlineLevel="2" x14ac:dyDescent="0.2">
      <c r="A366" t="s">
        <v>385</v>
      </c>
      <c r="B366">
        <v>1977</v>
      </c>
      <c r="C366">
        <v>40.5</v>
      </c>
      <c r="D366" s="6">
        <v>206948.68</v>
      </c>
      <c r="E366">
        <v>70</v>
      </c>
      <c r="F366">
        <v>39.452527000000003</v>
      </c>
      <c r="G366" s="32">
        <f>Parameters!$R$34</f>
        <v>-0.2</v>
      </c>
      <c r="H366" s="6">
        <f t="shared" si="79"/>
        <v>90310.845924080568</v>
      </c>
      <c r="I366" s="6">
        <f t="shared" si="80"/>
        <v>108373.01510889668</v>
      </c>
      <c r="J366" s="6">
        <f t="shared" si="78"/>
        <v>1.7223296681171036</v>
      </c>
      <c r="K366" s="126">
        <f t="shared" si="81"/>
        <v>186654.05914535589</v>
      </c>
      <c r="L366" s="113">
        <f t="shared" si="82"/>
        <v>155545.04999999999</v>
      </c>
      <c r="M366" s="113">
        <f t="shared" si="83"/>
        <v>31109.01</v>
      </c>
      <c r="N366" s="113">
        <f t="shared" si="84"/>
        <v>2956.409714285714</v>
      </c>
      <c r="O366" s="6">
        <f t="shared" si="85"/>
        <v>2956.409714285714</v>
      </c>
      <c r="P366">
        <f t="shared" si="76"/>
        <v>8164648.3853143603</v>
      </c>
    </row>
    <row r="367" spans="1:16" hidden="1" outlineLevel="2" x14ac:dyDescent="0.2">
      <c r="A367" t="s">
        <v>385</v>
      </c>
      <c r="B367">
        <v>1976</v>
      </c>
      <c r="C367">
        <v>41.5</v>
      </c>
      <c r="D367" s="6">
        <v>321869.51</v>
      </c>
      <c r="E367">
        <v>70</v>
      </c>
      <c r="F367">
        <v>38.786400999999998</v>
      </c>
      <c r="G367" s="32">
        <f>Parameters!$R$34</f>
        <v>-0.2</v>
      </c>
      <c r="H367" s="6">
        <f t="shared" si="79"/>
        <v>143524.36879237843</v>
      </c>
      <c r="I367" s="6">
        <f t="shared" si="80"/>
        <v>172229.24255085411</v>
      </c>
      <c r="J367" s="6">
        <f t="shared" si="78"/>
        <v>1.7223296681171036</v>
      </c>
      <c r="K367" s="126">
        <f t="shared" si="81"/>
        <v>296635.5341626727</v>
      </c>
      <c r="L367" s="113">
        <f t="shared" si="82"/>
        <v>247196.28</v>
      </c>
      <c r="M367" s="113">
        <f t="shared" si="83"/>
        <v>49439.25</v>
      </c>
      <c r="N367" s="113">
        <f t="shared" si="84"/>
        <v>4598.1358571428573</v>
      </c>
      <c r="O367" s="6">
        <f t="shared" si="85"/>
        <v>4598.1358571428573</v>
      </c>
      <c r="P367">
        <f t="shared" si="76"/>
        <v>12484159.88453351</v>
      </c>
    </row>
    <row r="368" spans="1:16" hidden="1" outlineLevel="2" x14ac:dyDescent="0.2">
      <c r="A368" t="s">
        <v>385</v>
      </c>
      <c r="B368">
        <v>1975</v>
      </c>
      <c r="C368">
        <v>42.5</v>
      </c>
      <c r="D368" s="6">
        <v>81498.92</v>
      </c>
      <c r="E368">
        <v>70</v>
      </c>
      <c r="F368">
        <v>38.125684999999997</v>
      </c>
      <c r="G368" s="32">
        <f>Parameters!$R$34</f>
        <v>-0.2</v>
      </c>
      <c r="H368" s="6">
        <f t="shared" si="79"/>
        <v>37110.317831997148</v>
      </c>
      <c r="I368" s="6">
        <f t="shared" si="80"/>
        <v>44532.381398396574</v>
      </c>
      <c r="J368" s="6">
        <f t="shared" si="78"/>
        <v>1.7223296681171036</v>
      </c>
      <c r="K368" s="126">
        <f t="shared" si="81"/>
        <v>76699.441674364643</v>
      </c>
      <c r="L368" s="113">
        <f t="shared" si="82"/>
        <v>63916.2</v>
      </c>
      <c r="M368" s="113">
        <f t="shared" si="83"/>
        <v>12783.24</v>
      </c>
      <c r="N368" s="113">
        <f t="shared" si="84"/>
        <v>1164.2702857142856</v>
      </c>
      <c r="O368" s="6">
        <f t="shared" si="85"/>
        <v>1164.2702857142856</v>
      </c>
      <c r="P368">
        <f t="shared" si="76"/>
        <v>3107202.1517601996</v>
      </c>
    </row>
    <row r="369" spans="1:16" hidden="1" outlineLevel="2" x14ac:dyDescent="0.2">
      <c r="A369" t="s">
        <v>385</v>
      </c>
      <c r="B369">
        <v>1974</v>
      </c>
      <c r="C369">
        <v>43.5</v>
      </c>
      <c r="D369" s="6">
        <v>197919.76</v>
      </c>
      <c r="E369">
        <v>70</v>
      </c>
      <c r="F369">
        <v>37.470477000000002</v>
      </c>
      <c r="G369" s="32">
        <f>Parameters!$R$34</f>
        <v>-0.2</v>
      </c>
      <c r="H369" s="6">
        <f t="shared" si="79"/>
        <v>91974.791215349716</v>
      </c>
      <c r="I369" s="6">
        <f t="shared" si="80"/>
        <v>110369.74945841965</v>
      </c>
      <c r="J369" s="6">
        <f t="shared" si="78"/>
        <v>1.7223296681171036</v>
      </c>
      <c r="K369" s="126">
        <f t="shared" si="81"/>
        <v>190093.09395488779</v>
      </c>
      <c r="L369" s="113">
        <f t="shared" si="82"/>
        <v>158410.91</v>
      </c>
      <c r="M369" s="113">
        <f t="shared" si="83"/>
        <v>31682.18</v>
      </c>
      <c r="N369" s="113">
        <f t="shared" si="84"/>
        <v>2827.4251428571429</v>
      </c>
      <c r="O369" s="6">
        <f t="shared" si="85"/>
        <v>2827.4251428571429</v>
      </c>
      <c r="P369">
        <f t="shared" si="76"/>
        <v>7416147.8149255207</v>
      </c>
    </row>
    <row r="370" spans="1:16" hidden="1" outlineLevel="2" x14ac:dyDescent="0.2">
      <c r="A370" t="s">
        <v>385</v>
      </c>
      <c r="B370">
        <v>1973</v>
      </c>
      <c r="C370">
        <v>44.5</v>
      </c>
      <c r="D370" s="6">
        <v>277553</v>
      </c>
      <c r="E370">
        <v>70</v>
      </c>
      <c r="F370">
        <v>36.821494000000001</v>
      </c>
      <c r="G370" s="32">
        <f>Parameters!$R$34</f>
        <v>-0.2</v>
      </c>
      <c r="H370" s="6">
        <f t="shared" si="79"/>
        <v>131554.19822597143</v>
      </c>
      <c r="I370" s="6">
        <f t="shared" si="80"/>
        <v>157865.0378711657</v>
      </c>
      <c r="J370" s="6">
        <f t="shared" si="78"/>
        <v>1.7223296681171036</v>
      </c>
      <c r="K370" s="126">
        <f t="shared" si="81"/>
        <v>271895.63828393881</v>
      </c>
      <c r="L370" s="113">
        <f t="shared" si="82"/>
        <v>226579.7</v>
      </c>
      <c r="M370" s="113">
        <f t="shared" si="83"/>
        <v>45315.94</v>
      </c>
      <c r="N370" s="113">
        <f t="shared" si="84"/>
        <v>3965.042857142857</v>
      </c>
      <c r="O370" s="6">
        <f t="shared" si="85"/>
        <v>3965.042857142857</v>
      </c>
      <c r="P370">
        <f t="shared" si="76"/>
        <v>10219916.124182001</v>
      </c>
    </row>
    <row r="371" spans="1:16" hidden="1" outlineLevel="2" x14ac:dyDescent="0.2">
      <c r="A371" t="s">
        <v>385</v>
      </c>
      <c r="B371">
        <v>1972</v>
      </c>
      <c r="C371">
        <v>45.5</v>
      </c>
      <c r="D371" s="6">
        <v>194515.58</v>
      </c>
      <c r="E371">
        <v>70</v>
      </c>
      <c r="F371">
        <v>36.177610999999999</v>
      </c>
      <c r="G371" s="32">
        <f>Parameters!$R$34</f>
        <v>-0.2</v>
      </c>
      <c r="H371" s="6">
        <f t="shared" si="79"/>
        <v>93985.451618865991</v>
      </c>
      <c r="I371" s="6">
        <f t="shared" si="80"/>
        <v>112782.54194263919</v>
      </c>
      <c r="J371" s="6">
        <f t="shared" si="78"/>
        <v>1.7223296681171036</v>
      </c>
      <c r="K371" s="126">
        <f t="shared" si="81"/>
        <v>194248.71803346908</v>
      </c>
      <c r="L371" s="113">
        <f t="shared" si="82"/>
        <v>161873.93</v>
      </c>
      <c r="M371" s="113">
        <f t="shared" si="83"/>
        <v>32374.79</v>
      </c>
      <c r="N371" s="113">
        <f t="shared" si="84"/>
        <v>2778.7939999999999</v>
      </c>
      <c r="O371" s="6">
        <f t="shared" si="85"/>
        <v>2778.7939999999999</v>
      </c>
      <c r="P371">
        <f t="shared" si="76"/>
        <v>7037108.9866793789</v>
      </c>
    </row>
    <row r="372" spans="1:16" hidden="1" outlineLevel="2" x14ac:dyDescent="0.2">
      <c r="A372" t="s">
        <v>385</v>
      </c>
      <c r="B372">
        <v>1971</v>
      </c>
      <c r="C372">
        <v>46.5</v>
      </c>
      <c r="D372" s="6">
        <v>320688.83</v>
      </c>
      <c r="E372">
        <v>70</v>
      </c>
      <c r="F372">
        <v>35.540776000000001</v>
      </c>
      <c r="G372" s="32">
        <f>Parameters!$R$34</f>
        <v>-0.2</v>
      </c>
      <c r="H372" s="6">
        <f t="shared" si="79"/>
        <v>157866.974675256</v>
      </c>
      <c r="I372" s="6">
        <f t="shared" si="80"/>
        <v>189440.36961030719</v>
      </c>
      <c r="J372" s="6">
        <f t="shared" si="78"/>
        <v>1.7223296681171036</v>
      </c>
      <c r="K372" s="126">
        <f t="shared" si="81"/>
        <v>326278.7689189018</v>
      </c>
      <c r="L372" s="113">
        <f t="shared" si="82"/>
        <v>271898.96999999997</v>
      </c>
      <c r="M372" s="113">
        <f t="shared" si="83"/>
        <v>54379.8</v>
      </c>
      <c r="N372" s="113">
        <f t="shared" si="84"/>
        <v>4581.2690000000002</v>
      </c>
      <c r="O372" s="6">
        <f t="shared" si="85"/>
        <v>4581.2690000000002</v>
      </c>
      <c r="P372">
        <f t="shared" si="76"/>
        <v>11397529.872732081</v>
      </c>
    </row>
    <row r="373" spans="1:16" hidden="1" outlineLevel="2" x14ac:dyDescent="0.2">
      <c r="A373" t="s">
        <v>385</v>
      </c>
      <c r="B373">
        <v>1970</v>
      </c>
      <c r="C373">
        <v>47.5</v>
      </c>
      <c r="D373" s="6">
        <v>813578.6</v>
      </c>
      <c r="E373">
        <v>70</v>
      </c>
      <c r="F373">
        <v>34.909250999999998</v>
      </c>
      <c r="G373" s="32">
        <f>Parameters!$R$34</f>
        <v>-0.2</v>
      </c>
      <c r="H373" s="6">
        <f t="shared" si="79"/>
        <v>407844.0349195915</v>
      </c>
      <c r="I373" s="6">
        <f t="shared" si="80"/>
        <v>489412.8419035098</v>
      </c>
      <c r="J373" s="6">
        <f t="shared" si="78"/>
        <v>1.7223296681171036</v>
      </c>
      <c r="K373" s="126">
        <f t="shared" si="81"/>
        <v>842930.25756792061</v>
      </c>
      <c r="L373" s="113">
        <f t="shared" si="82"/>
        <v>702441.88</v>
      </c>
      <c r="M373" s="113">
        <f t="shared" si="83"/>
        <v>140488.38</v>
      </c>
      <c r="N373" s="113">
        <f t="shared" si="84"/>
        <v>11622.551428571429</v>
      </c>
      <c r="O373" s="6">
        <f t="shared" si="85"/>
        <v>11622.551428571429</v>
      </c>
      <c r="P373">
        <f t="shared" si="76"/>
        <v>28401419.555628598</v>
      </c>
    </row>
    <row r="374" spans="1:16" hidden="1" outlineLevel="2" x14ac:dyDescent="0.2">
      <c r="A374" t="s">
        <v>385</v>
      </c>
      <c r="B374">
        <v>1969</v>
      </c>
      <c r="C374">
        <v>48.5</v>
      </c>
      <c r="D374" s="6">
        <v>496832.43</v>
      </c>
      <c r="E374">
        <v>70</v>
      </c>
      <c r="F374">
        <v>34.284365000000001</v>
      </c>
      <c r="G374" s="32">
        <f>Parameters!$R$34</f>
        <v>-0.2</v>
      </c>
      <c r="H374" s="6">
        <f t="shared" si="79"/>
        <v>253495.51037204359</v>
      </c>
      <c r="I374" s="6">
        <f t="shared" si="80"/>
        <v>304194.61244645232</v>
      </c>
      <c r="J374" s="6">
        <f t="shared" si="78"/>
        <v>1.7223296681171036</v>
      </c>
      <c r="K374" s="126">
        <f t="shared" si="81"/>
        <v>523923.40589790919</v>
      </c>
      <c r="L374" s="113">
        <f t="shared" si="82"/>
        <v>436602.84</v>
      </c>
      <c r="M374" s="113">
        <f t="shared" si="83"/>
        <v>87320.57</v>
      </c>
      <c r="N374" s="113">
        <f t="shared" si="84"/>
        <v>7097.6061428571429</v>
      </c>
      <c r="O374" s="6">
        <f t="shared" si="85"/>
        <v>7097.6061428571429</v>
      </c>
      <c r="P374">
        <f t="shared" si="76"/>
        <v>17033584.373956949</v>
      </c>
    </row>
    <row r="375" spans="1:16" hidden="1" outlineLevel="2" x14ac:dyDescent="0.2">
      <c r="A375" t="s">
        <v>385</v>
      </c>
      <c r="B375">
        <v>1968</v>
      </c>
      <c r="C375">
        <v>49.5</v>
      </c>
      <c r="D375" s="6">
        <v>565214.86</v>
      </c>
      <c r="E375">
        <v>70</v>
      </c>
      <c r="F375">
        <v>33.665593000000001</v>
      </c>
      <c r="G375" s="32">
        <f>Parameters!$R$34</f>
        <v>-0.2</v>
      </c>
      <c r="H375" s="6">
        <f t="shared" si="79"/>
        <v>293382.09665268596</v>
      </c>
      <c r="I375" s="6">
        <f t="shared" si="80"/>
        <v>352058.51598322316</v>
      </c>
      <c r="J375" s="6">
        <f t="shared" si="78"/>
        <v>1.7223296681171036</v>
      </c>
      <c r="K375" s="126">
        <f t="shared" si="81"/>
        <v>606360.82699118473</v>
      </c>
      <c r="L375" s="113">
        <f t="shared" si="82"/>
        <v>505300.69</v>
      </c>
      <c r="M375" s="113">
        <f t="shared" si="83"/>
        <v>101060.14</v>
      </c>
      <c r="N375" s="113">
        <f t="shared" si="84"/>
        <v>8074.4979999999996</v>
      </c>
      <c r="O375" s="6">
        <f t="shared" si="85"/>
        <v>8074.4979999999996</v>
      </c>
      <c r="P375">
        <f t="shared" si="76"/>
        <v>19028293.434311979</v>
      </c>
    </row>
    <row r="376" spans="1:16" hidden="1" outlineLevel="2" x14ac:dyDescent="0.2">
      <c r="A376" t="s">
        <v>385</v>
      </c>
      <c r="B376">
        <v>1967</v>
      </c>
      <c r="C376">
        <v>50.5</v>
      </c>
      <c r="D376" s="6">
        <v>159723.76</v>
      </c>
      <c r="E376">
        <v>70</v>
      </c>
      <c r="F376">
        <v>33.053027999999998</v>
      </c>
      <c r="G376" s="32">
        <f>Parameters!$R$34</f>
        <v>-0.2</v>
      </c>
      <c r="H376" s="6">
        <f t="shared" si="79"/>
        <v>84304.418406496014</v>
      </c>
      <c r="I376" s="6">
        <f t="shared" si="80"/>
        <v>101165.30208779521</v>
      </c>
      <c r="J376" s="6">
        <f t="shared" si="78"/>
        <v>1.7223296681171036</v>
      </c>
      <c r="K376" s="126">
        <f t="shared" si="81"/>
        <v>174240.00116983886</v>
      </c>
      <c r="L376" s="113">
        <f t="shared" si="82"/>
        <v>145200</v>
      </c>
      <c r="M376" s="113">
        <f t="shared" si="83"/>
        <v>29040</v>
      </c>
      <c r="N376" s="113">
        <f t="shared" si="84"/>
        <v>2281.768</v>
      </c>
      <c r="O376" s="6">
        <f t="shared" si="85"/>
        <v>2281.768</v>
      </c>
      <c r="P376">
        <f t="shared" si="76"/>
        <v>5279353.9115452804</v>
      </c>
    </row>
    <row r="377" spans="1:16" hidden="1" outlineLevel="2" x14ac:dyDescent="0.2">
      <c r="A377" t="s">
        <v>385</v>
      </c>
      <c r="B377">
        <v>1966</v>
      </c>
      <c r="C377">
        <v>51.5</v>
      </c>
      <c r="D377" s="6">
        <v>471034.69</v>
      </c>
      <c r="E377">
        <v>70</v>
      </c>
      <c r="F377">
        <v>32.447392999999998</v>
      </c>
      <c r="G377" s="32">
        <f>Parameters!$R$34</f>
        <v>-0.2</v>
      </c>
      <c r="H377" s="6">
        <f t="shared" si="79"/>
        <v>252694.00852766904</v>
      </c>
      <c r="I377" s="6">
        <f t="shared" si="80"/>
        <v>303232.81023320282</v>
      </c>
      <c r="J377" s="6">
        <f t="shared" si="78"/>
        <v>1.7223296681171036</v>
      </c>
      <c r="K377" s="126">
        <f t="shared" si="81"/>
        <v>522266.8654111689</v>
      </c>
      <c r="L377" s="113">
        <f t="shared" si="82"/>
        <v>435222.39</v>
      </c>
      <c r="M377" s="113">
        <f t="shared" si="83"/>
        <v>87044.479999999996</v>
      </c>
      <c r="N377" s="113">
        <f t="shared" si="84"/>
        <v>6729.067</v>
      </c>
      <c r="O377" s="6">
        <f t="shared" si="85"/>
        <v>6729.067</v>
      </c>
      <c r="P377">
        <f t="shared" si="76"/>
        <v>15283847.703063169</v>
      </c>
    </row>
    <row r="378" spans="1:16" hidden="1" outlineLevel="2" x14ac:dyDescent="0.2">
      <c r="A378" t="s">
        <v>385</v>
      </c>
      <c r="B378">
        <v>1965</v>
      </c>
      <c r="C378">
        <v>52.5</v>
      </c>
      <c r="D378" s="6">
        <v>474084.67</v>
      </c>
      <c r="E378">
        <v>70</v>
      </c>
      <c r="F378">
        <v>31.84751</v>
      </c>
      <c r="G378" s="32">
        <f>Parameters!$R$34</f>
        <v>-0.2</v>
      </c>
      <c r="H378" s="6">
        <f t="shared" si="79"/>
        <v>258393.00901897575</v>
      </c>
      <c r="I378" s="6">
        <f t="shared" si="80"/>
        <v>310071.61082277086</v>
      </c>
      <c r="J378" s="6">
        <f t="shared" si="78"/>
        <v>1.7223296681171036</v>
      </c>
      <c r="K378" s="126">
        <f t="shared" si="81"/>
        <v>534045.53456091869</v>
      </c>
      <c r="L378" s="113">
        <f t="shared" si="82"/>
        <v>445037.95</v>
      </c>
      <c r="M378" s="113">
        <f t="shared" si="83"/>
        <v>89007.58</v>
      </c>
      <c r="N378" s="113">
        <f t="shared" si="84"/>
        <v>6772.6381428571431</v>
      </c>
      <c r="O378" s="6">
        <f t="shared" si="85"/>
        <v>6772.6381428571431</v>
      </c>
      <c r="P378">
        <f t="shared" si="76"/>
        <v>15098416.268671699</v>
      </c>
    </row>
    <row r="379" spans="1:16" hidden="1" outlineLevel="2" x14ac:dyDescent="0.2">
      <c r="A379" t="s">
        <v>385</v>
      </c>
      <c r="B379">
        <v>1964</v>
      </c>
      <c r="C379">
        <v>53.5</v>
      </c>
      <c r="D379" s="6">
        <v>146261.45000000001</v>
      </c>
      <c r="E379">
        <v>70</v>
      </c>
      <c r="F379">
        <v>31.255375000000001</v>
      </c>
      <c r="G379" s="32">
        <f>Parameters!$R$34</f>
        <v>-0.2</v>
      </c>
      <c r="H379" s="6">
        <f t="shared" si="79"/>
        <v>80954.929031517851</v>
      </c>
      <c r="I379" s="6">
        <f t="shared" si="80"/>
        <v>97145.914837821416</v>
      </c>
      <c r="J379" s="6">
        <f t="shared" si="78"/>
        <v>1.7223296681171036</v>
      </c>
      <c r="K379" s="126">
        <f t="shared" si="81"/>
        <v>167317.29126155737</v>
      </c>
      <c r="L379" s="113">
        <f t="shared" si="82"/>
        <v>139431.07999999999</v>
      </c>
      <c r="M379" s="113">
        <f t="shared" si="83"/>
        <v>27886.21</v>
      </c>
      <c r="N379" s="113">
        <f t="shared" si="84"/>
        <v>2089.4492857142859</v>
      </c>
      <c r="O379" s="6">
        <f t="shared" si="85"/>
        <v>2089.4492857142859</v>
      </c>
      <c r="P379">
        <f t="shared" si="76"/>
        <v>4571456.4677937506</v>
      </c>
    </row>
    <row r="380" spans="1:16" hidden="1" outlineLevel="2" x14ac:dyDescent="0.2">
      <c r="A380" t="s">
        <v>385</v>
      </c>
      <c r="B380">
        <v>1963</v>
      </c>
      <c r="C380">
        <v>54.5</v>
      </c>
      <c r="D380" s="6">
        <v>462990.87</v>
      </c>
      <c r="E380">
        <v>70</v>
      </c>
      <c r="F380">
        <v>30.669170000000001</v>
      </c>
      <c r="G380" s="32">
        <f>Parameters!$R$34</f>
        <v>-0.2</v>
      </c>
      <c r="H380" s="6">
        <f t="shared" si="79"/>
        <v>260140.21713602997</v>
      </c>
      <c r="I380" s="6">
        <f t="shared" si="80"/>
        <v>312168.26056323596</v>
      </c>
      <c r="J380" s="6">
        <f t="shared" si="78"/>
        <v>1.7223296681171036</v>
      </c>
      <c r="K380" s="126">
        <f t="shared" si="81"/>
        <v>537656.65661257168</v>
      </c>
      <c r="L380" s="113">
        <f t="shared" si="82"/>
        <v>448047.21</v>
      </c>
      <c r="M380" s="113">
        <f t="shared" si="83"/>
        <v>89609.45</v>
      </c>
      <c r="N380" s="113">
        <f t="shared" si="84"/>
        <v>6614.155285714286</v>
      </c>
      <c r="O380" s="6">
        <f t="shared" si="85"/>
        <v>6614.155285714286</v>
      </c>
      <c r="P380">
        <f t="shared" si="76"/>
        <v>14199545.7004779</v>
      </c>
    </row>
    <row r="381" spans="1:16" hidden="1" outlineLevel="2" x14ac:dyDescent="0.2">
      <c r="A381" t="s">
        <v>385</v>
      </c>
      <c r="B381">
        <v>1962</v>
      </c>
      <c r="C381">
        <v>55.5</v>
      </c>
      <c r="D381" s="6">
        <v>283178.71999999997</v>
      </c>
      <c r="E381">
        <v>70</v>
      </c>
      <c r="F381">
        <v>30.090240999999999</v>
      </c>
      <c r="G381" s="32">
        <f>Parameters!$R$34</f>
        <v>-0.2</v>
      </c>
      <c r="H381" s="6">
        <f t="shared" si="79"/>
        <v>161451.34955897828</v>
      </c>
      <c r="I381" s="6">
        <f t="shared" si="80"/>
        <v>193741.61947077393</v>
      </c>
      <c r="J381" s="6">
        <f t="shared" si="78"/>
        <v>1.7223296681171036</v>
      </c>
      <c r="K381" s="126">
        <f t="shared" si="81"/>
        <v>333686.93916356826</v>
      </c>
      <c r="L381" s="113">
        <f t="shared" si="82"/>
        <v>278072.45</v>
      </c>
      <c r="M381" s="113">
        <f t="shared" si="83"/>
        <v>55614.49</v>
      </c>
      <c r="N381" s="113">
        <f t="shared" si="84"/>
        <v>4045.4102857142852</v>
      </c>
      <c r="O381" s="6">
        <f t="shared" si="85"/>
        <v>4045.4102857142852</v>
      </c>
      <c r="P381">
        <f t="shared" si="76"/>
        <v>8520915.9308715183</v>
      </c>
    </row>
    <row r="382" spans="1:16" hidden="1" outlineLevel="2" x14ac:dyDescent="0.2">
      <c r="A382" t="s">
        <v>385</v>
      </c>
      <c r="B382">
        <v>1961</v>
      </c>
      <c r="C382">
        <v>56.5</v>
      </c>
      <c r="D382" s="6">
        <v>448434.21</v>
      </c>
      <c r="E382">
        <v>70</v>
      </c>
      <c r="F382">
        <v>29.518039000000002</v>
      </c>
      <c r="G382" s="32">
        <f>Parameters!$R$34</f>
        <v>-0.2</v>
      </c>
      <c r="H382" s="6">
        <f t="shared" si="79"/>
        <v>259335.66000408304</v>
      </c>
      <c r="I382" s="6">
        <f t="shared" si="80"/>
        <v>311202.79200489965</v>
      </c>
      <c r="J382" s="6">
        <f t="shared" si="78"/>
        <v>1.7223296681171036</v>
      </c>
      <c r="K382" s="126">
        <f t="shared" si="81"/>
        <v>535993.80147091486</v>
      </c>
      <c r="L382" s="113">
        <f t="shared" si="82"/>
        <v>446661.5</v>
      </c>
      <c r="M382" s="113">
        <f t="shared" si="83"/>
        <v>89332.3</v>
      </c>
      <c r="N382" s="113">
        <f t="shared" si="84"/>
        <v>6406.2030000000004</v>
      </c>
      <c r="O382" s="6">
        <f t="shared" si="85"/>
        <v>6406.2030000000004</v>
      </c>
      <c r="P382">
        <f t="shared" si="76"/>
        <v>13236898.499714192</v>
      </c>
    </row>
    <row r="383" spans="1:16" hidden="1" outlineLevel="2" x14ac:dyDescent="0.2">
      <c r="A383" t="s">
        <v>385</v>
      </c>
      <c r="B383">
        <v>1960</v>
      </c>
      <c r="C383">
        <v>57.5</v>
      </c>
      <c r="D383" s="6">
        <v>92589.92</v>
      </c>
      <c r="E383">
        <v>70</v>
      </c>
      <c r="F383">
        <v>28.952636999999999</v>
      </c>
      <c r="G383" s="32">
        <f>Parameters!$R$34</f>
        <v>-0.2</v>
      </c>
      <c r="H383" s="6">
        <f t="shared" si="79"/>
        <v>54293.886519728003</v>
      </c>
      <c r="I383" s="6">
        <f t="shared" si="80"/>
        <v>65152.663823673603</v>
      </c>
      <c r="J383" s="6">
        <f t="shared" si="78"/>
        <v>1.7223296681171036</v>
      </c>
      <c r="K383" s="126">
        <f t="shared" si="81"/>
        <v>112214.36586037299</v>
      </c>
      <c r="L383" s="113">
        <f t="shared" si="82"/>
        <v>93511.97</v>
      </c>
      <c r="M383" s="113">
        <f t="shared" si="83"/>
        <v>18702.400000000001</v>
      </c>
      <c r="N383" s="113">
        <f t="shared" si="84"/>
        <v>1322.7131428571429</v>
      </c>
      <c r="O383" s="6">
        <f t="shared" si="85"/>
        <v>1322.7131428571429</v>
      </c>
      <c r="P383">
        <f t="shared" si="76"/>
        <v>2680722.3436190397</v>
      </c>
    </row>
    <row r="384" spans="1:16" hidden="1" outlineLevel="2" x14ac:dyDescent="0.2">
      <c r="A384" t="s">
        <v>385</v>
      </c>
      <c r="B384">
        <v>1959</v>
      </c>
      <c r="C384">
        <v>58.5</v>
      </c>
      <c r="D384" s="6">
        <v>114567.57</v>
      </c>
      <c r="E384">
        <v>70</v>
      </c>
      <c r="F384">
        <v>28.394732999999999</v>
      </c>
      <c r="G384" s="32">
        <f>Parameters!$R$34</f>
        <v>-0.2</v>
      </c>
      <c r="H384" s="6">
        <f t="shared" si="79"/>
        <v>68094.490562731298</v>
      </c>
      <c r="I384" s="6">
        <f t="shared" si="80"/>
        <v>81713.388675277558</v>
      </c>
      <c r="J384" s="6">
        <f t="shared" si="78"/>
        <v>1.7223296681171036</v>
      </c>
      <c r="K384" s="126">
        <f t="shared" si="81"/>
        <v>140737.39359781469</v>
      </c>
      <c r="L384" s="113">
        <f t="shared" si="82"/>
        <v>117281.16</v>
      </c>
      <c r="M384" s="113">
        <f t="shared" si="83"/>
        <v>23456.23</v>
      </c>
      <c r="N384" s="113">
        <f t="shared" si="84"/>
        <v>1636.6795714285715</v>
      </c>
      <c r="O384" s="6">
        <f t="shared" si="85"/>
        <v>1636.6795714285715</v>
      </c>
      <c r="P384">
        <f t="shared" si="76"/>
        <v>3253115.5606088098</v>
      </c>
    </row>
    <row r="385" spans="1:19" hidden="1" outlineLevel="2" x14ac:dyDescent="0.2">
      <c r="A385" t="s">
        <v>385</v>
      </c>
      <c r="B385">
        <v>1958</v>
      </c>
      <c r="C385">
        <v>59.5</v>
      </c>
      <c r="D385" s="6">
        <v>101008.81</v>
      </c>
      <c r="E385">
        <v>70</v>
      </c>
      <c r="F385">
        <v>27.843152</v>
      </c>
      <c r="G385" s="32">
        <f>Parameters!$R$34</f>
        <v>-0.2</v>
      </c>
      <c r="H385" s="6">
        <f t="shared" si="79"/>
        <v>60831.614997583994</v>
      </c>
      <c r="I385" s="6">
        <f t="shared" si="80"/>
        <v>72997.937997100787</v>
      </c>
      <c r="J385" s="6">
        <f t="shared" si="78"/>
        <v>1.7223296681171036</v>
      </c>
      <c r="K385" s="126">
        <f t="shared" si="81"/>
        <v>125726.51432377951</v>
      </c>
      <c r="L385" s="113">
        <f t="shared" si="82"/>
        <v>104772.1</v>
      </c>
      <c r="M385" s="113">
        <f t="shared" si="83"/>
        <v>20954.41</v>
      </c>
      <c r="N385" s="113">
        <f t="shared" si="84"/>
        <v>1442.9829999999999</v>
      </c>
      <c r="O385" s="6">
        <f t="shared" si="85"/>
        <v>1442.9829999999999</v>
      </c>
      <c r="P385">
        <f t="shared" si="76"/>
        <v>2812403.6501691197</v>
      </c>
    </row>
    <row r="386" spans="1:19" hidden="1" outlineLevel="2" x14ac:dyDescent="0.2">
      <c r="A386" t="s">
        <v>385</v>
      </c>
      <c r="B386">
        <v>1957</v>
      </c>
      <c r="C386">
        <v>60.5</v>
      </c>
      <c r="D386" s="6">
        <v>183811.61</v>
      </c>
      <c r="E386">
        <v>70</v>
      </c>
      <c r="F386">
        <v>27.299802</v>
      </c>
      <c r="G386" s="32">
        <f>Parameters!$R$34</f>
        <v>-0.2</v>
      </c>
      <c r="H386" s="6">
        <f t="shared" si="79"/>
        <v>112125.60202426827</v>
      </c>
      <c r="I386" s="6">
        <f t="shared" si="80"/>
        <v>134550.72242912193</v>
      </c>
      <c r="J386" s="6">
        <f t="shared" si="78"/>
        <v>1.7223296681171036</v>
      </c>
      <c r="K386" s="126">
        <f t="shared" si="81"/>
        <v>231740.70110626612</v>
      </c>
      <c r="L386" s="113">
        <f t="shared" si="82"/>
        <v>193117.25</v>
      </c>
      <c r="M386" s="113">
        <f t="shared" si="83"/>
        <v>38623.449999999997</v>
      </c>
      <c r="N386" s="113">
        <f t="shared" si="84"/>
        <v>2625.8801428571428</v>
      </c>
      <c r="O386" s="6">
        <f t="shared" si="85"/>
        <v>2625.8801428571428</v>
      </c>
      <c r="P386">
        <f t="shared" si="76"/>
        <v>5018020.5583012197</v>
      </c>
    </row>
    <row r="387" spans="1:19" hidden="1" outlineLevel="2" x14ac:dyDescent="0.2">
      <c r="A387" t="s">
        <v>385</v>
      </c>
      <c r="B387">
        <v>1956</v>
      </c>
      <c r="C387">
        <v>61.5</v>
      </c>
      <c r="D387" s="6">
        <v>119294.24</v>
      </c>
      <c r="E387">
        <v>70</v>
      </c>
      <c r="F387">
        <v>26.762923000000001</v>
      </c>
      <c r="G387" s="32">
        <f>Parameters!$R$34</f>
        <v>-0.2</v>
      </c>
      <c r="H387" s="6">
        <f t="shared" si="79"/>
        <v>73684.774864806866</v>
      </c>
      <c r="I387" s="6">
        <f t="shared" si="80"/>
        <v>88421.729837768231</v>
      </c>
      <c r="J387" s="6">
        <f t="shared" si="78"/>
        <v>1.7223296681171036</v>
      </c>
      <c r="K387" s="126">
        <f t="shared" si="81"/>
        <v>152291.36860582355</v>
      </c>
      <c r="L387" s="113">
        <f t="shared" si="82"/>
        <v>126909.47</v>
      </c>
      <c r="M387" s="113">
        <f t="shared" si="83"/>
        <v>25381.9</v>
      </c>
      <c r="N387" s="113">
        <f t="shared" si="84"/>
        <v>1704.2034285714287</v>
      </c>
      <c r="O387" s="6">
        <f t="shared" si="85"/>
        <v>1704.2034285714287</v>
      </c>
      <c r="P387">
        <f t="shared" si="76"/>
        <v>3192662.5594635201</v>
      </c>
    </row>
    <row r="388" spans="1:19" hidden="1" outlineLevel="2" x14ac:dyDescent="0.2">
      <c r="A388" t="s">
        <v>385</v>
      </c>
      <c r="B388">
        <v>1955</v>
      </c>
      <c r="C388">
        <v>62.5</v>
      </c>
      <c r="D388" s="6">
        <v>103414.38</v>
      </c>
      <c r="E388">
        <v>70</v>
      </c>
      <c r="F388">
        <v>26.23376</v>
      </c>
      <c r="G388" s="32">
        <f>Parameters!$R$34</f>
        <v>-0.2</v>
      </c>
      <c r="H388" s="6">
        <f t="shared" si="79"/>
        <v>64657.979636160002</v>
      </c>
      <c r="I388" s="6">
        <f t="shared" si="80"/>
        <v>77589.575563392005</v>
      </c>
      <c r="J388" s="6">
        <f t="shared" si="78"/>
        <v>1.7223296681171036</v>
      </c>
      <c r="K388" s="126">
        <f t="shared" si="81"/>
        <v>133634.82792944388</v>
      </c>
      <c r="L388" s="113">
        <f t="shared" si="82"/>
        <v>111362.36</v>
      </c>
      <c r="M388" s="113">
        <f t="shared" si="83"/>
        <v>22272.47</v>
      </c>
      <c r="N388" s="113">
        <f t="shared" si="84"/>
        <v>1477.3482857142858</v>
      </c>
      <c r="O388" s="6">
        <f t="shared" si="85"/>
        <v>1477.3482857142858</v>
      </c>
      <c r="P388">
        <f t="shared" si="76"/>
        <v>2712948.0254688002</v>
      </c>
    </row>
    <row r="389" spans="1:19" hidden="1" outlineLevel="2" x14ac:dyDescent="0.2">
      <c r="A389" t="s">
        <v>385</v>
      </c>
      <c r="B389">
        <v>1954</v>
      </c>
      <c r="C389">
        <v>63.5</v>
      </c>
      <c r="D389" s="6">
        <v>167051.69</v>
      </c>
      <c r="E389">
        <v>70</v>
      </c>
      <c r="F389">
        <v>25.711783</v>
      </c>
      <c r="G389" s="32">
        <f>Parameters!$R$34</f>
        <v>-0.2</v>
      </c>
      <c r="H389" s="6">
        <f t="shared" si="79"/>
        <v>105691.73567052472</v>
      </c>
      <c r="I389" s="6">
        <f t="shared" si="80"/>
        <v>126830.08280462967</v>
      </c>
      <c r="J389" s="6">
        <f t="shared" si="78"/>
        <v>1.7223296681171036</v>
      </c>
      <c r="K389" s="126">
        <f t="shared" si="81"/>
        <v>218443.21442416258</v>
      </c>
      <c r="L389" s="113">
        <f t="shared" si="82"/>
        <v>182036.01</v>
      </c>
      <c r="M389" s="113">
        <f t="shared" si="83"/>
        <v>36407.199999999997</v>
      </c>
      <c r="N389" s="113">
        <f t="shared" si="84"/>
        <v>2386.4527142857141</v>
      </c>
      <c r="O389" s="6">
        <f t="shared" si="85"/>
        <v>2386.4527142857141</v>
      </c>
      <c r="P389">
        <f t="shared" ref="P389:P449" si="86">D389*F389</f>
        <v>4295196.8030632697</v>
      </c>
    </row>
    <row r="390" spans="1:19" hidden="1" outlineLevel="2" x14ac:dyDescent="0.2">
      <c r="A390" t="s">
        <v>385</v>
      </c>
      <c r="B390">
        <v>1953</v>
      </c>
      <c r="C390">
        <v>64.5</v>
      </c>
      <c r="D390" s="6">
        <v>968.17</v>
      </c>
      <c r="E390">
        <v>70</v>
      </c>
      <c r="F390">
        <v>25.197029000000001</v>
      </c>
      <c r="G390" s="32">
        <f>Parameters!$R$34</f>
        <v>-0.2</v>
      </c>
      <c r="H390" s="6">
        <f t="shared" si="79"/>
        <v>619.66989190099991</v>
      </c>
      <c r="I390" s="6">
        <f t="shared" si="80"/>
        <v>743.60387028119987</v>
      </c>
      <c r="J390" s="6">
        <f t="shared" si="78"/>
        <v>1.7223296681171036</v>
      </c>
      <c r="K390" s="126">
        <f t="shared" si="81"/>
        <v>1280.7310071120128</v>
      </c>
      <c r="L390" s="113">
        <f t="shared" si="82"/>
        <v>1067.28</v>
      </c>
      <c r="M390" s="113">
        <f t="shared" si="83"/>
        <v>213.45</v>
      </c>
      <c r="N390" s="113">
        <f t="shared" si="84"/>
        <v>13.831</v>
      </c>
      <c r="O390" s="6">
        <f t="shared" si="85"/>
        <v>13.831</v>
      </c>
      <c r="P390">
        <f t="shared" si="86"/>
        <v>24395.007566929999</v>
      </c>
    </row>
    <row r="391" spans="1:19" hidden="1" outlineLevel="2" x14ac:dyDescent="0.2">
      <c r="A391" t="s">
        <v>385</v>
      </c>
      <c r="B391">
        <v>1952</v>
      </c>
      <c r="C391">
        <v>65.5</v>
      </c>
      <c r="D391" s="6">
        <v>1148.71</v>
      </c>
      <c r="E391">
        <v>70</v>
      </c>
      <c r="F391">
        <v>24.690090999999999</v>
      </c>
      <c r="G391" s="32">
        <f>Parameters!$R$34</f>
        <v>-0.2</v>
      </c>
      <c r="H391" s="6">
        <f t="shared" si="79"/>
        <v>743.542079534143</v>
      </c>
      <c r="I391" s="6">
        <f t="shared" si="80"/>
        <v>892.25049544097158</v>
      </c>
      <c r="J391" s="6">
        <f t="shared" si="78"/>
        <v>1.7223296681171036</v>
      </c>
      <c r="K391" s="126">
        <f t="shared" si="81"/>
        <v>1536.7494996901698</v>
      </c>
      <c r="L391" s="113">
        <f t="shared" si="82"/>
        <v>1280.6199999999999</v>
      </c>
      <c r="M391" s="113">
        <f t="shared" si="83"/>
        <v>256.13</v>
      </c>
      <c r="N391" s="113">
        <f t="shared" si="84"/>
        <v>16.410142857142858</v>
      </c>
      <c r="O391" s="6">
        <f t="shared" si="85"/>
        <v>16.410142857142858</v>
      </c>
      <c r="P391">
        <f t="shared" si="86"/>
        <v>28361.75443261</v>
      </c>
    </row>
    <row r="392" spans="1:19" hidden="1" outlineLevel="2" x14ac:dyDescent="0.2">
      <c r="A392" t="s">
        <v>385</v>
      </c>
      <c r="B392">
        <v>1951</v>
      </c>
      <c r="C392">
        <v>66.5</v>
      </c>
      <c r="D392" s="6">
        <v>156513.39000000001</v>
      </c>
      <c r="E392">
        <v>70</v>
      </c>
      <c r="F392">
        <v>24.189928999999999</v>
      </c>
      <c r="G392" s="32">
        <f>Parameters!$R$34</f>
        <v>-0.2</v>
      </c>
      <c r="H392" s="6">
        <f t="shared" si="79"/>
        <v>102426.99297643843</v>
      </c>
      <c r="I392" s="6">
        <f t="shared" si="80"/>
        <v>122912.39157172611</v>
      </c>
      <c r="J392" s="6">
        <f t="shared" si="78"/>
        <v>1.7223296681171036</v>
      </c>
      <c r="K392" s="126">
        <f t="shared" si="81"/>
        <v>211695.65858321052</v>
      </c>
      <c r="L392" s="113">
        <f t="shared" si="82"/>
        <v>176413.05</v>
      </c>
      <c r="M392" s="113">
        <f t="shared" si="83"/>
        <v>35282.61</v>
      </c>
      <c r="N392" s="113">
        <f t="shared" si="84"/>
        <v>2235.9055714285714</v>
      </c>
      <c r="O392" s="6">
        <f t="shared" si="85"/>
        <v>2235.9055714285714</v>
      </c>
      <c r="P392">
        <f t="shared" si="86"/>
        <v>3786047.7916493104</v>
      </c>
    </row>
    <row r="393" spans="1:19" hidden="1" outlineLevel="2" x14ac:dyDescent="0.2">
      <c r="A393" t="s">
        <v>385</v>
      </c>
      <c r="B393">
        <v>1949</v>
      </c>
      <c r="C393">
        <v>68.5</v>
      </c>
      <c r="D393" s="6">
        <v>320604.26</v>
      </c>
      <c r="E393">
        <v>70</v>
      </c>
      <c r="F393">
        <v>23.213175</v>
      </c>
      <c r="G393" s="32">
        <f>Parameters!$R$34</f>
        <v>-0.2</v>
      </c>
      <c r="H393" s="6">
        <f t="shared" si="79"/>
        <v>214286.50581249283</v>
      </c>
      <c r="I393" s="6">
        <f t="shared" si="80"/>
        <v>257143.8069749914</v>
      </c>
      <c r="J393" s="6">
        <f t="shared" si="78"/>
        <v>1.7223296681171036</v>
      </c>
      <c r="K393" s="126">
        <f t="shared" si="81"/>
        <v>442886.40772560547</v>
      </c>
      <c r="L393" s="113">
        <f t="shared" si="82"/>
        <v>369072.01</v>
      </c>
      <c r="M393" s="113">
        <f t="shared" si="83"/>
        <v>73814.399999999994</v>
      </c>
      <c r="N393" s="113">
        <f t="shared" si="84"/>
        <v>4580.0608571428575</v>
      </c>
      <c r="O393" s="6">
        <f t="shared" si="85"/>
        <v>4580.0608571428575</v>
      </c>
      <c r="P393">
        <f t="shared" si="86"/>
        <v>7442242.7931255</v>
      </c>
    </row>
    <row r="394" spans="1:19" hidden="1" outlineLevel="2" x14ac:dyDescent="0.2">
      <c r="A394" t="s">
        <v>385</v>
      </c>
      <c r="B394">
        <v>1948</v>
      </c>
      <c r="C394">
        <v>69.5</v>
      </c>
      <c r="D394" s="6">
        <v>89808.44</v>
      </c>
      <c r="E394">
        <v>70</v>
      </c>
      <c r="F394">
        <v>22.736056999999999</v>
      </c>
      <c r="G394" s="32">
        <f>Parameters!$R$34</f>
        <v>-0.2</v>
      </c>
      <c r="H394" s="6">
        <f t="shared" si="79"/>
        <v>60638.585558270286</v>
      </c>
      <c r="I394" s="6">
        <f t="shared" si="80"/>
        <v>72766.302669924335</v>
      </c>
      <c r="J394" s="6">
        <f t="shared" si="78"/>
        <v>1.7223296681171036</v>
      </c>
      <c r="K394" s="126">
        <f t="shared" si="81"/>
        <v>125327.5619275995</v>
      </c>
      <c r="L394" s="113">
        <f t="shared" si="82"/>
        <v>104439.63</v>
      </c>
      <c r="M394" s="113">
        <f t="shared" si="83"/>
        <v>20887.93</v>
      </c>
      <c r="N394" s="113">
        <f t="shared" si="84"/>
        <v>1282.9777142857142</v>
      </c>
      <c r="O394" s="6">
        <f t="shared" si="85"/>
        <v>1282.9777142857142</v>
      </c>
      <c r="P394">
        <f t="shared" si="86"/>
        <v>2041889.8109210799</v>
      </c>
    </row>
    <row r="395" spans="1:19" outlineLevel="1" collapsed="1" x14ac:dyDescent="0.2">
      <c r="A395" s="11" t="s">
        <v>389</v>
      </c>
      <c r="D395" s="6">
        <f>SUBTOTAL(9,D331:D394)</f>
        <v>27638493.470000014</v>
      </c>
      <c r="G395" s="32"/>
      <c r="H395" s="6">
        <f>SUBTOTAL(9,H331:H394)</f>
        <v>8534823.5781080741</v>
      </c>
      <c r="I395" s="6">
        <f>SUBTOTAL(9,I331:I394)</f>
        <v>10241788.293729687</v>
      </c>
      <c r="J395" s="6"/>
      <c r="K395" s="126">
        <f t="shared" ref="K395:P395" si="87">SUBTOTAL(9,K331:K394)</f>
        <v>17639735.832865082</v>
      </c>
      <c r="L395" s="113">
        <f t="shared" si="87"/>
        <v>14699779.84</v>
      </c>
      <c r="M395" s="113">
        <f t="shared" si="87"/>
        <v>2939955.9900000007</v>
      </c>
      <c r="N395" s="113">
        <f t="shared" si="87"/>
        <v>394835.62099999975</v>
      </c>
      <c r="O395" s="6">
        <f t="shared" si="87"/>
        <v>394835.62099999975</v>
      </c>
      <c r="P395" s="6">
        <f t="shared" si="87"/>
        <v>1337256892.4324346</v>
      </c>
      <c r="Q395" s="33">
        <f>P395/D395</f>
        <v>48.383856156412776</v>
      </c>
      <c r="S395" s="6">
        <f>SUBTOTAL(9,S331:S394)</f>
        <v>0</v>
      </c>
    </row>
    <row r="396" spans="1:19" hidden="1" outlineLevel="2" x14ac:dyDescent="0.2">
      <c r="A396" t="s">
        <v>1017</v>
      </c>
      <c r="B396">
        <v>2007</v>
      </c>
      <c r="C396">
        <v>10.5</v>
      </c>
      <c r="D396" s="6">
        <v>7947.14</v>
      </c>
      <c r="E396">
        <v>20</v>
      </c>
      <c r="F396">
        <v>9.5</v>
      </c>
      <c r="G396" s="32">
        <f>Parameters!$R$35</f>
        <v>0</v>
      </c>
      <c r="H396" s="6">
        <f t="shared" si="79"/>
        <v>4172.2485000000006</v>
      </c>
      <c r="I396" s="6">
        <f t="shared" si="80"/>
        <v>4172.2485000000006</v>
      </c>
      <c r="J396" s="6">
        <v>1</v>
      </c>
      <c r="K396" s="126">
        <f t="shared" si="81"/>
        <v>4172.2485000000006</v>
      </c>
      <c r="L396" s="113">
        <f t="shared" si="82"/>
        <v>4172.25</v>
      </c>
      <c r="M396" s="113">
        <f t="shared" si="83"/>
        <v>0</v>
      </c>
      <c r="N396" s="113">
        <f t="shared" si="84"/>
        <v>397.35700000000003</v>
      </c>
      <c r="O396" s="6">
        <f t="shared" si="85"/>
        <v>397.35700000000003</v>
      </c>
      <c r="P396">
        <f t="shared" si="86"/>
        <v>75497.83</v>
      </c>
    </row>
    <row r="397" spans="1:19" hidden="1" outlineLevel="2" x14ac:dyDescent="0.2">
      <c r="A397" t="s">
        <v>1017</v>
      </c>
      <c r="B397">
        <v>2005</v>
      </c>
      <c r="C397">
        <v>12.5</v>
      </c>
      <c r="D397" s="6">
        <v>3186.97</v>
      </c>
      <c r="E397">
        <v>20</v>
      </c>
      <c r="F397">
        <v>7.5</v>
      </c>
      <c r="G397" s="32">
        <f>Parameters!$R$35</f>
        <v>0</v>
      </c>
      <c r="H397" s="6">
        <f t="shared" si="79"/>
        <v>1991.8562499999998</v>
      </c>
      <c r="I397" s="6">
        <f t="shared" si="80"/>
        <v>1991.8562499999998</v>
      </c>
      <c r="J397" s="6">
        <v>1</v>
      </c>
      <c r="K397" s="126">
        <f t="shared" si="81"/>
        <v>1991.8562499999998</v>
      </c>
      <c r="L397" s="113">
        <f t="shared" si="82"/>
        <v>1991.86</v>
      </c>
      <c r="M397" s="113">
        <f t="shared" si="83"/>
        <v>0</v>
      </c>
      <c r="N397" s="113">
        <f t="shared" si="84"/>
        <v>159.3485</v>
      </c>
      <c r="O397" s="6">
        <f t="shared" si="85"/>
        <v>159.3485</v>
      </c>
      <c r="P397">
        <f t="shared" si="86"/>
        <v>23902.274999999998</v>
      </c>
    </row>
    <row r="398" spans="1:19" hidden="1" outlineLevel="2" x14ac:dyDescent="0.2">
      <c r="A398" t="s">
        <v>1017</v>
      </c>
      <c r="B398">
        <v>2003</v>
      </c>
      <c r="C398">
        <v>14.5</v>
      </c>
      <c r="D398" s="6">
        <v>39293.160000000003</v>
      </c>
      <c r="E398">
        <v>20</v>
      </c>
      <c r="F398">
        <v>5.5</v>
      </c>
      <c r="G398" s="32">
        <f>Parameters!$R$35</f>
        <v>0</v>
      </c>
      <c r="H398" s="6">
        <f t="shared" si="79"/>
        <v>28487.541000000001</v>
      </c>
      <c r="I398" s="6">
        <f t="shared" si="80"/>
        <v>28487.541000000001</v>
      </c>
      <c r="J398" s="6">
        <v>1</v>
      </c>
      <c r="K398" s="126">
        <f t="shared" si="81"/>
        <v>28487.541000000001</v>
      </c>
      <c r="L398" s="113">
        <f t="shared" si="82"/>
        <v>28487.54</v>
      </c>
      <c r="M398" s="113">
        <f t="shared" si="83"/>
        <v>0</v>
      </c>
      <c r="N398" s="113">
        <f t="shared" si="84"/>
        <v>1964.6580000000001</v>
      </c>
      <c r="O398" s="6">
        <f t="shared" si="85"/>
        <v>1964.6580000000001</v>
      </c>
      <c r="P398">
        <f t="shared" si="86"/>
        <v>216112.38</v>
      </c>
    </row>
    <row r="399" spans="1:19" hidden="1" outlineLevel="2" x14ac:dyDescent="0.2">
      <c r="A399" t="s">
        <v>1017</v>
      </c>
      <c r="B399">
        <v>2001</v>
      </c>
      <c r="C399">
        <v>16.5</v>
      </c>
      <c r="D399" s="6">
        <v>750.15</v>
      </c>
      <c r="E399">
        <v>20</v>
      </c>
      <c r="F399">
        <v>3.5</v>
      </c>
      <c r="G399" s="32">
        <f>Parameters!$R$35</f>
        <v>0</v>
      </c>
      <c r="H399" s="6">
        <f t="shared" si="79"/>
        <v>618.87374999999997</v>
      </c>
      <c r="I399" s="6">
        <f t="shared" si="80"/>
        <v>618.87374999999997</v>
      </c>
      <c r="J399" s="6">
        <v>1</v>
      </c>
      <c r="K399" s="126">
        <f t="shared" si="81"/>
        <v>618.87374999999997</v>
      </c>
      <c r="L399" s="113">
        <f t="shared" si="82"/>
        <v>618.87</v>
      </c>
      <c r="M399" s="113">
        <f t="shared" si="83"/>
        <v>0</v>
      </c>
      <c r="N399" s="113">
        <f t="shared" si="84"/>
        <v>37.5075</v>
      </c>
      <c r="O399" s="6">
        <f t="shared" si="85"/>
        <v>37.5075</v>
      </c>
      <c r="P399">
        <f t="shared" si="86"/>
        <v>2625.5250000000001</v>
      </c>
    </row>
    <row r="400" spans="1:19" hidden="1" outlineLevel="2" x14ac:dyDescent="0.2">
      <c r="A400" t="s">
        <v>1017</v>
      </c>
      <c r="B400">
        <v>2000</v>
      </c>
      <c r="C400">
        <v>17.5</v>
      </c>
      <c r="D400" s="6">
        <v>34234.17</v>
      </c>
      <c r="E400">
        <v>20</v>
      </c>
      <c r="F400">
        <v>2.5</v>
      </c>
      <c r="G400" s="32">
        <f>Parameters!$R$35</f>
        <v>0</v>
      </c>
      <c r="H400" s="6">
        <f t="shared" si="79"/>
        <v>29954.89875</v>
      </c>
      <c r="I400" s="6">
        <f t="shared" si="80"/>
        <v>29954.89875</v>
      </c>
      <c r="J400" s="6">
        <v>1</v>
      </c>
      <c r="K400" s="126">
        <f t="shared" si="81"/>
        <v>29954.89875</v>
      </c>
      <c r="L400" s="113">
        <f t="shared" si="82"/>
        <v>29954.9</v>
      </c>
      <c r="M400" s="113">
        <f t="shared" si="83"/>
        <v>0</v>
      </c>
      <c r="N400" s="113">
        <f t="shared" si="84"/>
        <v>1711.7085</v>
      </c>
      <c r="O400" s="6">
        <f t="shared" si="85"/>
        <v>1711.7085</v>
      </c>
      <c r="P400">
        <f t="shared" si="86"/>
        <v>85585.424999999988</v>
      </c>
    </row>
    <row r="401" spans="1:19" hidden="1" outlineLevel="2" x14ac:dyDescent="0.2">
      <c r="A401" t="s">
        <v>1017</v>
      </c>
      <c r="B401">
        <v>1999</v>
      </c>
      <c r="C401">
        <v>18.5</v>
      </c>
      <c r="D401" s="6">
        <v>100.03</v>
      </c>
      <c r="E401">
        <v>20</v>
      </c>
      <c r="F401">
        <v>1.5</v>
      </c>
      <c r="G401" s="32">
        <f>Parameters!$R$35</f>
        <v>0</v>
      </c>
      <c r="H401" s="6">
        <f t="shared" si="79"/>
        <v>92.527750000000012</v>
      </c>
      <c r="I401" s="6">
        <f t="shared" si="80"/>
        <v>92.527750000000012</v>
      </c>
      <c r="J401" s="6">
        <v>1</v>
      </c>
      <c r="K401" s="126">
        <f t="shared" si="81"/>
        <v>92.527750000000012</v>
      </c>
      <c r="L401" s="113">
        <f t="shared" si="82"/>
        <v>92.53</v>
      </c>
      <c r="M401" s="113">
        <f t="shared" si="83"/>
        <v>0</v>
      </c>
      <c r="N401" s="113">
        <f t="shared" si="84"/>
        <v>5.0015000000000001</v>
      </c>
      <c r="O401" s="6">
        <f t="shared" si="85"/>
        <v>5.0015000000000001</v>
      </c>
      <c r="P401">
        <f t="shared" si="86"/>
        <v>150.04500000000002</v>
      </c>
    </row>
    <row r="402" spans="1:19" hidden="1" outlineLevel="2" x14ac:dyDescent="0.2">
      <c r="A402" t="s">
        <v>1017</v>
      </c>
      <c r="B402">
        <v>1998</v>
      </c>
      <c r="C402">
        <v>19.5</v>
      </c>
      <c r="D402" s="6">
        <v>6893.13</v>
      </c>
      <c r="E402">
        <v>20</v>
      </c>
      <c r="F402">
        <v>0.5</v>
      </c>
      <c r="G402" s="32">
        <f>Parameters!$R$35</f>
        <v>0</v>
      </c>
      <c r="H402" s="6">
        <f t="shared" si="79"/>
        <v>6720.8017499999996</v>
      </c>
      <c r="I402" s="6">
        <f t="shared" si="80"/>
        <v>6720.8017499999996</v>
      </c>
      <c r="J402" s="6">
        <v>1</v>
      </c>
      <c r="K402" s="126">
        <f t="shared" si="81"/>
        <v>6720.8017499999996</v>
      </c>
      <c r="L402" s="113">
        <f t="shared" si="82"/>
        <v>6720.8</v>
      </c>
      <c r="M402" s="113">
        <f t="shared" si="83"/>
        <v>0</v>
      </c>
      <c r="N402" s="113">
        <f t="shared" si="84"/>
        <v>344.65649999999999</v>
      </c>
      <c r="O402" s="6">
        <f t="shared" si="85"/>
        <v>344.65649999999999</v>
      </c>
      <c r="P402">
        <f t="shared" si="86"/>
        <v>3446.5650000000001</v>
      </c>
    </row>
    <row r="403" spans="1:19" outlineLevel="1" collapsed="1" x14ac:dyDescent="0.2">
      <c r="A403" s="11" t="s">
        <v>1023</v>
      </c>
      <c r="D403" s="6">
        <f>SUBTOTAL(9,D396:D402)</f>
        <v>92404.75</v>
      </c>
      <c r="G403" s="32"/>
      <c r="H403" s="6">
        <f>SUBTOTAL(9,H396:H402)</f>
        <v>72038.74775000001</v>
      </c>
      <c r="I403" s="6">
        <f>SUBTOTAL(9,I396:I402)</f>
        <v>72038.74775000001</v>
      </c>
      <c r="J403" s="6"/>
      <c r="K403" s="126">
        <f t="shared" ref="K403:P403" si="88">SUBTOTAL(9,K396:K402)</f>
        <v>72038.74775000001</v>
      </c>
      <c r="L403" s="113">
        <f t="shared" si="88"/>
        <v>72038.75</v>
      </c>
      <c r="M403" s="113">
        <f t="shared" si="88"/>
        <v>0</v>
      </c>
      <c r="N403" s="113">
        <f t="shared" si="88"/>
        <v>4620.2375000000011</v>
      </c>
      <c r="O403" s="6">
        <f t="shared" si="88"/>
        <v>4620.2375000000011</v>
      </c>
      <c r="P403" s="6">
        <f t="shared" si="88"/>
        <v>407320.04499999998</v>
      </c>
      <c r="Q403" s="33">
        <f>P403/D403</f>
        <v>4.4079989935582313</v>
      </c>
      <c r="S403" s="6">
        <f>SUBTOTAL(9,S396:S402)</f>
        <v>0</v>
      </c>
    </row>
    <row r="404" spans="1:19" hidden="1" outlineLevel="2" x14ac:dyDescent="0.2">
      <c r="A404" t="s">
        <v>1</v>
      </c>
      <c r="B404">
        <v>2016</v>
      </c>
      <c r="C404">
        <v>1.5</v>
      </c>
      <c r="D404" s="6">
        <v>116444.76</v>
      </c>
      <c r="E404">
        <v>50</v>
      </c>
      <c r="F404">
        <v>48.767252999999997</v>
      </c>
      <c r="G404" s="32">
        <f>Parameters!$R$36</f>
        <v>-0.15</v>
      </c>
      <c r="H404" s="6">
        <f t="shared" si="79"/>
        <v>2870.9385711144014</v>
      </c>
      <c r="I404" s="6">
        <f t="shared" si="80"/>
        <v>3301.5793567815613</v>
      </c>
      <c r="J404" s="6">
        <f t="shared" ref="J404:J449" si="89">$I$519</f>
        <v>1.7223296681171036</v>
      </c>
      <c r="K404" s="126">
        <f t="shared" si="81"/>
        <v>5686.4080778278667</v>
      </c>
      <c r="L404" s="113">
        <f t="shared" si="82"/>
        <v>4944.7</v>
      </c>
      <c r="M404" s="113">
        <f t="shared" si="83"/>
        <v>741.71</v>
      </c>
      <c r="N404" s="113">
        <f t="shared" si="84"/>
        <v>2328.8951999999999</v>
      </c>
      <c r="O404" s="6">
        <f t="shared" si="85"/>
        <v>2328.8951999999999</v>
      </c>
      <c r="P404">
        <f t="shared" si="86"/>
        <v>5678691.0714442795</v>
      </c>
    </row>
    <row r="405" spans="1:19" hidden="1" outlineLevel="2" x14ac:dyDescent="0.2">
      <c r="A405" t="s">
        <v>1</v>
      </c>
      <c r="B405">
        <v>2011</v>
      </c>
      <c r="C405">
        <v>6.5</v>
      </c>
      <c r="D405" s="6">
        <v>81804.05</v>
      </c>
      <c r="E405">
        <v>50</v>
      </c>
      <c r="F405">
        <v>44.732917999999998</v>
      </c>
      <c r="G405" s="32">
        <f>Parameters!$R$36</f>
        <v>-0.15</v>
      </c>
      <c r="H405" s="6">
        <f t="shared" si="79"/>
        <v>8617.372785642001</v>
      </c>
      <c r="I405" s="6">
        <f t="shared" si="80"/>
        <v>9909.9787034883011</v>
      </c>
      <c r="J405" s="6">
        <f t="shared" si="89"/>
        <v>1.7223296681171036</v>
      </c>
      <c r="K405" s="126">
        <f t="shared" si="81"/>
        <v>17068.25033142657</v>
      </c>
      <c r="L405" s="113">
        <f t="shared" si="82"/>
        <v>14841.96</v>
      </c>
      <c r="M405" s="113">
        <f t="shared" si="83"/>
        <v>2226.29</v>
      </c>
      <c r="N405" s="113">
        <f t="shared" si="84"/>
        <v>1636.0810000000001</v>
      </c>
      <c r="O405" s="6">
        <f t="shared" si="85"/>
        <v>1636.0810000000001</v>
      </c>
      <c r="P405">
        <f t="shared" si="86"/>
        <v>3659333.8607179001</v>
      </c>
    </row>
    <row r="406" spans="1:19" hidden="1" outlineLevel="2" x14ac:dyDescent="0.2">
      <c r="A406" t="s">
        <v>1</v>
      </c>
      <c r="B406">
        <v>2008</v>
      </c>
      <c r="C406">
        <v>9.5</v>
      </c>
      <c r="D406" s="6">
        <v>18006.89</v>
      </c>
      <c r="E406">
        <v>50</v>
      </c>
      <c r="F406">
        <v>42.368223999999998</v>
      </c>
      <c r="G406" s="32">
        <f>Parameters!$R$36</f>
        <v>-0.15</v>
      </c>
      <c r="H406" s="6">
        <f t="shared" si="79"/>
        <v>2748.4910187328005</v>
      </c>
      <c r="I406" s="6">
        <f t="shared" si="80"/>
        <v>3160.7646715427204</v>
      </c>
      <c r="J406" s="6">
        <f t="shared" si="89"/>
        <v>1.7223296681171036</v>
      </c>
      <c r="K406" s="126">
        <f t="shared" si="81"/>
        <v>5443.8787677344399</v>
      </c>
      <c r="L406" s="113">
        <f t="shared" si="82"/>
        <v>4733.8100000000004</v>
      </c>
      <c r="M406" s="113">
        <f t="shared" si="83"/>
        <v>710.07</v>
      </c>
      <c r="N406" s="113">
        <f t="shared" si="84"/>
        <v>360.13779999999997</v>
      </c>
      <c r="O406" s="6">
        <f t="shared" si="85"/>
        <v>360.13779999999997</v>
      </c>
      <c r="P406">
        <f t="shared" si="86"/>
        <v>762919.94906335999</v>
      </c>
    </row>
    <row r="407" spans="1:19" hidden="1" outlineLevel="2" x14ac:dyDescent="0.2">
      <c r="A407" t="s">
        <v>1</v>
      </c>
      <c r="B407">
        <v>2007</v>
      </c>
      <c r="C407">
        <v>10.5</v>
      </c>
      <c r="D407" s="6">
        <v>71639.94</v>
      </c>
      <c r="E407">
        <v>50</v>
      </c>
      <c r="F407">
        <v>41.589419999999997</v>
      </c>
      <c r="G407" s="32">
        <f>Parameters!$R$36</f>
        <v>-0.15</v>
      </c>
      <c r="H407" s="6">
        <f t="shared" si="79"/>
        <v>12050.668931304002</v>
      </c>
      <c r="I407" s="6">
        <f t="shared" si="80"/>
        <v>13858.269270999601</v>
      </c>
      <c r="J407" s="6">
        <f t="shared" si="89"/>
        <v>1.7223296681171036</v>
      </c>
      <c r="K407" s="126">
        <f t="shared" si="81"/>
        <v>23868.5083141982</v>
      </c>
      <c r="L407" s="113">
        <f t="shared" si="82"/>
        <v>20755.22</v>
      </c>
      <c r="M407" s="113">
        <f t="shared" si="83"/>
        <v>3113.29</v>
      </c>
      <c r="N407" s="113">
        <f t="shared" si="84"/>
        <v>1432.7988</v>
      </c>
      <c r="O407" s="6">
        <f t="shared" si="85"/>
        <v>1432.7988</v>
      </c>
      <c r="P407">
        <f t="shared" si="86"/>
        <v>2979463.5534347999</v>
      </c>
    </row>
    <row r="408" spans="1:19" hidden="1" outlineLevel="2" x14ac:dyDescent="0.2">
      <c r="A408" t="s">
        <v>1</v>
      </c>
      <c r="B408">
        <v>2002</v>
      </c>
      <c r="C408">
        <v>15.5</v>
      </c>
      <c r="D408" s="6">
        <v>2006.22</v>
      </c>
      <c r="E408">
        <v>50</v>
      </c>
      <c r="F408">
        <v>37.7669</v>
      </c>
      <c r="G408" s="32">
        <f>Parameters!$R$36</f>
        <v>-0.15</v>
      </c>
      <c r="H408" s="6">
        <f t="shared" si="79"/>
        <v>490.84579764000011</v>
      </c>
      <c r="I408" s="6">
        <f t="shared" si="80"/>
        <v>564.47266728600005</v>
      </c>
      <c r="J408" s="6">
        <f t="shared" si="89"/>
        <v>1.7223296681171036</v>
      </c>
      <c r="K408" s="126">
        <f t="shared" si="81"/>
        <v>972.20802170787272</v>
      </c>
      <c r="L408" s="113">
        <f t="shared" si="82"/>
        <v>845.4</v>
      </c>
      <c r="M408" s="113">
        <f t="shared" si="83"/>
        <v>126.81</v>
      </c>
      <c r="N408" s="113">
        <f t="shared" si="84"/>
        <v>40.124400000000001</v>
      </c>
      <c r="O408" s="6">
        <f t="shared" si="85"/>
        <v>40.124400000000001</v>
      </c>
      <c r="P408">
        <f t="shared" si="86"/>
        <v>75768.710118000003</v>
      </c>
    </row>
    <row r="409" spans="1:19" hidden="1" outlineLevel="2" x14ac:dyDescent="0.2">
      <c r="A409" t="s">
        <v>1</v>
      </c>
      <c r="B409">
        <v>2001</v>
      </c>
      <c r="C409">
        <v>16.5</v>
      </c>
      <c r="D409" s="6">
        <v>1445.01</v>
      </c>
      <c r="E409">
        <v>50</v>
      </c>
      <c r="F409">
        <v>37.016947000000002</v>
      </c>
      <c r="G409" s="32">
        <f>Parameters!$R$36</f>
        <v>-0.15</v>
      </c>
      <c r="H409" s="6">
        <f t="shared" si="79"/>
        <v>375.2128283106</v>
      </c>
      <c r="I409" s="6">
        <f t="shared" si="80"/>
        <v>431.49475255719</v>
      </c>
      <c r="J409" s="6">
        <f t="shared" si="89"/>
        <v>1.7223296681171036</v>
      </c>
      <c r="K409" s="126">
        <f t="shared" si="81"/>
        <v>743.17621396609684</v>
      </c>
      <c r="L409" s="113">
        <f t="shared" si="82"/>
        <v>646.24</v>
      </c>
      <c r="M409" s="113">
        <f t="shared" si="83"/>
        <v>96.94</v>
      </c>
      <c r="N409" s="113">
        <f t="shared" si="84"/>
        <v>28.900199999999998</v>
      </c>
      <c r="O409" s="6">
        <f t="shared" si="85"/>
        <v>28.900199999999998</v>
      </c>
      <c r="P409">
        <f t="shared" si="86"/>
        <v>53489.858584469999</v>
      </c>
    </row>
    <row r="410" spans="1:19" hidden="1" outlineLevel="2" x14ac:dyDescent="0.2">
      <c r="A410" t="s">
        <v>1</v>
      </c>
      <c r="B410">
        <v>2000</v>
      </c>
      <c r="C410">
        <v>17.5</v>
      </c>
      <c r="D410" s="6">
        <v>30527.32</v>
      </c>
      <c r="E410">
        <v>50</v>
      </c>
      <c r="F410">
        <v>36.272061000000001</v>
      </c>
      <c r="G410" s="32">
        <f>Parameters!$R$36</f>
        <v>-0.15</v>
      </c>
      <c r="H410" s="6">
        <f t="shared" si="79"/>
        <v>8381.5437358695999</v>
      </c>
      <c r="I410" s="6">
        <f t="shared" si="80"/>
        <v>9638.7752962500399</v>
      </c>
      <c r="J410" s="6">
        <f t="shared" si="89"/>
        <v>1.7223296681171036</v>
      </c>
      <c r="K410" s="126">
        <f t="shared" si="81"/>
        <v>16601.148657045669</v>
      </c>
      <c r="L410" s="113">
        <f t="shared" si="82"/>
        <v>14435.78</v>
      </c>
      <c r="M410" s="113">
        <f t="shared" si="83"/>
        <v>2165.37</v>
      </c>
      <c r="N410" s="113">
        <f t="shared" si="84"/>
        <v>610.54639999999995</v>
      </c>
      <c r="O410" s="6">
        <f t="shared" si="85"/>
        <v>610.54639999999995</v>
      </c>
      <c r="P410">
        <f t="shared" si="86"/>
        <v>1107288.8132065199</v>
      </c>
    </row>
    <row r="411" spans="1:19" hidden="1" outlineLevel="2" x14ac:dyDescent="0.2">
      <c r="A411" t="s">
        <v>1</v>
      </c>
      <c r="B411">
        <v>1998</v>
      </c>
      <c r="C411">
        <v>19.5</v>
      </c>
      <c r="D411" s="6">
        <v>151875.75</v>
      </c>
      <c r="E411">
        <v>50</v>
      </c>
      <c r="F411">
        <v>34.798153999999997</v>
      </c>
      <c r="G411" s="32">
        <f>Parameters!$R$36</f>
        <v>-0.15</v>
      </c>
      <c r="H411" s="6">
        <f t="shared" si="79"/>
        <v>46175.835252690005</v>
      </c>
      <c r="I411" s="6">
        <f t="shared" si="80"/>
        <v>53102.2105405935</v>
      </c>
      <c r="J411" s="6">
        <f t="shared" si="89"/>
        <v>1.7223296681171036</v>
      </c>
      <c r="K411" s="126">
        <f t="shared" si="81"/>
        <v>91459.512656664971</v>
      </c>
      <c r="L411" s="113">
        <f t="shared" si="82"/>
        <v>79530.009999999995</v>
      </c>
      <c r="M411" s="113">
        <f t="shared" si="83"/>
        <v>11929.5</v>
      </c>
      <c r="N411" s="113">
        <f t="shared" si="84"/>
        <v>3037.5149999999999</v>
      </c>
      <c r="O411" s="6">
        <f t="shared" si="85"/>
        <v>3037.5149999999999</v>
      </c>
      <c r="P411">
        <f t="shared" si="86"/>
        <v>5284995.7373654991</v>
      </c>
    </row>
    <row r="412" spans="1:19" hidden="1" outlineLevel="2" x14ac:dyDescent="0.2">
      <c r="A412" t="s">
        <v>1</v>
      </c>
      <c r="B412">
        <v>1997</v>
      </c>
      <c r="C412">
        <v>20.5</v>
      </c>
      <c r="D412" s="6">
        <v>575377.31000000006</v>
      </c>
      <c r="E412">
        <v>50</v>
      </c>
      <c r="F412">
        <v>34.069507999999999</v>
      </c>
      <c r="G412" s="32">
        <f>Parameters!$R$36</f>
        <v>-0.15</v>
      </c>
      <c r="H412" s="6">
        <f t="shared" si="79"/>
        <v>183320.87267873043</v>
      </c>
      <c r="I412" s="6">
        <f t="shared" si="80"/>
        <v>210819.00358053998</v>
      </c>
      <c r="J412" s="6">
        <f t="shared" si="89"/>
        <v>1.7223296681171036</v>
      </c>
      <c r="K412" s="126">
        <f t="shared" si="81"/>
        <v>363099.82446964993</v>
      </c>
      <c r="L412" s="113">
        <f t="shared" si="82"/>
        <v>315738.98</v>
      </c>
      <c r="M412" s="113">
        <f t="shared" si="83"/>
        <v>47360.84</v>
      </c>
      <c r="N412" s="113">
        <f t="shared" si="84"/>
        <v>11507.546200000001</v>
      </c>
      <c r="O412" s="6">
        <f t="shared" si="85"/>
        <v>11507.546200000001</v>
      </c>
      <c r="P412">
        <f t="shared" si="86"/>
        <v>19602821.866063483</v>
      </c>
    </row>
    <row r="413" spans="1:19" hidden="1" outlineLevel="2" x14ac:dyDescent="0.2">
      <c r="A413" t="s">
        <v>1</v>
      </c>
      <c r="B413">
        <v>1996</v>
      </c>
      <c r="C413">
        <v>21.5</v>
      </c>
      <c r="D413" s="6">
        <v>79896.13</v>
      </c>
      <c r="E413">
        <v>50</v>
      </c>
      <c r="F413">
        <v>33.346671000000001</v>
      </c>
      <c r="G413" s="32">
        <f>Parameters!$R$36</f>
        <v>-0.15</v>
      </c>
      <c r="H413" s="6">
        <f t="shared" si="79"/>
        <v>26610.730774335403</v>
      </c>
      <c r="I413" s="6">
        <f t="shared" si="80"/>
        <v>30602.340390485711</v>
      </c>
      <c r="J413" s="6">
        <f t="shared" si="89"/>
        <v>1.7223296681171036</v>
      </c>
      <c r="K413" s="126">
        <f t="shared" si="81"/>
        <v>52707.318768351892</v>
      </c>
      <c r="L413" s="113">
        <f t="shared" si="82"/>
        <v>45832.45</v>
      </c>
      <c r="M413" s="113">
        <f t="shared" si="83"/>
        <v>6874.87</v>
      </c>
      <c r="N413" s="113">
        <f t="shared" si="84"/>
        <v>1597.9226000000001</v>
      </c>
      <c r="O413" s="6">
        <f t="shared" si="85"/>
        <v>1597.9226000000001</v>
      </c>
      <c r="P413">
        <f t="shared" si="86"/>
        <v>2664269.9612832302</v>
      </c>
    </row>
    <row r="414" spans="1:19" hidden="1" outlineLevel="2" x14ac:dyDescent="0.2">
      <c r="A414" t="s">
        <v>1</v>
      </c>
      <c r="B414">
        <v>1995</v>
      </c>
      <c r="C414">
        <v>22.5</v>
      </c>
      <c r="D414" s="6">
        <v>299344.92</v>
      </c>
      <c r="E414">
        <v>50</v>
      </c>
      <c r="F414">
        <v>32.629857000000001</v>
      </c>
      <c r="G414" s="32">
        <f>Parameters!$R$36</f>
        <v>-0.15</v>
      </c>
      <c r="H414" s="6">
        <f t="shared" si="79"/>
        <v>103993.28133447119</v>
      </c>
      <c r="I414" s="6">
        <f t="shared" si="80"/>
        <v>119592.27353464186</v>
      </c>
      <c r="J414" s="6">
        <f t="shared" si="89"/>
        <v>1.7223296681171036</v>
      </c>
      <c r="K414" s="126">
        <f t="shared" si="81"/>
        <v>205977.32078628961</v>
      </c>
      <c r="L414" s="113">
        <f t="shared" si="82"/>
        <v>179110.71</v>
      </c>
      <c r="M414" s="113">
        <f t="shared" si="83"/>
        <v>26866.61</v>
      </c>
      <c r="N414" s="113">
        <f t="shared" si="84"/>
        <v>5986.8984</v>
      </c>
      <c r="O414" s="6">
        <f t="shared" si="85"/>
        <v>5986.8984</v>
      </c>
      <c r="P414">
        <f t="shared" si="86"/>
        <v>9767581.9332764391</v>
      </c>
    </row>
    <row r="415" spans="1:19" hidden="1" outlineLevel="2" x14ac:dyDescent="0.2">
      <c r="A415" t="s">
        <v>1</v>
      </c>
      <c r="B415">
        <v>1994</v>
      </c>
      <c r="C415">
        <v>23.5</v>
      </c>
      <c r="D415" s="6">
        <v>25697.03</v>
      </c>
      <c r="E415">
        <v>50</v>
      </c>
      <c r="F415">
        <v>31.919284999999999</v>
      </c>
      <c r="G415" s="32">
        <f>Parameters!$R$36</f>
        <v>-0.15</v>
      </c>
      <c r="H415" s="6">
        <f t="shared" si="79"/>
        <v>9292.4135155290005</v>
      </c>
      <c r="I415" s="6">
        <f t="shared" si="80"/>
        <v>10686.27554285835</v>
      </c>
      <c r="J415" s="6">
        <f t="shared" si="89"/>
        <v>1.7223296681171036</v>
      </c>
      <c r="K415" s="126">
        <f t="shared" si="81"/>
        <v>18405.289409139143</v>
      </c>
      <c r="L415" s="113">
        <f t="shared" si="82"/>
        <v>16004.6</v>
      </c>
      <c r="M415" s="113">
        <f t="shared" si="83"/>
        <v>2400.69</v>
      </c>
      <c r="N415" s="113">
        <f t="shared" si="84"/>
        <v>513.94060000000002</v>
      </c>
      <c r="O415" s="6">
        <f t="shared" si="85"/>
        <v>513.94060000000002</v>
      </c>
      <c r="P415">
        <f t="shared" si="86"/>
        <v>820230.82422354992</v>
      </c>
    </row>
    <row r="416" spans="1:19" hidden="1" outlineLevel="2" x14ac:dyDescent="0.2">
      <c r="A416" t="s">
        <v>1</v>
      </c>
      <c r="B416">
        <v>1993</v>
      </c>
      <c r="C416">
        <v>24.5</v>
      </c>
      <c r="D416" s="6">
        <v>146827.62</v>
      </c>
      <c r="E416">
        <v>50</v>
      </c>
      <c r="F416">
        <v>31.215174999999999</v>
      </c>
      <c r="G416" s="32">
        <f>Parameters!$R$36</f>
        <v>-0.15</v>
      </c>
      <c r="H416" s="6">
        <f t="shared" si="79"/>
        <v>55162.622937329994</v>
      </c>
      <c r="I416" s="6">
        <f t="shared" si="80"/>
        <v>63437.016377929489</v>
      </c>
      <c r="J416" s="6">
        <f t="shared" si="89"/>
        <v>1.7223296681171036</v>
      </c>
      <c r="K416" s="126">
        <f t="shared" si="81"/>
        <v>109259.45536453856</v>
      </c>
      <c r="L416" s="113">
        <f t="shared" si="82"/>
        <v>95008.22</v>
      </c>
      <c r="M416" s="113">
        <f t="shared" si="83"/>
        <v>14251.24</v>
      </c>
      <c r="N416" s="113">
        <f t="shared" si="84"/>
        <v>2936.5524</v>
      </c>
      <c r="O416" s="6">
        <f t="shared" si="85"/>
        <v>2936.5524</v>
      </c>
      <c r="P416">
        <f t="shared" si="86"/>
        <v>4583249.8531334996</v>
      </c>
    </row>
    <row r="417" spans="1:16" hidden="1" outlineLevel="2" x14ac:dyDescent="0.2">
      <c r="A417" t="s">
        <v>1</v>
      </c>
      <c r="B417">
        <v>1992</v>
      </c>
      <c r="C417">
        <v>25.5</v>
      </c>
      <c r="D417" s="6">
        <v>171369.95</v>
      </c>
      <c r="E417">
        <v>50</v>
      </c>
      <c r="F417">
        <v>30.517747</v>
      </c>
      <c r="G417" s="32">
        <f>Parameters!$R$36</f>
        <v>-0.15</v>
      </c>
      <c r="H417" s="6">
        <f t="shared" si="79"/>
        <v>66773.454449947007</v>
      </c>
      <c r="I417" s="6">
        <f t="shared" si="80"/>
        <v>76789.472617439053</v>
      </c>
      <c r="J417" s="6">
        <f t="shared" si="89"/>
        <v>1.7223296681171036</v>
      </c>
      <c r="K417" s="126">
        <f t="shared" si="81"/>
        <v>132256.78688808123</v>
      </c>
      <c r="L417" s="113">
        <f t="shared" si="82"/>
        <v>115005.9</v>
      </c>
      <c r="M417" s="113">
        <f t="shared" si="83"/>
        <v>17250.89</v>
      </c>
      <c r="N417" s="113">
        <f t="shared" si="84"/>
        <v>3427.3990000000003</v>
      </c>
      <c r="O417" s="6">
        <f t="shared" si="85"/>
        <v>3427.3990000000003</v>
      </c>
      <c r="P417">
        <f t="shared" si="86"/>
        <v>5229824.7775026504</v>
      </c>
    </row>
    <row r="418" spans="1:16" hidden="1" outlineLevel="2" x14ac:dyDescent="0.2">
      <c r="A418" t="s">
        <v>1</v>
      </c>
      <c r="B418">
        <v>1991</v>
      </c>
      <c r="C418">
        <v>26.5</v>
      </c>
      <c r="D418" s="6">
        <v>80454.8</v>
      </c>
      <c r="E418">
        <v>50</v>
      </c>
      <c r="F418">
        <v>29.827226</v>
      </c>
      <c r="G418" s="32">
        <f>Parameters!$R$36</f>
        <v>-0.15</v>
      </c>
      <c r="H418" s="6">
        <f t="shared" si="79"/>
        <v>32459.929952303999</v>
      </c>
      <c r="I418" s="6">
        <f t="shared" si="80"/>
        <v>37328.919445149593</v>
      </c>
      <c r="J418" s="6">
        <f t="shared" si="89"/>
        <v>1.7223296681171036</v>
      </c>
      <c r="K418" s="126">
        <f t="shared" si="81"/>
        <v>64292.705439134596</v>
      </c>
      <c r="L418" s="113">
        <f t="shared" si="82"/>
        <v>55906.7</v>
      </c>
      <c r="M418" s="113">
        <f t="shared" si="83"/>
        <v>8386.01</v>
      </c>
      <c r="N418" s="113">
        <f t="shared" si="84"/>
        <v>1609.096</v>
      </c>
      <c r="O418" s="6">
        <f t="shared" si="85"/>
        <v>1609.096</v>
      </c>
      <c r="P418">
        <f t="shared" si="86"/>
        <v>2399743.5023848</v>
      </c>
    </row>
    <row r="419" spans="1:16" hidden="1" outlineLevel="2" x14ac:dyDescent="0.2">
      <c r="A419" t="s">
        <v>1</v>
      </c>
      <c r="B419">
        <v>1990</v>
      </c>
      <c r="C419">
        <v>27.5</v>
      </c>
      <c r="D419" s="6">
        <v>27608.63</v>
      </c>
      <c r="E419">
        <v>50</v>
      </c>
      <c r="F419">
        <v>29.143833000000001</v>
      </c>
      <c r="G419" s="32">
        <f>Parameters!$R$36</f>
        <v>-0.15</v>
      </c>
      <c r="H419" s="6">
        <f t="shared" si="79"/>
        <v>11516.203958424199</v>
      </c>
      <c r="I419" s="6">
        <f t="shared" si="80"/>
        <v>13243.634552187828</v>
      </c>
      <c r="J419" s="6">
        <f t="shared" si="89"/>
        <v>1.7223296681171036</v>
      </c>
      <c r="K419" s="126">
        <f t="shared" si="81"/>
        <v>22809.904702933869</v>
      </c>
      <c r="L419" s="113">
        <f t="shared" si="82"/>
        <v>19834.7</v>
      </c>
      <c r="M419" s="113">
        <f t="shared" si="83"/>
        <v>2975.2</v>
      </c>
      <c r="N419" s="113">
        <f t="shared" si="84"/>
        <v>552.17259999999999</v>
      </c>
      <c r="O419" s="6">
        <f t="shared" si="85"/>
        <v>552.17259999999999</v>
      </c>
      <c r="P419">
        <f t="shared" si="86"/>
        <v>804621.30207879003</v>
      </c>
    </row>
    <row r="420" spans="1:16" hidden="1" outlineLevel="2" x14ac:dyDescent="0.2">
      <c r="A420" t="s">
        <v>1</v>
      </c>
      <c r="B420">
        <v>1989</v>
      </c>
      <c r="C420">
        <v>28.5</v>
      </c>
      <c r="D420" s="6">
        <v>48310.48</v>
      </c>
      <c r="E420">
        <v>50</v>
      </c>
      <c r="F420">
        <v>28.467784999999999</v>
      </c>
      <c r="G420" s="32">
        <f>Parameters!$R$36</f>
        <v>-0.15</v>
      </c>
      <c r="H420" s="6">
        <f t="shared" ref="H420:H449" si="90">+D420*(1-F420/E420)</f>
        <v>20804.632842264</v>
      </c>
      <c r="I420" s="6">
        <f t="shared" ref="I420:I449" si="91">H420*(1-G420)</f>
        <v>23925.327768603598</v>
      </c>
      <c r="J420" s="6">
        <f t="shared" si="89"/>
        <v>1.7223296681171036</v>
      </c>
      <c r="K420" s="126">
        <f t="shared" ref="K420:K449" si="92">IF((D420*(1-F420/E420)*(1-G420)&lt;0),D420*(1-G420),I420*J420)</f>
        <v>41207.301835291961</v>
      </c>
      <c r="L420" s="113">
        <f t="shared" ref="L420:L485" si="93">ROUND(J420*H420,2)</f>
        <v>35832.44</v>
      </c>
      <c r="M420" s="113">
        <f t="shared" ref="M420:M485" si="94">ROUND(K420-L420,2)</f>
        <v>5374.86</v>
      </c>
      <c r="N420" s="113">
        <f t="shared" ref="N420:N449" si="95">D420/E420</f>
        <v>966.20960000000002</v>
      </c>
      <c r="O420" s="6">
        <f t="shared" ref="O420:O449" si="96">+D420/E420</f>
        <v>966.20960000000002</v>
      </c>
      <c r="P420">
        <f t="shared" si="86"/>
        <v>1375292.3578868001</v>
      </c>
    </row>
    <row r="421" spans="1:16" hidden="1" outlineLevel="2" x14ac:dyDescent="0.2">
      <c r="A421" t="s">
        <v>1</v>
      </c>
      <c r="B421">
        <v>1988</v>
      </c>
      <c r="C421">
        <v>29.5</v>
      </c>
      <c r="D421" s="6">
        <v>72618.95</v>
      </c>
      <c r="E421">
        <v>50</v>
      </c>
      <c r="F421">
        <v>27.799301</v>
      </c>
      <c r="G421" s="32">
        <f>Parameters!$R$36</f>
        <v>-0.15</v>
      </c>
      <c r="H421" s="6">
        <f t="shared" si="90"/>
        <v>32243.829012921</v>
      </c>
      <c r="I421" s="6">
        <f t="shared" si="91"/>
        <v>37080.40336485915</v>
      </c>
      <c r="J421" s="6">
        <f t="shared" si="89"/>
        <v>1.7223296681171036</v>
      </c>
      <c r="K421" s="126">
        <f t="shared" si="92"/>
        <v>63864.678821046196</v>
      </c>
      <c r="L421" s="113">
        <f t="shared" si="93"/>
        <v>55534.5</v>
      </c>
      <c r="M421" s="113">
        <f t="shared" si="94"/>
        <v>8330.18</v>
      </c>
      <c r="N421" s="113">
        <f t="shared" si="95"/>
        <v>1452.3789999999999</v>
      </c>
      <c r="O421" s="6">
        <f t="shared" si="96"/>
        <v>1452.3789999999999</v>
      </c>
      <c r="P421">
        <f t="shared" si="86"/>
        <v>2018756.04935395</v>
      </c>
    </row>
    <row r="422" spans="1:16" hidden="1" outlineLevel="2" x14ac:dyDescent="0.2">
      <c r="A422" t="s">
        <v>1</v>
      </c>
      <c r="B422">
        <v>1987</v>
      </c>
      <c r="C422">
        <v>30.5</v>
      </c>
      <c r="D422" s="6">
        <v>71192.63</v>
      </c>
      <c r="E422">
        <v>50</v>
      </c>
      <c r="F422">
        <v>27.138594999999999</v>
      </c>
      <c r="G422" s="32">
        <f>Parameters!$R$36</f>
        <v>-0.15</v>
      </c>
      <c r="H422" s="6">
        <f t="shared" si="90"/>
        <v>32551.270948903006</v>
      </c>
      <c r="I422" s="6">
        <f t="shared" si="91"/>
        <v>37433.961591238454</v>
      </c>
      <c r="J422" s="6">
        <f t="shared" si="89"/>
        <v>1.7223296681171036</v>
      </c>
      <c r="K422" s="126">
        <f t="shared" si="92"/>
        <v>64473.62264374613</v>
      </c>
      <c r="L422" s="113">
        <f t="shared" si="93"/>
        <v>56064.02</v>
      </c>
      <c r="M422" s="113">
        <f t="shared" si="94"/>
        <v>8409.6</v>
      </c>
      <c r="N422" s="113">
        <f t="shared" si="95"/>
        <v>1423.8526000000002</v>
      </c>
      <c r="O422" s="6">
        <f t="shared" si="96"/>
        <v>1423.8526000000002</v>
      </c>
      <c r="P422">
        <f t="shared" si="86"/>
        <v>1932067.9525548501</v>
      </c>
    </row>
    <row r="423" spans="1:16" hidden="1" outlineLevel="2" x14ac:dyDescent="0.2">
      <c r="A423" t="s">
        <v>1</v>
      </c>
      <c r="B423">
        <v>1986</v>
      </c>
      <c r="C423">
        <v>31.5</v>
      </c>
      <c r="D423" s="6">
        <v>193583.29</v>
      </c>
      <c r="E423">
        <v>50</v>
      </c>
      <c r="F423">
        <v>26.485873000000002</v>
      </c>
      <c r="G423" s="32">
        <f>Parameters!$R$36</f>
        <v>-0.15</v>
      </c>
      <c r="H423" s="6">
        <f t="shared" si="90"/>
        <v>91038.841322756591</v>
      </c>
      <c r="I423" s="6">
        <f t="shared" si="91"/>
        <v>104694.66752117006</v>
      </c>
      <c r="J423" s="6">
        <f t="shared" si="89"/>
        <v>1.7223296681171036</v>
      </c>
      <c r="K423" s="126">
        <f t="shared" si="92"/>
        <v>180318.73196536733</v>
      </c>
      <c r="L423" s="113">
        <f t="shared" si="93"/>
        <v>156798.9</v>
      </c>
      <c r="M423" s="113">
        <f t="shared" si="94"/>
        <v>23519.83</v>
      </c>
      <c r="N423" s="113">
        <f t="shared" si="95"/>
        <v>3871.6658000000002</v>
      </c>
      <c r="O423" s="6">
        <f t="shared" si="96"/>
        <v>3871.6658000000002</v>
      </c>
      <c r="P423">
        <f t="shared" si="86"/>
        <v>5127222.4338621702</v>
      </c>
    </row>
    <row r="424" spans="1:16" hidden="1" outlineLevel="2" x14ac:dyDescent="0.2">
      <c r="A424" t="s">
        <v>1</v>
      </c>
      <c r="B424">
        <v>1985</v>
      </c>
      <c r="C424">
        <v>32.5</v>
      </c>
      <c r="D424" s="6">
        <v>79056.75</v>
      </c>
      <c r="E424">
        <v>50</v>
      </c>
      <c r="F424">
        <v>25.841346000000001</v>
      </c>
      <c r="G424" s="32">
        <f>Parameters!$R$36</f>
        <v>-0.15</v>
      </c>
      <c r="H424" s="6">
        <f t="shared" si="90"/>
        <v>38198.093392289993</v>
      </c>
      <c r="I424" s="6">
        <f t="shared" si="91"/>
        <v>43927.80740113349</v>
      </c>
      <c r="J424" s="6">
        <f t="shared" si="89"/>
        <v>1.7223296681171036</v>
      </c>
      <c r="K424" s="126">
        <f t="shared" si="92"/>
        <v>75658.165942306296</v>
      </c>
      <c r="L424" s="113">
        <f t="shared" si="93"/>
        <v>65789.710000000006</v>
      </c>
      <c r="M424" s="113">
        <f t="shared" si="94"/>
        <v>9868.4599999999991</v>
      </c>
      <c r="N424" s="113">
        <f t="shared" si="95"/>
        <v>1581.135</v>
      </c>
      <c r="O424" s="6">
        <f t="shared" si="96"/>
        <v>1581.135</v>
      </c>
      <c r="P424">
        <f t="shared" si="86"/>
        <v>2042932.8303855001</v>
      </c>
    </row>
    <row r="425" spans="1:16" hidden="1" outlineLevel="2" x14ac:dyDescent="0.2">
      <c r="A425" t="s">
        <v>1</v>
      </c>
      <c r="B425">
        <v>1984</v>
      </c>
      <c r="C425">
        <v>33.5</v>
      </c>
      <c r="D425" s="6">
        <v>86041.78</v>
      </c>
      <c r="E425">
        <v>50</v>
      </c>
      <c r="F425">
        <v>25.205210999999998</v>
      </c>
      <c r="G425" s="32">
        <f>Parameters!$R$36</f>
        <v>-0.15</v>
      </c>
      <c r="H425" s="6">
        <f t="shared" si="90"/>
        <v>42667.755605688399</v>
      </c>
      <c r="I425" s="6">
        <f t="shared" si="91"/>
        <v>49067.918946541657</v>
      </c>
      <c r="J425" s="6">
        <f t="shared" si="89"/>
        <v>1.7223296681171036</v>
      </c>
      <c r="K425" s="126">
        <f t="shared" si="92"/>
        <v>84511.132554394033</v>
      </c>
      <c r="L425" s="113">
        <f t="shared" si="93"/>
        <v>73487.94</v>
      </c>
      <c r="M425" s="113">
        <f t="shared" si="94"/>
        <v>11023.19</v>
      </c>
      <c r="N425" s="113">
        <f t="shared" si="95"/>
        <v>1720.8355999999999</v>
      </c>
      <c r="O425" s="6">
        <f t="shared" si="96"/>
        <v>1720.8355999999999</v>
      </c>
      <c r="P425">
        <f t="shared" si="86"/>
        <v>2168701.2197155799</v>
      </c>
    </row>
    <row r="426" spans="1:16" hidden="1" outlineLevel="2" x14ac:dyDescent="0.2">
      <c r="A426" t="s">
        <v>1</v>
      </c>
      <c r="B426">
        <v>1983</v>
      </c>
      <c r="C426">
        <v>34.5</v>
      </c>
      <c r="D426" s="6">
        <v>22082.34</v>
      </c>
      <c r="E426">
        <v>50</v>
      </c>
      <c r="F426">
        <v>24.577672</v>
      </c>
      <c r="G426" s="32">
        <f>Parameters!$R$36</f>
        <v>-0.15</v>
      </c>
      <c r="H426" s="6">
        <f t="shared" si="90"/>
        <v>11227.6898097504</v>
      </c>
      <c r="I426" s="6">
        <f t="shared" si="91"/>
        <v>12911.843281212959</v>
      </c>
      <c r="J426" s="6">
        <f t="shared" si="89"/>
        <v>1.7223296681171036</v>
      </c>
      <c r="K426" s="126">
        <f t="shared" si="92"/>
        <v>22238.450753311572</v>
      </c>
      <c r="L426" s="113">
        <f t="shared" si="93"/>
        <v>19337.78</v>
      </c>
      <c r="M426" s="113">
        <f t="shared" si="94"/>
        <v>2900.67</v>
      </c>
      <c r="N426" s="113">
        <f t="shared" si="95"/>
        <v>441.64679999999998</v>
      </c>
      <c r="O426" s="6">
        <f t="shared" si="96"/>
        <v>441.64679999999998</v>
      </c>
      <c r="P426">
        <f t="shared" si="86"/>
        <v>542732.50951248</v>
      </c>
    </row>
    <row r="427" spans="1:16" hidden="1" outlineLevel="2" x14ac:dyDescent="0.2">
      <c r="A427" t="s">
        <v>1</v>
      </c>
      <c r="B427">
        <v>1982</v>
      </c>
      <c r="C427">
        <v>35.5</v>
      </c>
      <c r="D427" s="6">
        <v>59005.05</v>
      </c>
      <c r="E427">
        <v>50</v>
      </c>
      <c r="F427">
        <v>23.958914</v>
      </c>
      <c r="G427" s="32">
        <f>Parameters!$R$36</f>
        <v>-0.15</v>
      </c>
      <c r="H427" s="6">
        <f t="shared" si="90"/>
        <v>30731.111629686005</v>
      </c>
      <c r="I427" s="6">
        <f t="shared" si="91"/>
        <v>35340.778374138907</v>
      </c>
      <c r="J427" s="6">
        <f t="shared" si="89"/>
        <v>1.7223296681171036</v>
      </c>
      <c r="K427" s="126">
        <f t="shared" si="92"/>
        <v>60868.471088130776</v>
      </c>
      <c r="L427" s="113">
        <f t="shared" si="93"/>
        <v>52929.11</v>
      </c>
      <c r="M427" s="113">
        <f t="shared" si="94"/>
        <v>7939.36</v>
      </c>
      <c r="N427" s="113">
        <f t="shared" si="95"/>
        <v>1180.1010000000001</v>
      </c>
      <c r="O427" s="6">
        <f t="shared" si="96"/>
        <v>1180.1010000000001</v>
      </c>
      <c r="P427">
        <f t="shared" si="86"/>
        <v>1413696.9185157001</v>
      </c>
    </row>
    <row r="428" spans="1:16" hidden="1" outlineLevel="2" x14ac:dyDescent="0.2">
      <c r="A428" t="s">
        <v>1</v>
      </c>
      <c r="B428">
        <v>1981</v>
      </c>
      <c r="C428">
        <v>36.5</v>
      </c>
      <c r="D428" s="6">
        <v>94633.53</v>
      </c>
      <c r="E428">
        <v>50</v>
      </c>
      <c r="F428">
        <v>23.349125999999998</v>
      </c>
      <c r="G428" s="32">
        <f>Parameters!$R$36</f>
        <v>-0.15</v>
      </c>
      <c r="H428" s="6">
        <f t="shared" si="90"/>
        <v>50441.325684104406</v>
      </c>
      <c r="I428" s="6">
        <f t="shared" si="91"/>
        <v>58007.524536720062</v>
      </c>
      <c r="J428" s="6">
        <f t="shared" si="89"/>
        <v>1.7223296681171036</v>
      </c>
      <c r="K428" s="126">
        <f t="shared" si="92"/>
        <v>99908.080483623809</v>
      </c>
      <c r="L428" s="113">
        <f t="shared" si="93"/>
        <v>86876.59</v>
      </c>
      <c r="M428" s="113">
        <f t="shared" si="94"/>
        <v>13031.49</v>
      </c>
      <c r="N428" s="113">
        <f t="shared" si="95"/>
        <v>1892.6705999999999</v>
      </c>
      <c r="O428" s="6">
        <f t="shared" si="96"/>
        <v>1892.6705999999999</v>
      </c>
      <c r="P428">
        <f t="shared" si="86"/>
        <v>2209610.2157947798</v>
      </c>
    </row>
    <row r="429" spans="1:16" hidden="1" outlineLevel="2" x14ac:dyDescent="0.2">
      <c r="A429" t="s">
        <v>1</v>
      </c>
      <c r="B429">
        <v>1980</v>
      </c>
      <c r="C429">
        <v>37.5</v>
      </c>
      <c r="D429" s="6">
        <v>59045.43</v>
      </c>
      <c r="E429">
        <v>50</v>
      </c>
      <c r="F429">
        <v>22.748488999999999</v>
      </c>
      <c r="G429" s="32">
        <f>Parameters!$R$36</f>
        <v>-0.15</v>
      </c>
      <c r="H429" s="6">
        <f t="shared" si="90"/>
        <v>32181.5437028946</v>
      </c>
      <c r="I429" s="6">
        <f t="shared" si="91"/>
        <v>37008.775258328787</v>
      </c>
      <c r="J429" s="6">
        <f t="shared" si="89"/>
        <v>1.7223296681171036</v>
      </c>
      <c r="K429" s="126">
        <f t="shared" si="92"/>
        <v>63741.311608097894</v>
      </c>
      <c r="L429" s="113">
        <f t="shared" si="93"/>
        <v>55427.23</v>
      </c>
      <c r="M429" s="113">
        <f t="shared" si="94"/>
        <v>8314.08</v>
      </c>
      <c r="N429" s="113">
        <f t="shared" si="95"/>
        <v>1180.9086</v>
      </c>
      <c r="O429" s="6">
        <f t="shared" si="96"/>
        <v>1180.9086</v>
      </c>
      <c r="P429">
        <f t="shared" si="86"/>
        <v>1343194.3148552699</v>
      </c>
    </row>
    <row r="430" spans="1:16" hidden="1" outlineLevel="2" x14ac:dyDescent="0.2">
      <c r="A430" t="s">
        <v>1</v>
      </c>
      <c r="B430">
        <v>1979</v>
      </c>
      <c r="C430">
        <v>38.5</v>
      </c>
      <c r="D430" s="6">
        <v>40265.81</v>
      </c>
      <c r="E430">
        <v>50</v>
      </c>
      <c r="F430">
        <v>22.157174000000001</v>
      </c>
      <c r="G430" s="32">
        <f>Parameters!$R$36</f>
        <v>-0.15</v>
      </c>
      <c r="H430" s="6">
        <f t="shared" si="90"/>
        <v>22422.278831581196</v>
      </c>
      <c r="I430" s="6">
        <f t="shared" si="91"/>
        <v>25785.620656318373</v>
      </c>
      <c r="J430" s="6">
        <f t="shared" si="89"/>
        <v>1.7223296681171036</v>
      </c>
      <c r="K430" s="126">
        <f t="shared" si="92"/>
        <v>44411.339467190359</v>
      </c>
      <c r="L430" s="113">
        <f t="shared" si="93"/>
        <v>38618.559999999998</v>
      </c>
      <c r="M430" s="113">
        <f t="shared" si="94"/>
        <v>5792.78</v>
      </c>
      <c r="N430" s="113">
        <f t="shared" si="95"/>
        <v>805.31619999999998</v>
      </c>
      <c r="O430" s="6">
        <f t="shared" si="96"/>
        <v>805.31619999999998</v>
      </c>
      <c r="P430">
        <f t="shared" si="86"/>
        <v>892176.55842093995</v>
      </c>
    </row>
    <row r="431" spans="1:16" hidden="1" outlineLevel="2" x14ac:dyDescent="0.2">
      <c r="A431" t="s">
        <v>1</v>
      </c>
      <c r="B431">
        <v>1978</v>
      </c>
      <c r="C431">
        <v>39.5</v>
      </c>
      <c r="D431" s="6">
        <v>4757.1499999999996</v>
      </c>
      <c r="E431">
        <v>50</v>
      </c>
      <c r="F431">
        <v>21.575348000000002</v>
      </c>
      <c r="G431" s="32">
        <f>Parameters!$R$36</f>
        <v>-0.15</v>
      </c>
      <c r="H431" s="6">
        <f t="shared" si="90"/>
        <v>2704.4066652359993</v>
      </c>
      <c r="I431" s="6">
        <f t="shared" si="91"/>
        <v>3110.0676650213991</v>
      </c>
      <c r="J431" s="6">
        <f t="shared" si="89"/>
        <v>1.7223296681171036</v>
      </c>
      <c r="K431" s="126">
        <f t="shared" si="92"/>
        <v>5356.5618093180419</v>
      </c>
      <c r="L431" s="113">
        <f t="shared" si="93"/>
        <v>4657.88</v>
      </c>
      <c r="M431" s="113">
        <f t="shared" si="94"/>
        <v>698.68</v>
      </c>
      <c r="N431" s="113">
        <f t="shared" si="95"/>
        <v>95.142999999999986</v>
      </c>
      <c r="O431" s="6">
        <f t="shared" si="96"/>
        <v>95.142999999999986</v>
      </c>
      <c r="P431">
        <f t="shared" si="86"/>
        <v>102637.1667382</v>
      </c>
    </row>
    <row r="432" spans="1:16" hidden="1" outlineLevel="2" x14ac:dyDescent="0.2">
      <c r="A432" t="s">
        <v>1</v>
      </c>
      <c r="B432">
        <v>1977</v>
      </c>
      <c r="C432">
        <v>40.5</v>
      </c>
      <c r="D432" s="6">
        <v>64443.89</v>
      </c>
      <c r="E432">
        <v>50</v>
      </c>
      <c r="F432">
        <v>21.003167000000001</v>
      </c>
      <c r="G432" s="32">
        <f>Parameters!$R$36</f>
        <v>-0.15</v>
      </c>
      <c r="H432" s="6">
        <f t="shared" si="90"/>
        <v>37373.374324007396</v>
      </c>
      <c r="I432" s="6">
        <f t="shared" si="91"/>
        <v>42979.3804726085</v>
      </c>
      <c r="J432" s="6">
        <f t="shared" si="89"/>
        <v>1.7223296681171036</v>
      </c>
      <c r="K432" s="126">
        <f t="shared" si="92"/>
        <v>74024.662105266529</v>
      </c>
      <c r="L432" s="113">
        <f t="shared" si="93"/>
        <v>64369.27</v>
      </c>
      <c r="M432" s="113">
        <f t="shared" si="94"/>
        <v>9655.39</v>
      </c>
      <c r="N432" s="113">
        <f t="shared" si="95"/>
        <v>1288.8778</v>
      </c>
      <c r="O432" s="6">
        <f t="shared" si="96"/>
        <v>1288.8778</v>
      </c>
      <c r="P432">
        <f t="shared" si="86"/>
        <v>1353525.7837996301</v>
      </c>
    </row>
    <row r="433" spans="1:16" hidden="1" outlineLevel="2" x14ac:dyDescent="0.2">
      <c r="A433" t="s">
        <v>1</v>
      </c>
      <c r="B433">
        <v>1976</v>
      </c>
      <c r="C433">
        <v>41.5</v>
      </c>
      <c r="D433" s="6">
        <v>18830.84</v>
      </c>
      <c r="E433">
        <v>50</v>
      </c>
      <c r="F433">
        <v>20.440781999999999</v>
      </c>
      <c r="G433" s="32">
        <f>Parameters!$R$36</f>
        <v>-0.15</v>
      </c>
      <c r="H433" s="6">
        <f t="shared" si="90"/>
        <v>11132.4980936624</v>
      </c>
      <c r="I433" s="6">
        <f t="shared" si="91"/>
        <v>12802.372807711759</v>
      </c>
      <c r="J433" s="6">
        <f t="shared" si="89"/>
        <v>1.7223296681171036</v>
      </c>
      <c r="K433" s="126">
        <f t="shared" si="92"/>
        <v>22049.906509017626</v>
      </c>
      <c r="L433" s="113">
        <f t="shared" si="93"/>
        <v>19173.830000000002</v>
      </c>
      <c r="M433" s="113">
        <f t="shared" si="94"/>
        <v>2876.08</v>
      </c>
      <c r="N433" s="113">
        <f t="shared" si="95"/>
        <v>376.61680000000001</v>
      </c>
      <c r="O433" s="6">
        <f t="shared" si="96"/>
        <v>376.61680000000001</v>
      </c>
      <c r="P433">
        <f t="shared" si="86"/>
        <v>384917.09531687998</v>
      </c>
    </row>
    <row r="434" spans="1:16" hidden="1" outlineLevel="2" x14ac:dyDescent="0.2">
      <c r="A434" t="s">
        <v>1</v>
      </c>
      <c r="B434">
        <v>1975</v>
      </c>
      <c r="C434">
        <v>42.5</v>
      </c>
      <c r="D434" s="6">
        <v>20550.22</v>
      </c>
      <c r="E434">
        <v>50</v>
      </c>
      <c r="F434">
        <v>19.888328999999999</v>
      </c>
      <c r="G434" s="32">
        <f>Parameters!$R$36</f>
        <v>-0.15</v>
      </c>
      <c r="H434" s="6">
        <f t="shared" si="90"/>
        <v>12376.029272352402</v>
      </c>
      <c r="I434" s="6">
        <f t="shared" si="91"/>
        <v>14232.43366320526</v>
      </c>
      <c r="J434" s="6">
        <f t="shared" si="89"/>
        <v>1.7223296681171036</v>
      </c>
      <c r="K434" s="126">
        <f t="shared" si="92"/>
        <v>24512.942747647008</v>
      </c>
      <c r="L434" s="113">
        <f t="shared" si="93"/>
        <v>21315.599999999999</v>
      </c>
      <c r="M434" s="113">
        <f t="shared" si="94"/>
        <v>3197.34</v>
      </c>
      <c r="N434" s="113">
        <f t="shared" si="95"/>
        <v>411.00440000000003</v>
      </c>
      <c r="O434" s="6">
        <f t="shared" si="96"/>
        <v>411.00440000000003</v>
      </c>
      <c r="P434">
        <f t="shared" si="86"/>
        <v>408709.53638238</v>
      </c>
    </row>
    <row r="435" spans="1:16" hidden="1" outlineLevel="2" x14ac:dyDescent="0.2">
      <c r="A435" t="s">
        <v>1</v>
      </c>
      <c r="B435">
        <v>1974</v>
      </c>
      <c r="C435">
        <v>43.5</v>
      </c>
      <c r="D435" s="6">
        <v>19762.8</v>
      </c>
      <c r="E435">
        <v>50</v>
      </c>
      <c r="F435">
        <v>19.345935999999998</v>
      </c>
      <c r="G435" s="32">
        <f>Parameters!$R$36</f>
        <v>-0.15</v>
      </c>
      <c r="H435" s="6">
        <f t="shared" si="90"/>
        <v>12116.202720384001</v>
      </c>
      <c r="I435" s="6">
        <f t="shared" si="91"/>
        <v>13933.633128441599</v>
      </c>
      <c r="J435" s="6">
        <f t="shared" si="89"/>
        <v>1.7223296681171036</v>
      </c>
      <c r="K435" s="126">
        <f t="shared" si="92"/>
        <v>23998.309721774302</v>
      </c>
      <c r="L435" s="113">
        <f t="shared" si="93"/>
        <v>20868.099999999999</v>
      </c>
      <c r="M435" s="113">
        <f t="shared" si="94"/>
        <v>3130.21</v>
      </c>
      <c r="N435" s="113">
        <f t="shared" si="95"/>
        <v>395.25599999999997</v>
      </c>
      <c r="O435" s="6">
        <f t="shared" si="96"/>
        <v>395.25599999999997</v>
      </c>
      <c r="P435">
        <f t="shared" si="86"/>
        <v>382329.86398079997</v>
      </c>
    </row>
    <row r="436" spans="1:16" hidden="1" outlineLevel="2" x14ac:dyDescent="0.2">
      <c r="A436" t="s">
        <v>1</v>
      </c>
      <c r="B436">
        <v>1973</v>
      </c>
      <c r="C436">
        <v>44.5</v>
      </c>
      <c r="D436" s="6">
        <v>2465.13</v>
      </c>
      <c r="E436">
        <v>50</v>
      </c>
      <c r="F436">
        <v>18.813713</v>
      </c>
      <c r="G436" s="32">
        <f>Parameters!$R$36</f>
        <v>-0.15</v>
      </c>
      <c r="H436" s="6">
        <f t="shared" si="90"/>
        <v>1537.5650334462002</v>
      </c>
      <c r="I436" s="6">
        <f t="shared" si="91"/>
        <v>1768.1997884631301</v>
      </c>
      <c r="J436" s="6">
        <f t="shared" si="89"/>
        <v>1.7223296681171036</v>
      </c>
      <c r="K436" s="126">
        <f t="shared" si="92"/>
        <v>3045.4229548284356</v>
      </c>
      <c r="L436" s="113">
        <f t="shared" si="93"/>
        <v>2648.19</v>
      </c>
      <c r="M436" s="113">
        <f t="shared" si="94"/>
        <v>397.23</v>
      </c>
      <c r="N436" s="113">
        <f t="shared" si="95"/>
        <v>49.302600000000005</v>
      </c>
      <c r="O436" s="6">
        <f t="shared" si="96"/>
        <v>49.302600000000005</v>
      </c>
      <c r="P436">
        <f t="shared" si="86"/>
        <v>46378.248327690002</v>
      </c>
    </row>
    <row r="437" spans="1:16" hidden="1" outlineLevel="2" x14ac:dyDescent="0.2">
      <c r="A437" t="s">
        <v>1</v>
      </c>
      <c r="B437">
        <v>1972</v>
      </c>
      <c r="C437">
        <v>45.5</v>
      </c>
      <c r="D437" s="6">
        <v>35202.21</v>
      </c>
      <c r="E437">
        <v>50</v>
      </c>
      <c r="F437">
        <v>18.291767</v>
      </c>
      <c r="G437" s="32">
        <f>Parameters!$R$36</f>
        <v>-0.15</v>
      </c>
      <c r="H437" s="6">
        <f t="shared" si="90"/>
        <v>22323.997535898598</v>
      </c>
      <c r="I437" s="6">
        <f t="shared" si="91"/>
        <v>25672.597166283384</v>
      </c>
      <c r="J437" s="6">
        <f t="shared" si="89"/>
        <v>1.7223296681171036</v>
      </c>
      <c r="K437" s="126">
        <f t="shared" si="92"/>
        <v>44216.675757108955</v>
      </c>
      <c r="L437" s="113">
        <f t="shared" si="93"/>
        <v>38449.279999999999</v>
      </c>
      <c r="M437" s="113">
        <f t="shared" si="94"/>
        <v>5767.4</v>
      </c>
      <c r="N437" s="113">
        <f t="shared" si="95"/>
        <v>704.04419999999993</v>
      </c>
      <c r="O437" s="6">
        <f t="shared" si="96"/>
        <v>704.04419999999993</v>
      </c>
      <c r="P437">
        <f t="shared" si="86"/>
        <v>643910.62320507003</v>
      </c>
    </row>
    <row r="438" spans="1:16" hidden="1" outlineLevel="2" x14ac:dyDescent="0.2">
      <c r="A438" t="s">
        <v>1</v>
      </c>
      <c r="B438">
        <v>1971</v>
      </c>
      <c r="C438">
        <v>46.5</v>
      </c>
      <c r="D438" s="6">
        <v>13236.12</v>
      </c>
      <c r="E438">
        <v>50</v>
      </c>
      <c r="F438">
        <v>17.780173999999999</v>
      </c>
      <c r="G438" s="32">
        <f>Parameters!$R$36</f>
        <v>-0.15</v>
      </c>
      <c r="H438" s="6">
        <f t="shared" si="90"/>
        <v>8529.3096663024007</v>
      </c>
      <c r="I438" s="6">
        <f t="shared" si="91"/>
        <v>9808.7061162477603</v>
      </c>
      <c r="J438" s="6">
        <f t="shared" si="89"/>
        <v>1.7223296681171036</v>
      </c>
      <c r="K438" s="126">
        <f t="shared" si="92"/>
        <v>16893.82554985521</v>
      </c>
      <c r="L438" s="113">
        <f t="shared" si="93"/>
        <v>14690.28</v>
      </c>
      <c r="M438" s="113">
        <f t="shared" si="94"/>
        <v>2203.5500000000002</v>
      </c>
      <c r="N438" s="113">
        <f t="shared" si="95"/>
        <v>264.72239999999999</v>
      </c>
      <c r="O438" s="6">
        <f t="shared" si="96"/>
        <v>264.72239999999999</v>
      </c>
      <c r="P438">
        <f t="shared" si="86"/>
        <v>235340.51668487999</v>
      </c>
    </row>
    <row r="439" spans="1:16" hidden="1" outlineLevel="2" x14ac:dyDescent="0.2">
      <c r="A439" t="s">
        <v>1</v>
      </c>
      <c r="B439">
        <v>1970</v>
      </c>
      <c r="C439">
        <v>47.5</v>
      </c>
      <c r="D439" s="6">
        <v>11090.86</v>
      </c>
      <c r="E439">
        <v>50</v>
      </c>
      <c r="F439">
        <v>17.279005999999999</v>
      </c>
      <c r="G439" s="32">
        <f>Parameters!$R$36</f>
        <v>-0.15</v>
      </c>
      <c r="H439" s="6">
        <f t="shared" si="90"/>
        <v>7258.079270296801</v>
      </c>
      <c r="I439" s="6">
        <f t="shared" si="91"/>
        <v>8346.7911608413197</v>
      </c>
      <c r="J439" s="6">
        <f t="shared" si="89"/>
        <v>1.7223296681171036</v>
      </c>
      <c r="K439" s="126">
        <f t="shared" si="92"/>
        <v>14375.926049894604</v>
      </c>
      <c r="L439" s="113">
        <f t="shared" si="93"/>
        <v>12500.81</v>
      </c>
      <c r="M439" s="113">
        <f t="shared" si="94"/>
        <v>1875.12</v>
      </c>
      <c r="N439" s="113">
        <f t="shared" si="95"/>
        <v>221.81720000000001</v>
      </c>
      <c r="O439" s="6">
        <f t="shared" si="96"/>
        <v>221.81720000000001</v>
      </c>
      <c r="P439">
        <f t="shared" si="86"/>
        <v>191639.03648516</v>
      </c>
    </row>
    <row r="440" spans="1:16" hidden="1" outlineLevel="2" x14ac:dyDescent="0.2">
      <c r="A440" t="s">
        <v>1</v>
      </c>
      <c r="B440">
        <v>1969</v>
      </c>
      <c r="C440">
        <v>48.5</v>
      </c>
      <c r="D440" s="6">
        <v>60150.03</v>
      </c>
      <c r="E440">
        <v>50</v>
      </c>
      <c r="F440">
        <v>16.788308000000001</v>
      </c>
      <c r="G440" s="32">
        <f>Parameters!$R$36</f>
        <v>-0.15</v>
      </c>
      <c r="H440" s="6">
        <f t="shared" si="90"/>
        <v>39953.685403015195</v>
      </c>
      <c r="I440" s="6">
        <f t="shared" si="91"/>
        <v>45946.73821346747</v>
      </c>
      <c r="J440" s="6">
        <f t="shared" si="89"/>
        <v>1.7223296681171036</v>
      </c>
      <c r="K440" s="126">
        <f t="shared" si="92"/>
        <v>79135.430378264864</v>
      </c>
      <c r="L440" s="113">
        <f t="shared" si="93"/>
        <v>68813.42</v>
      </c>
      <c r="M440" s="113">
        <f t="shared" si="94"/>
        <v>10322.01</v>
      </c>
      <c r="N440" s="113">
        <f t="shared" si="95"/>
        <v>1203.0006000000001</v>
      </c>
      <c r="O440" s="6">
        <f t="shared" si="96"/>
        <v>1203.0006000000001</v>
      </c>
      <c r="P440">
        <f t="shared" si="86"/>
        <v>1009817.22984924</v>
      </c>
    </row>
    <row r="441" spans="1:16" hidden="1" outlineLevel="2" x14ac:dyDescent="0.2">
      <c r="A441" t="s">
        <v>1</v>
      </c>
      <c r="B441">
        <v>1968</v>
      </c>
      <c r="C441">
        <v>49.5</v>
      </c>
      <c r="D441" s="6">
        <v>11139.13</v>
      </c>
      <c r="E441">
        <v>50</v>
      </c>
      <c r="F441">
        <v>16.308108000000001</v>
      </c>
      <c r="G441" s="32">
        <f>Parameters!$R$36</f>
        <v>-0.15</v>
      </c>
      <c r="H441" s="6">
        <f t="shared" si="90"/>
        <v>7505.9672986791993</v>
      </c>
      <c r="I441" s="6">
        <f t="shared" si="91"/>
        <v>8631.8623934810785</v>
      </c>
      <c r="J441" s="6">
        <f t="shared" si="89"/>
        <v>1.7223296681171036</v>
      </c>
      <c r="K441" s="126">
        <f t="shared" si="92"/>
        <v>14866.912691396774</v>
      </c>
      <c r="L441" s="113">
        <f t="shared" si="93"/>
        <v>12927.75</v>
      </c>
      <c r="M441" s="113">
        <f t="shared" si="94"/>
        <v>1939.16</v>
      </c>
      <c r="N441" s="113">
        <f t="shared" si="95"/>
        <v>222.78259999999997</v>
      </c>
      <c r="O441" s="6">
        <f t="shared" si="96"/>
        <v>222.78259999999997</v>
      </c>
      <c r="P441">
        <f t="shared" si="86"/>
        <v>181658.13506604001</v>
      </c>
    </row>
    <row r="442" spans="1:16" hidden="1" outlineLevel="2" x14ac:dyDescent="0.2">
      <c r="A442" t="s">
        <v>1</v>
      </c>
      <c r="B442">
        <v>1967</v>
      </c>
      <c r="C442">
        <v>50.5</v>
      </c>
      <c r="D442" s="6">
        <v>12497.99</v>
      </c>
      <c r="E442">
        <v>50</v>
      </c>
      <c r="F442">
        <v>15.838412</v>
      </c>
      <c r="G442" s="32">
        <f>Parameters!$R$36</f>
        <v>-0.15</v>
      </c>
      <c r="H442" s="6">
        <f t="shared" si="90"/>
        <v>8539.0237041623986</v>
      </c>
      <c r="I442" s="6">
        <f t="shared" si="91"/>
        <v>9819.8772597867573</v>
      </c>
      <c r="J442" s="6">
        <f t="shared" si="89"/>
        <v>1.7223296681171036</v>
      </c>
      <c r="K442" s="126">
        <f t="shared" si="92"/>
        <v>16913.065941799217</v>
      </c>
      <c r="L442" s="113">
        <f t="shared" si="93"/>
        <v>14707.01</v>
      </c>
      <c r="M442" s="113">
        <f t="shared" si="94"/>
        <v>2206.06</v>
      </c>
      <c r="N442" s="113">
        <f t="shared" si="95"/>
        <v>249.9598</v>
      </c>
      <c r="O442" s="6">
        <f t="shared" si="96"/>
        <v>249.9598</v>
      </c>
      <c r="P442">
        <f t="shared" si="86"/>
        <v>197948.31479188</v>
      </c>
    </row>
    <row r="443" spans="1:16" hidden="1" outlineLevel="2" x14ac:dyDescent="0.2">
      <c r="A443" t="s">
        <v>1</v>
      </c>
      <c r="B443">
        <v>1966</v>
      </c>
      <c r="C443">
        <v>51.5</v>
      </c>
      <c r="D443" s="6">
        <v>4223.97</v>
      </c>
      <c r="E443">
        <v>50</v>
      </c>
      <c r="F443">
        <v>15.379194999999999</v>
      </c>
      <c r="G443" s="32">
        <f>Parameters!$R$36</f>
        <v>-0.15</v>
      </c>
      <c r="H443" s="6">
        <f t="shared" si="90"/>
        <v>2924.7448339170001</v>
      </c>
      <c r="I443" s="6">
        <f t="shared" si="91"/>
        <v>3363.4565590045499</v>
      </c>
      <c r="J443" s="6">
        <f t="shared" si="89"/>
        <v>1.7223296681171036</v>
      </c>
      <c r="K443" s="126">
        <f t="shared" si="92"/>
        <v>5792.981018996602</v>
      </c>
      <c r="L443" s="113">
        <f t="shared" si="93"/>
        <v>5037.37</v>
      </c>
      <c r="M443" s="113">
        <f t="shared" si="94"/>
        <v>755.61</v>
      </c>
      <c r="N443" s="113">
        <f t="shared" si="95"/>
        <v>84.479399999999998</v>
      </c>
      <c r="O443" s="6">
        <f t="shared" si="96"/>
        <v>84.479399999999998</v>
      </c>
      <c r="P443">
        <f t="shared" si="86"/>
        <v>64961.258304150004</v>
      </c>
    </row>
    <row r="444" spans="1:16" hidden="1" outlineLevel="2" x14ac:dyDescent="0.2">
      <c r="A444" t="s">
        <v>1</v>
      </c>
      <c r="B444">
        <v>1965</v>
      </c>
      <c r="C444">
        <v>52.5</v>
      </c>
      <c r="D444" s="6">
        <v>2381.42</v>
      </c>
      <c r="E444">
        <v>50</v>
      </c>
      <c r="F444">
        <v>14.930408999999999</v>
      </c>
      <c r="G444" s="32">
        <f>Parameters!$R$36</f>
        <v>-0.15</v>
      </c>
      <c r="H444" s="6">
        <f t="shared" si="90"/>
        <v>1670.3085079844</v>
      </c>
      <c r="I444" s="6">
        <f t="shared" si="91"/>
        <v>1920.8547841820598</v>
      </c>
      <c r="J444" s="6">
        <f t="shared" si="89"/>
        <v>1.7223296681171036</v>
      </c>
      <c r="K444" s="126">
        <f t="shared" si="92"/>
        <v>3308.345182941438</v>
      </c>
      <c r="L444" s="113">
        <f t="shared" si="93"/>
        <v>2876.82</v>
      </c>
      <c r="M444" s="113">
        <f t="shared" si="94"/>
        <v>431.53</v>
      </c>
      <c r="N444" s="113">
        <f t="shared" si="95"/>
        <v>47.628399999999999</v>
      </c>
      <c r="O444" s="6">
        <f t="shared" si="96"/>
        <v>47.628399999999999</v>
      </c>
      <c r="P444">
        <f t="shared" si="86"/>
        <v>35555.574600779997</v>
      </c>
    </row>
    <row r="445" spans="1:16" hidden="1" outlineLevel="2" x14ac:dyDescent="0.2">
      <c r="A445" t="s">
        <v>1</v>
      </c>
      <c r="B445">
        <v>1964</v>
      </c>
      <c r="C445">
        <v>53.5</v>
      </c>
      <c r="D445" s="6">
        <v>4579.08</v>
      </c>
      <c r="E445">
        <v>50</v>
      </c>
      <c r="F445">
        <v>14.491982999999999</v>
      </c>
      <c r="G445" s="32">
        <f>Parameters!$R$36</f>
        <v>-0.15</v>
      </c>
      <c r="H445" s="6">
        <f t="shared" si="90"/>
        <v>3251.8810096872003</v>
      </c>
      <c r="I445" s="6">
        <f t="shared" si="91"/>
        <v>3739.66316114028</v>
      </c>
      <c r="J445" s="6">
        <f t="shared" si="89"/>
        <v>1.7223296681171036</v>
      </c>
      <c r="K445" s="126">
        <f t="shared" si="92"/>
        <v>6440.9328111964969</v>
      </c>
      <c r="L445" s="113">
        <f t="shared" si="93"/>
        <v>5600.81</v>
      </c>
      <c r="M445" s="113">
        <f t="shared" si="94"/>
        <v>840.12</v>
      </c>
      <c r="N445" s="113">
        <f t="shared" si="95"/>
        <v>91.581599999999995</v>
      </c>
      <c r="O445" s="6">
        <f t="shared" si="96"/>
        <v>91.581599999999995</v>
      </c>
      <c r="P445">
        <f t="shared" si="86"/>
        <v>66359.949515639993</v>
      </c>
    </row>
    <row r="446" spans="1:16" hidden="1" outlineLevel="2" x14ac:dyDescent="0.2">
      <c r="A446" t="s">
        <v>1</v>
      </c>
      <c r="B446">
        <v>1963</v>
      </c>
      <c r="C446">
        <v>54.5</v>
      </c>
      <c r="D446" s="6">
        <v>89.32</v>
      </c>
      <c r="E446">
        <v>50</v>
      </c>
      <c r="F446">
        <v>14.06381</v>
      </c>
      <c r="G446" s="32">
        <f>Parameters!$R$36</f>
        <v>-0.15</v>
      </c>
      <c r="H446" s="6">
        <f t="shared" si="90"/>
        <v>64.196409815999999</v>
      </c>
      <c r="I446" s="6">
        <f t="shared" si="91"/>
        <v>73.825871288399995</v>
      </c>
      <c r="J446" s="6">
        <f t="shared" si="89"/>
        <v>1.7223296681171036</v>
      </c>
      <c r="K446" s="126">
        <f t="shared" si="92"/>
        <v>127.15248839460597</v>
      </c>
      <c r="L446" s="113">
        <f t="shared" si="93"/>
        <v>110.57</v>
      </c>
      <c r="M446" s="113">
        <f t="shared" si="94"/>
        <v>16.579999999999998</v>
      </c>
      <c r="N446" s="113">
        <f t="shared" si="95"/>
        <v>1.7863999999999998</v>
      </c>
      <c r="O446" s="6">
        <f t="shared" si="96"/>
        <v>1.7863999999999998</v>
      </c>
      <c r="P446">
        <f t="shared" si="86"/>
        <v>1256.1795092</v>
      </c>
    </row>
    <row r="447" spans="1:16" hidden="1" outlineLevel="2" x14ac:dyDescent="0.2">
      <c r="A447" t="s">
        <v>1</v>
      </c>
      <c r="B447">
        <v>1962</v>
      </c>
      <c r="C447">
        <v>55.5</v>
      </c>
      <c r="D447" s="6">
        <v>2014.86</v>
      </c>
      <c r="E447">
        <v>50</v>
      </c>
      <c r="F447">
        <v>13.645744000000001</v>
      </c>
      <c r="G447" s="32">
        <f>Parameters!$R$36</f>
        <v>-0.15</v>
      </c>
      <c r="H447" s="6">
        <f t="shared" si="90"/>
        <v>1464.9747248831998</v>
      </c>
      <c r="I447" s="6">
        <f t="shared" si="91"/>
        <v>1684.7209336156795</v>
      </c>
      <c r="J447" s="6">
        <f t="shared" si="89"/>
        <v>1.7223296681171036</v>
      </c>
      <c r="K447" s="126">
        <f t="shared" si="92"/>
        <v>2901.6448464642303</v>
      </c>
      <c r="L447" s="113">
        <f t="shared" si="93"/>
        <v>2523.17</v>
      </c>
      <c r="M447" s="113">
        <f t="shared" si="94"/>
        <v>378.47</v>
      </c>
      <c r="N447" s="113">
        <f t="shared" si="95"/>
        <v>40.297199999999997</v>
      </c>
      <c r="O447" s="6">
        <f t="shared" si="96"/>
        <v>40.297199999999997</v>
      </c>
      <c r="P447">
        <f t="shared" si="86"/>
        <v>27494.263755839998</v>
      </c>
    </row>
    <row r="448" spans="1:16" hidden="1" outlineLevel="2" x14ac:dyDescent="0.2">
      <c r="A448" t="s">
        <v>1</v>
      </c>
      <c r="B448">
        <v>1961</v>
      </c>
      <c r="C448">
        <v>56.5</v>
      </c>
      <c r="D448" s="6">
        <v>7237.11</v>
      </c>
      <c r="E448">
        <v>50</v>
      </c>
      <c r="F448">
        <v>13.237622</v>
      </c>
      <c r="G448" s="32">
        <f>Parameters!$R$36</f>
        <v>-0.15</v>
      </c>
      <c r="H448" s="6">
        <f t="shared" si="90"/>
        <v>5321.0674689515999</v>
      </c>
      <c r="I448" s="6">
        <f t="shared" si="91"/>
        <v>6119.2275892943399</v>
      </c>
      <c r="J448" s="6">
        <f t="shared" si="89"/>
        <v>1.7223296681171036</v>
      </c>
      <c r="K448" s="126">
        <f t="shared" si="92"/>
        <v>10539.327223002345</v>
      </c>
      <c r="L448" s="113">
        <f t="shared" si="93"/>
        <v>9164.6299999999992</v>
      </c>
      <c r="M448" s="113">
        <f t="shared" si="94"/>
        <v>1374.7</v>
      </c>
      <c r="N448" s="113">
        <f t="shared" si="95"/>
        <v>144.7422</v>
      </c>
      <c r="O448" s="6">
        <f t="shared" si="96"/>
        <v>144.7422</v>
      </c>
      <c r="P448">
        <f t="shared" si="86"/>
        <v>95802.126552419999</v>
      </c>
    </row>
    <row r="449" spans="1:19" hidden="1" outlineLevel="2" x14ac:dyDescent="0.2">
      <c r="A449" t="s">
        <v>1</v>
      </c>
      <c r="B449">
        <v>1960</v>
      </c>
      <c r="C449">
        <v>57.5</v>
      </c>
      <c r="D449" s="6">
        <v>208.05</v>
      </c>
      <c r="E449">
        <v>50</v>
      </c>
      <c r="F449">
        <v>12.839230000000001</v>
      </c>
      <c r="G449" s="32">
        <f>Parameters!$R$36</f>
        <v>-0.15</v>
      </c>
      <c r="H449" s="6">
        <f t="shared" si="90"/>
        <v>154.62596397000002</v>
      </c>
      <c r="I449" s="6">
        <f t="shared" si="91"/>
        <v>177.8198585655</v>
      </c>
      <c r="J449" s="6">
        <f t="shared" si="89"/>
        <v>1.7223296681171036</v>
      </c>
      <c r="K449" s="126">
        <f t="shared" si="92"/>
        <v>306.26441798774795</v>
      </c>
      <c r="L449" s="113">
        <f t="shared" si="93"/>
        <v>266.32</v>
      </c>
      <c r="M449" s="113">
        <f t="shared" si="94"/>
        <v>39.94</v>
      </c>
      <c r="N449" s="113">
        <f t="shared" si="95"/>
        <v>4.1610000000000005</v>
      </c>
      <c r="O449" s="6">
        <f t="shared" si="96"/>
        <v>4.1610000000000005</v>
      </c>
      <c r="P449">
        <f t="shared" si="86"/>
        <v>2671.2018015000003</v>
      </c>
    </row>
    <row r="450" spans="1:19" outlineLevel="1" collapsed="1" x14ac:dyDescent="0.2">
      <c r="A450" s="11" t="s">
        <v>101</v>
      </c>
      <c r="D450" s="6">
        <f>SUBTOTAL(9,D404:D449)</f>
        <v>3001022.5499999984</v>
      </c>
      <c r="G450" s="32"/>
      <c r="H450" s="6">
        <f>SUBTOTAL(9,H404:H449)</f>
        <v>1161550.7292118669</v>
      </c>
      <c r="I450" s="6">
        <f>SUBTOTAL(9,I404:I449)</f>
        <v>1335783.338593646</v>
      </c>
      <c r="J450" s="6"/>
      <c r="K450" s="126">
        <f t="shared" ref="K450:P450" si="97">SUBTOTAL(9,K404:K449)</f>
        <v>2300659.2742363522</v>
      </c>
      <c r="L450" s="113">
        <f t="shared" si="97"/>
        <v>2000573.2700000003</v>
      </c>
      <c r="M450" s="113">
        <f t="shared" si="97"/>
        <v>300086.01</v>
      </c>
      <c r="N450" s="113">
        <f t="shared" si="97"/>
        <v>60020.450999999994</v>
      </c>
      <c r="O450" s="6">
        <f t="shared" si="97"/>
        <v>60020.450999999994</v>
      </c>
      <c r="P450" s="6">
        <f t="shared" si="97"/>
        <v>91973591.039406657</v>
      </c>
      <c r="Q450" s="33">
        <f>P450/D450</f>
        <v>30.647417507544787</v>
      </c>
      <c r="S450" s="6">
        <f>SUBTOTAL(9,S404:S449)</f>
        <v>0</v>
      </c>
    </row>
    <row r="451" spans="1:19" hidden="1" outlineLevel="2" x14ac:dyDescent="0.2">
      <c r="A451" t="s">
        <v>390</v>
      </c>
      <c r="B451">
        <v>2016</v>
      </c>
      <c r="C451">
        <v>1.5</v>
      </c>
      <c r="D451" s="6">
        <v>116444.76</v>
      </c>
      <c r="G451" s="32">
        <f>Parameters!$R$36</f>
        <v>-0.15</v>
      </c>
      <c r="H451" s="6"/>
      <c r="I451" s="6"/>
      <c r="J451" s="6"/>
      <c r="K451" s="126"/>
      <c r="L451" s="113">
        <f t="shared" si="93"/>
        <v>0</v>
      </c>
      <c r="M451" s="113">
        <f t="shared" si="94"/>
        <v>0</v>
      </c>
      <c r="N451" s="113"/>
      <c r="O451" s="6"/>
    </row>
    <row r="452" spans="1:19" hidden="1" outlineLevel="2" x14ac:dyDescent="0.2">
      <c r="A452" t="s">
        <v>390</v>
      </c>
      <c r="B452">
        <v>2011</v>
      </c>
      <c r="C452">
        <v>6.5</v>
      </c>
      <c r="D452" s="6">
        <v>81804.05</v>
      </c>
      <c r="G452" s="32">
        <f>Parameters!$R$36</f>
        <v>-0.15</v>
      </c>
      <c r="H452" s="6"/>
      <c r="I452" s="6"/>
      <c r="J452" s="6"/>
      <c r="K452" s="126"/>
      <c r="L452" s="113">
        <f t="shared" si="93"/>
        <v>0</v>
      </c>
      <c r="M452" s="113">
        <f t="shared" si="94"/>
        <v>0</v>
      </c>
      <c r="N452" s="113"/>
      <c r="O452" s="6"/>
    </row>
    <row r="453" spans="1:19" hidden="1" outlineLevel="2" x14ac:dyDescent="0.2">
      <c r="A453" t="s">
        <v>390</v>
      </c>
      <c r="B453">
        <v>2008</v>
      </c>
      <c r="C453">
        <v>9.5</v>
      </c>
      <c r="D453" s="6">
        <v>18006.89</v>
      </c>
      <c r="G453" s="32">
        <f>Parameters!$R$36</f>
        <v>-0.15</v>
      </c>
      <c r="H453" s="6"/>
      <c r="I453" s="6"/>
      <c r="J453" s="6"/>
      <c r="K453" s="126"/>
      <c r="L453" s="113">
        <f t="shared" si="93"/>
        <v>0</v>
      </c>
      <c r="M453" s="113">
        <f t="shared" si="94"/>
        <v>0</v>
      </c>
      <c r="N453" s="113"/>
      <c r="O453" s="6"/>
    </row>
    <row r="454" spans="1:19" hidden="1" outlineLevel="2" x14ac:dyDescent="0.2">
      <c r="A454" t="s">
        <v>390</v>
      </c>
      <c r="B454">
        <v>2007</v>
      </c>
      <c r="C454">
        <v>10.5</v>
      </c>
      <c r="D454" s="6">
        <v>71639.94</v>
      </c>
      <c r="G454" s="32">
        <f>Parameters!$R$36</f>
        <v>-0.15</v>
      </c>
      <c r="H454" s="6"/>
      <c r="I454" s="6"/>
      <c r="J454" s="6"/>
      <c r="K454" s="126"/>
      <c r="L454" s="113">
        <f t="shared" si="93"/>
        <v>0</v>
      </c>
      <c r="M454" s="113">
        <f t="shared" si="94"/>
        <v>0</v>
      </c>
      <c r="N454" s="113"/>
      <c r="O454" s="6"/>
    </row>
    <row r="455" spans="1:19" hidden="1" outlineLevel="2" x14ac:dyDescent="0.2">
      <c r="A455" t="s">
        <v>390</v>
      </c>
      <c r="B455">
        <v>2002</v>
      </c>
      <c r="C455">
        <v>15.5</v>
      </c>
      <c r="D455" s="6">
        <v>2006.22</v>
      </c>
      <c r="G455" s="32">
        <f>Parameters!$R$36</f>
        <v>-0.15</v>
      </c>
      <c r="H455" s="6"/>
      <c r="I455" s="6"/>
      <c r="J455" s="6"/>
      <c r="K455" s="126"/>
      <c r="L455" s="113">
        <f t="shared" si="93"/>
        <v>0</v>
      </c>
      <c r="M455" s="113">
        <f t="shared" si="94"/>
        <v>0</v>
      </c>
      <c r="N455" s="113"/>
      <c r="O455" s="6"/>
    </row>
    <row r="456" spans="1:19" hidden="1" outlineLevel="2" x14ac:dyDescent="0.2">
      <c r="A456" t="s">
        <v>390</v>
      </c>
      <c r="B456">
        <v>2001</v>
      </c>
      <c r="C456">
        <v>16.5</v>
      </c>
      <c r="D456" s="6">
        <v>1445.01</v>
      </c>
      <c r="G456" s="32">
        <f>Parameters!$R$36</f>
        <v>-0.15</v>
      </c>
      <c r="H456" s="6"/>
      <c r="I456" s="6"/>
      <c r="J456" s="6"/>
      <c r="K456" s="126"/>
      <c r="L456" s="113">
        <f t="shared" si="93"/>
        <v>0</v>
      </c>
      <c r="M456" s="113">
        <f t="shared" si="94"/>
        <v>0</v>
      </c>
      <c r="N456" s="113"/>
      <c r="O456" s="6"/>
    </row>
    <row r="457" spans="1:19" hidden="1" outlineLevel="2" x14ac:dyDescent="0.2">
      <c r="A457" t="s">
        <v>390</v>
      </c>
      <c r="B457">
        <v>2000</v>
      </c>
      <c r="C457">
        <v>17.5</v>
      </c>
      <c r="D457" s="6">
        <v>30527.32</v>
      </c>
      <c r="G457" s="32">
        <f>Parameters!$R$36</f>
        <v>-0.15</v>
      </c>
      <c r="H457" s="6"/>
      <c r="I457" s="6"/>
      <c r="J457" s="6"/>
      <c r="K457" s="126"/>
      <c r="L457" s="113">
        <f t="shared" si="93"/>
        <v>0</v>
      </c>
      <c r="M457" s="113">
        <f t="shared" si="94"/>
        <v>0</v>
      </c>
      <c r="N457" s="113"/>
      <c r="O457" s="6"/>
    </row>
    <row r="458" spans="1:19" hidden="1" outlineLevel="2" x14ac:dyDescent="0.2">
      <c r="A458" t="s">
        <v>390</v>
      </c>
      <c r="B458">
        <v>1998</v>
      </c>
      <c r="C458">
        <v>19.5</v>
      </c>
      <c r="D458" s="6">
        <v>151875.75</v>
      </c>
      <c r="G458" s="32">
        <f>Parameters!$R$36</f>
        <v>-0.15</v>
      </c>
      <c r="H458" s="6"/>
      <c r="I458" s="6"/>
      <c r="J458" s="6"/>
      <c r="K458" s="126"/>
      <c r="L458" s="113">
        <f t="shared" si="93"/>
        <v>0</v>
      </c>
      <c r="M458" s="113">
        <f t="shared" si="94"/>
        <v>0</v>
      </c>
      <c r="N458" s="113"/>
      <c r="O458" s="6"/>
    </row>
    <row r="459" spans="1:19" hidden="1" outlineLevel="2" x14ac:dyDescent="0.2">
      <c r="A459" t="s">
        <v>390</v>
      </c>
      <c r="B459">
        <v>1997</v>
      </c>
      <c r="C459">
        <v>20.5</v>
      </c>
      <c r="D459" s="6">
        <v>180266.67</v>
      </c>
      <c r="G459" s="32">
        <f>Parameters!$R$36</f>
        <v>-0.15</v>
      </c>
      <c r="H459" s="6"/>
      <c r="I459" s="6"/>
      <c r="J459" s="6"/>
      <c r="K459" s="126"/>
      <c r="L459" s="113">
        <f t="shared" si="93"/>
        <v>0</v>
      </c>
      <c r="M459" s="113">
        <f t="shared" si="94"/>
        <v>0</v>
      </c>
      <c r="N459" s="113"/>
      <c r="O459" s="6"/>
    </row>
    <row r="460" spans="1:19" hidden="1" outlineLevel="2" x14ac:dyDescent="0.2">
      <c r="A460" t="s">
        <v>390</v>
      </c>
      <c r="B460">
        <v>1996</v>
      </c>
      <c r="C460">
        <v>21.5</v>
      </c>
      <c r="D460" s="6">
        <v>12287.94</v>
      </c>
      <c r="G460" s="32">
        <f>Parameters!$R$36</f>
        <v>-0.15</v>
      </c>
      <c r="H460" s="6"/>
      <c r="I460" s="6"/>
      <c r="J460" s="6"/>
      <c r="K460" s="126"/>
      <c r="L460" s="113">
        <f t="shared" si="93"/>
        <v>0</v>
      </c>
      <c r="M460" s="113">
        <f t="shared" si="94"/>
        <v>0</v>
      </c>
      <c r="N460" s="113"/>
      <c r="O460" s="6"/>
    </row>
    <row r="461" spans="1:19" hidden="1" outlineLevel="2" x14ac:dyDescent="0.2">
      <c r="A461" t="s">
        <v>390</v>
      </c>
      <c r="B461">
        <v>1995</v>
      </c>
      <c r="C461">
        <v>22.5</v>
      </c>
      <c r="D461" s="6">
        <v>7708.08</v>
      </c>
      <c r="G461" s="32">
        <f>Parameters!$R$36</f>
        <v>-0.15</v>
      </c>
      <c r="H461" s="6"/>
      <c r="I461" s="6"/>
      <c r="J461" s="6"/>
      <c r="K461" s="126"/>
      <c r="L461" s="113">
        <f t="shared" si="93"/>
        <v>0</v>
      </c>
      <c r="M461" s="113">
        <f t="shared" si="94"/>
        <v>0</v>
      </c>
      <c r="N461" s="113"/>
      <c r="O461" s="6"/>
    </row>
    <row r="462" spans="1:19" hidden="1" outlineLevel="2" x14ac:dyDescent="0.2">
      <c r="A462" t="s">
        <v>390</v>
      </c>
      <c r="B462">
        <v>1994</v>
      </c>
      <c r="C462">
        <v>23.5</v>
      </c>
      <c r="D462" s="6">
        <v>7423.83</v>
      </c>
      <c r="G462" s="32">
        <f>Parameters!$R$36</f>
        <v>-0.15</v>
      </c>
      <c r="H462" s="6"/>
      <c r="I462" s="6"/>
      <c r="J462" s="6"/>
      <c r="K462" s="126"/>
      <c r="L462" s="113">
        <f t="shared" si="93"/>
        <v>0</v>
      </c>
      <c r="M462" s="113">
        <f t="shared" si="94"/>
        <v>0</v>
      </c>
      <c r="N462" s="113"/>
      <c r="O462" s="6"/>
    </row>
    <row r="463" spans="1:19" hidden="1" outlineLevel="2" x14ac:dyDescent="0.2">
      <c r="A463" t="s">
        <v>390</v>
      </c>
      <c r="B463">
        <v>1991</v>
      </c>
      <c r="C463">
        <v>26.5</v>
      </c>
      <c r="D463" s="6">
        <v>2016.55</v>
      </c>
      <c r="G463" s="32">
        <f>Parameters!$R$36</f>
        <v>-0.15</v>
      </c>
      <c r="H463" s="6"/>
      <c r="I463" s="6"/>
      <c r="J463" s="6"/>
      <c r="K463" s="126"/>
      <c r="L463" s="113">
        <f t="shared" si="93"/>
        <v>0</v>
      </c>
      <c r="M463" s="113">
        <f t="shared" si="94"/>
        <v>0</v>
      </c>
      <c r="N463" s="113"/>
      <c r="O463" s="6"/>
    </row>
    <row r="464" spans="1:19" hidden="1" outlineLevel="2" x14ac:dyDescent="0.2">
      <c r="A464" t="s">
        <v>390</v>
      </c>
      <c r="B464">
        <v>1988</v>
      </c>
      <c r="C464">
        <v>29.5</v>
      </c>
      <c r="D464" s="6">
        <v>3420.32</v>
      </c>
      <c r="G464" s="32">
        <f>Parameters!$R$36</f>
        <v>-0.15</v>
      </c>
      <c r="H464" s="6"/>
      <c r="I464" s="6"/>
      <c r="J464" s="6"/>
      <c r="K464" s="126"/>
      <c r="L464" s="113">
        <f t="shared" si="93"/>
        <v>0</v>
      </c>
      <c r="M464" s="113">
        <f t="shared" si="94"/>
        <v>0</v>
      </c>
      <c r="N464" s="113"/>
      <c r="O464" s="6"/>
    </row>
    <row r="465" spans="1:19" hidden="1" outlineLevel="2" x14ac:dyDescent="0.2">
      <c r="A465" t="s">
        <v>390</v>
      </c>
      <c r="B465">
        <v>1980</v>
      </c>
      <c r="C465">
        <v>37.5</v>
      </c>
      <c r="D465" s="6">
        <v>627.78</v>
      </c>
      <c r="G465" s="32">
        <f>Parameters!$R$36</f>
        <v>-0.15</v>
      </c>
      <c r="H465" s="6"/>
      <c r="I465" s="6"/>
      <c r="J465" s="6"/>
      <c r="K465" s="126"/>
      <c r="L465" s="113">
        <f t="shared" si="93"/>
        <v>0</v>
      </c>
      <c r="M465" s="113">
        <f t="shared" si="94"/>
        <v>0</v>
      </c>
      <c r="N465" s="113"/>
      <c r="O465" s="6"/>
    </row>
    <row r="466" spans="1:19" hidden="1" outlineLevel="2" x14ac:dyDescent="0.2">
      <c r="A466" t="s">
        <v>390</v>
      </c>
      <c r="B466">
        <v>1979</v>
      </c>
      <c r="C466">
        <v>38.5</v>
      </c>
      <c r="D466" s="6">
        <v>810.02</v>
      </c>
      <c r="G466" s="32">
        <f>Parameters!$R$36</f>
        <v>-0.15</v>
      </c>
      <c r="H466" s="6"/>
      <c r="I466" s="6"/>
      <c r="J466" s="6"/>
      <c r="K466" s="126"/>
      <c r="L466" s="113">
        <f t="shared" si="93"/>
        <v>0</v>
      </c>
      <c r="M466" s="113">
        <f t="shared" si="94"/>
        <v>0</v>
      </c>
      <c r="N466" s="113"/>
      <c r="O466" s="6"/>
    </row>
    <row r="467" spans="1:19" hidden="1" outlineLevel="2" x14ac:dyDescent="0.2">
      <c r="A467" t="s">
        <v>390</v>
      </c>
      <c r="B467">
        <v>1977</v>
      </c>
      <c r="C467">
        <v>40.5</v>
      </c>
      <c r="D467" s="6">
        <v>28114.47</v>
      </c>
      <c r="G467" s="32">
        <f>Parameters!$R$36</f>
        <v>-0.15</v>
      </c>
      <c r="H467" s="6"/>
      <c r="I467" s="6"/>
      <c r="J467" s="6"/>
      <c r="K467" s="126"/>
      <c r="L467" s="113">
        <f t="shared" si="93"/>
        <v>0</v>
      </c>
      <c r="M467" s="113">
        <f t="shared" si="94"/>
        <v>0</v>
      </c>
      <c r="N467" s="113"/>
      <c r="O467" s="6"/>
    </row>
    <row r="468" spans="1:19" hidden="1" outlineLevel="2" x14ac:dyDescent="0.2">
      <c r="A468" t="s">
        <v>390</v>
      </c>
      <c r="B468">
        <v>1975</v>
      </c>
      <c r="C468">
        <v>42.5</v>
      </c>
      <c r="D468" s="6">
        <v>1315.26</v>
      </c>
      <c r="G468" s="32">
        <f>Parameters!$R$36</f>
        <v>-0.15</v>
      </c>
      <c r="H468" s="6"/>
      <c r="I468" s="6"/>
      <c r="J468" s="6"/>
      <c r="K468" s="126"/>
      <c r="L468" s="113">
        <f t="shared" si="93"/>
        <v>0</v>
      </c>
      <c r="M468" s="113">
        <f t="shared" si="94"/>
        <v>0</v>
      </c>
      <c r="N468" s="113"/>
      <c r="O468" s="6"/>
    </row>
    <row r="469" spans="1:19" hidden="1" outlineLevel="2" x14ac:dyDescent="0.2">
      <c r="A469" t="s">
        <v>390</v>
      </c>
      <c r="B469">
        <v>1974</v>
      </c>
      <c r="C469">
        <v>43.5</v>
      </c>
      <c r="D469" s="6">
        <v>1878.51</v>
      </c>
      <c r="G469" s="32">
        <f>Parameters!$R$36</f>
        <v>-0.15</v>
      </c>
      <c r="H469" s="6"/>
      <c r="I469" s="6"/>
      <c r="J469" s="6"/>
      <c r="K469" s="126"/>
      <c r="L469" s="113">
        <f t="shared" si="93"/>
        <v>0</v>
      </c>
      <c r="M469" s="113">
        <f t="shared" si="94"/>
        <v>0</v>
      </c>
      <c r="N469" s="113"/>
      <c r="O469" s="6"/>
    </row>
    <row r="470" spans="1:19" hidden="1" outlineLevel="2" x14ac:dyDescent="0.2">
      <c r="A470" t="s">
        <v>390</v>
      </c>
      <c r="B470">
        <v>1971</v>
      </c>
      <c r="C470">
        <v>46.5</v>
      </c>
      <c r="D470" s="6">
        <v>611.22</v>
      </c>
      <c r="G470" s="32">
        <f>Parameters!$R$36</f>
        <v>-0.15</v>
      </c>
      <c r="H470" s="6"/>
      <c r="I470" s="6"/>
      <c r="J470" s="6"/>
      <c r="K470" s="126"/>
      <c r="L470" s="113">
        <f t="shared" si="93"/>
        <v>0</v>
      </c>
      <c r="M470" s="113">
        <f t="shared" si="94"/>
        <v>0</v>
      </c>
      <c r="N470" s="113"/>
      <c r="O470" s="6"/>
    </row>
    <row r="471" spans="1:19" hidden="1" outlineLevel="2" x14ac:dyDescent="0.2">
      <c r="A471" t="s">
        <v>390</v>
      </c>
      <c r="B471">
        <v>1970</v>
      </c>
      <c r="C471">
        <v>47.5</v>
      </c>
      <c r="D471" s="6">
        <v>2405.9299999999998</v>
      </c>
      <c r="G471" s="32">
        <f>Parameters!$R$36</f>
        <v>-0.15</v>
      </c>
      <c r="H471" s="6"/>
      <c r="I471" s="6"/>
      <c r="J471" s="6"/>
      <c r="K471" s="126"/>
      <c r="L471" s="113">
        <f t="shared" si="93"/>
        <v>0</v>
      </c>
      <c r="M471" s="113">
        <f t="shared" si="94"/>
        <v>0</v>
      </c>
      <c r="N471" s="113"/>
      <c r="O471" s="6"/>
    </row>
    <row r="472" spans="1:19" hidden="1" outlineLevel="2" x14ac:dyDescent="0.2">
      <c r="A472" t="s">
        <v>390</v>
      </c>
      <c r="B472">
        <v>1968</v>
      </c>
      <c r="C472">
        <v>49.5</v>
      </c>
      <c r="D472" s="6">
        <v>6054.89</v>
      </c>
      <c r="G472" s="32">
        <f>Parameters!$R$36</f>
        <v>-0.15</v>
      </c>
      <c r="H472" s="6"/>
      <c r="I472" s="6"/>
      <c r="J472" s="6"/>
      <c r="K472" s="126"/>
      <c r="L472" s="113">
        <f t="shared" si="93"/>
        <v>0</v>
      </c>
      <c r="M472" s="113">
        <f t="shared" si="94"/>
        <v>0</v>
      </c>
      <c r="N472" s="113"/>
      <c r="O472" s="6"/>
    </row>
    <row r="473" spans="1:19" hidden="1" outlineLevel="2" x14ac:dyDescent="0.2">
      <c r="A473" t="s">
        <v>390</v>
      </c>
      <c r="B473">
        <v>1962</v>
      </c>
      <c r="C473">
        <v>55.5</v>
      </c>
      <c r="D473" s="6">
        <v>150.41999999999999</v>
      </c>
      <c r="G473" s="32">
        <f>Parameters!$R$36</f>
        <v>-0.15</v>
      </c>
      <c r="H473" s="6"/>
      <c r="I473" s="6"/>
      <c r="J473" s="6"/>
      <c r="K473" s="126"/>
      <c r="L473" s="113">
        <f t="shared" si="93"/>
        <v>0</v>
      </c>
      <c r="M473" s="113">
        <f t="shared" si="94"/>
        <v>0</v>
      </c>
      <c r="N473" s="113"/>
      <c r="O473" s="6"/>
    </row>
    <row r="474" spans="1:19" hidden="1" outlineLevel="2" x14ac:dyDescent="0.2">
      <c r="A474" t="s">
        <v>390</v>
      </c>
      <c r="B474">
        <v>1961</v>
      </c>
      <c r="C474">
        <v>56.5</v>
      </c>
      <c r="D474" s="6">
        <v>2624.81</v>
      </c>
      <c r="G474" s="32">
        <f>Parameters!$R$36</f>
        <v>-0.15</v>
      </c>
      <c r="H474" s="6"/>
      <c r="I474" s="6"/>
      <c r="J474" s="6"/>
      <c r="K474" s="126"/>
      <c r="L474" s="113">
        <f t="shared" si="93"/>
        <v>0</v>
      </c>
      <c r="M474" s="113">
        <f t="shared" si="94"/>
        <v>0</v>
      </c>
      <c r="N474" s="113"/>
      <c r="O474" s="6"/>
    </row>
    <row r="475" spans="1:19" outlineLevel="1" collapsed="1" x14ac:dyDescent="0.2">
      <c r="A475" s="11" t="s">
        <v>391</v>
      </c>
      <c r="D475" s="6">
        <f>SUBTOTAL(9,D451:D474)</f>
        <v>731466.64</v>
      </c>
      <c r="G475" s="32"/>
      <c r="H475" s="6">
        <f>SUBTOTAL(9,H451:H474)</f>
        <v>0</v>
      </c>
      <c r="I475" s="6">
        <f>SUBTOTAL(9,I451:I474)</f>
        <v>0</v>
      </c>
      <c r="J475" s="6"/>
      <c r="K475" s="126"/>
      <c r="L475" s="113">
        <f>SUBTOTAL(9,L451:L474)</f>
        <v>0</v>
      </c>
      <c r="M475" s="113">
        <f>SUBTOTAL(9,M451:M474)</f>
        <v>0</v>
      </c>
      <c r="N475" s="113"/>
      <c r="O475" s="6"/>
      <c r="Q475" s="33"/>
      <c r="S475" s="6">
        <f>SUBTOTAL(9,S451:S474)</f>
        <v>0</v>
      </c>
    </row>
    <row r="476" spans="1:19" hidden="1" outlineLevel="2" x14ac:dyDescent="0.2">
      <c r="A476" t="s">
        <v>392</v>
      </c>
      <c r="B476">
        <v>1997</v>
      </c>
      <c r="C476">
        <v>20.5</v>
      </c>
      <c r="D476" s="6">
        <v>395110.64</v>
      </c>
      <c r="G476" s="32">
        <f>Parameters!$R$37</f>
        <v>-0.15</v>
      </c>
      <c r="H476" s="6"/>
      <c r="I476" s="6"/>
      <c r="J476" s="6"/>
      <c r="K476" s="126"/>
      <c r="L476" s="113">
        <f t="shared" si="93"/>
        <v>0</v>
      </c>
      <c r="M476" s="113">
        <f t="shared" si="94"/>
        <v>0</v>
      </c>
      <c r="N476" s="113"/>
      <c r="O476" s="6"/>
    </row>
    <row r="477" spans="1:19" hidden="1" outlineLevel="2" x14ac:dyDescent="0.2">
      <c r="A477" t="s">
        <v>392</v>
      </c>
      <c r="B477">
        <v>1996</v>
      </c>
      <c r="C477">
        <v>21.5</v>
      </c>
      <c r="D477" s="6">
        <v>67608.19</v>
      </c>
      <c r="G477" s="32">
        <f>Parameters!$R$37</f>
        <v>-0.15</v>
      </c>
      <c r="H477" s="6"/>
      <c r="I477" s="6"/>
      <c r="J477" s="6"/>
      <c r="K477" s="126"/>
      <c r="L477" s="113">
        <f t="shared" si="93"/>
        <v>0</v>
      </c>
      <c r="M477" s="113">
        <f t="shared" si="94"/>
        <v>0</v>
      </c>
      <c r="N477" s="113"/>
      <c r="O477" s="6"/>
    </row>
    <row r="478" spans="1:19" hidden="1" outlineLevel="2" x14ac:dyDescent="0.2">
      <c r="A478" t="s">
        <v>392</v>
      </c>
      <c r="B478">
        <v>1995</v>
      </c>
      <c r="C478">
        <v>22.5</v>
      </c>
      <c r="D478" s="6">
        <v>291636.84000000003</v>
      </c>
      <c r="G478" s="32">
        <f>Parameters!$R$37</f>
        <v>-0.15</v>
      </c>
      <c r="H478" s="6"/>
      <c r="I478" s="6"/>
      <c r="J478" s="6"/>
      <c r="K478" s="126"/>
      <c r="L478" s="113">
        <f t="shared" si="93"/>
        <v>0</v>
      </c>
      <c r="M478" s="113">
        <f t="shared" si="94"/>
        <v>0</v>
      </c>
      <c r="N478" s="113"/>
      <c r="O478" s="6"/>
    </row>
    <row r="479" spans="1:19" hidden="1" outlineLevel="2" x14ac:dyDescent="0.2">
      <c r="A479" t="s">
        <v>392</v>
      </c>
      <c r="B479">
        <v>1994</v>
      </c>
      <c r="C479">
        <v>23.5</v>
      </c>
      <c r="D479" s="6">
        <v>18273.2</v>
      </c>
      <c r="G479" s="32">
        <f>Parameters!$R$37</f>
        <v>-0.15</v>
      </c>
      <c r="H479" s="6"/>
      <c r="I479" s="6"/>
      <c r="J479" s="6"/>
      <c r="K479" s="126"/>
      <c r="L479" s="113">
        <f t="shared" si="93"/>
        <v>0</v>
      </c>
      <c r="M479" s="113">
        <f t="shared" si="94"/>
        <v>0</v>
      </c>
      <c r="N479" s="113"/>
      <c r="O479" s="6"/>
    </row>
    <row r="480" spans="1:19" hidden="1" outlineLevel="2" x14ac:dyDescent="0.2">
      <c r="A480" t="s">
        <v>392</v>
      </c>
      <c r="B480">
        <v>1993</v>
      </c>
      <c r="C480">
        <v>24.5</v>
      </c>
      <c r="D480" s="6">
        <v>146827.62</v>
      </c>
      <c r="G480" s="32">
        <f>Parameters!$R$37</f>
        <v>-0.15</v>
      </c>
      <c r="H480" s="6"/>
      <c r="I480" s="6"/>
      <c r="J480" s="6"/>
      <c r="K480" s="126"/>
      <c r="L480" s="113">
        <f t="shared" si="93"/>
        <v>0</v>
      </c>
      <c r="M480" s="113">
        <f t="shared" si="94"/>
        <v>0</v>
      </c>
      <c r="N480" s="113"/>
      <c r="O480" s="6"/>
    </row>
    <row r="481" spans="1:15" hidden="1" outlineLevel="2" x14ac:dyDescent="0.2">
      <c r="A481" t="s">
        <v>392</v>
      </c>
      <c r="B481">
        <v>1992</v>
      </c>
      <c r="C481">
        <v>25.5</v>
      </c>
      <c r="D481" s="6">
        <v>171369.95</v>
      </c>
      <c r="G481" s="32">
        <f>Parameters!$R$37</f>
        <v>-0.15</v>
      </c>
      <c r="H481" s="6"/>
      <c r="I481" s="6"/>
      <c r="J481" s="6"/>
      <c r="K481" s="126"/>
      <c r="L481" s="113">
        <f t="shared" si="93"/>
        <v>0</v>
      </c>
      <c r="M481" s="113">
        <f t="shared" si="94"/>
        <v>0</v>
      </c>
      <c r="N481" s="113"/>
      <c r="O481" s="6"/>
    </row>
    <row r="482" spans="1:15" hidden="1" outlineLevel="2" x14ac:dyDescent="0.2">
      <c r="A482" t="s">
        <v>392</v>
      </c>
      <c r="B482">
        <v>1991</v>
      </c>
      <c r="C482">
        <v>26.5</v>
      </c>
      <c r="D482" s="6">
        <v>78438.25</v>
      </c>
      <c r="G482" s="32">
        <f>Parameters!$R$37</f>
        <v>-0.15</v>
      </c>
      <c r="H482" s="6"/>
      <c r="I482" s="6"/>
      <c r="J482" s="6"/>
      <c r="K482" s="126"/>
      <c r="L482" s="113">
        <f t="shared" si="93"/>
        <v>0</v>
      </c>
      <c r="M482" s="113">
        <f t="shared" si="94"/>
        <v>0</v>
      </c>
      <c r="N482" s="113"/>
      <c r="O482" s="6"/>
    </row>
    <row r="483" spans="1:15" hidden="1" outlineLevel="2" x14ac:dyDescent="0.2">
      <c r="A483" t="s">
        <v>392</v>
      </c>
      <c r="B483">
        <v>1990</v>
      </c>
      <c r="C483">
        <v>27.5</v>
      </c>
      <c r="D483" s="6">
        <v>27608.63</v>
      </c>
      <c r="G483" s="32">
        <f>Parameters!$R$37</f>
        <v>-0.15</v>
      </c>
      <c r="H483" s="6"/>
      <c r="I483" s="6"/>
      <c r="J483" s="6"/>
      <c r="K483" s="126"/>
      <c r="L483" s="113">
        <f t="shared" si="93"/>
        <v>0</v>
      </c>
      <c r="M483" s="113">
        <f t="shared" si="94"/>
        <v>0</v>
      </c>
      <c r="N483" s="113"/>
      <c r="O483" s="6"/>
    </row>
    <row r="484" spans="1:15" hidden="1" outlineLevel="2" x14ac:dyDescent="0.2">
      <c r="A484" t="s">
        <v>392</v>
      </c>
      <c r="B484">
        <v>1989</v>
      </c>
      <c r="C484">
        <v>28.5</v>
      </c>
      <c r="D484" s="6">
        <v>48310.48</v>
      </c>
      <c r="G484" s="32">
        <f>Parameters!$R$37</f>
        <v>-0.15</v>
      </c>
      <c r="H484" s="6"/>
      <c r="I484" s="6"/>
      <c r="J484" s="6"/>
      <c r="K484" s="126"/>
      <c r="L484" s="113">
        <f t="shared" si="93"/>
        <v>0</v>
      </c>
      <c r="M484" s="113">
        <f t="shared" si="94"/>
        <v>0</v>
      </c>
      <c r="N484" s="113"/>
      <c r="O484" s="6"/>
    </row>
    <row r="485" spans="1:15" hidden="1" outlineLevel="2" x14ac:dyDescent="0.2">
      <c r="A485" t="s">
        <v>392</v>
      </c>
      <c r="B485">
        <v>1988</v>
      </c>
      <c r="C485">
        <v>29.5</v>
      </c>
      <c r="D485" s="6">
        <v>69198.63</v>
      </c>
      <c r="G485" s="32">
        <f>Parameters!$R$37</f>
        <v>-0.15</v>
      </c>
      <c r="H485" s="6"/>
      <c r="I485" s="6"/>
      <c r="J485" s="6"/>
      <c r="K485" s="126"/>
      <c r="L485" s="113">
        <f t="shared" si="93"/>
        <v>0</v>
      </c>
      <c r="M485" s="113">
        <f t="shared" si="94"/>
        <v>0</v>
      </c>
      <c r="N485" s="113"/>
      <c r="O485" s="6"/>
    </row>
    <row r="486" spans="1:15" hidden="1" outlineLevel="2" x14ac:dyDescent="0.2">
      <c r="A486" t="s">
        <v>392</v>
      </c>
      <c r="B486">
        <v>1987</v>
      </c>
      <c r="C486">
        <v>30.5</v>
      </c>
      <c r="D486" s="6">
        <v>71192.63</v>
      </c>
      <c r="G486" s="32">
        <f>Parameters!$R$37</f>
        <v>-0.15</v>
      </c>
      <c r="H486" s="6"/>
      <c r="I486" s="6"/>
      <c r="J486" s="6"/>
      <c r="K486" s="126"/>
      <c r="L486" s="113">
        <f t="shared" ref="L486:L559" si="98">ROUND(J486*H486,2)</f>
        <v>0</v>
      </c>
      <c r="M486" s="113">
        <f t="shared" ref="M486:M559" si="99">ROUND(K486-L486,2)</f>
        <v>0</v>
      </c>
      <c r="N486" s="113"/>
      <c r="O486" s="6"/>
    </row>
    <row r="487" spans="1:15" hidden="1" outlineLevel="2" x14ac:dyDescent="0.2">
      <c r="A487" t="s">
        <v>392</v>
      </c>
      <c r="B487">
        <v>1986</v>
      </c>
      <c r="C487">
        <v>31.5</v>
      </c>
      <c r="D487" s="6">
        <v>193583.29</v>
      </c>
      <c r="G487" s="32">
        <f>Parameters!$R$37</f>
        <v>-0.15</v>
      </c>
      <c r="H487" s="6"/>
      <c r="I487" s="6"/>
      <c r="J487" s="6"/>
      <c r="K487" s="126"/>
      <c r="L487" s="113">
        <f t="shared" si="98"/>
        <v>0</v>
      </c>
      <c r="M487" s="113">
        <f t="shared" si="99"/>
        <v>0</v>
      </c>
      <c r="N487" s="113"/>
      <c r="O487" s="6"/>
    </row>
    <row r="488" spans="1:15" hidden="1" outlineLevel="2" x14ac:dyDescent="0.2">
      <c r="A488" t="s">
        <v>392</v>
      </c>
      <c r="B488">
        <v>1985</v>
      </c>
      <c r="C488">
        <v>32.5</v>
      </c>
      <c r="D488" s="6">
        <v>79056.75</v>
      </c>
      <c r="G488" s="32">
        <f>Parameters!$R$37</f>
        <v>-0.15</v>
      </c>
      <c r="H488" s="6"/>
      <c r="I488" s="6"/>
      <c r="J488" s="6"/>
      <c r="K488" s="126"/>
      <c r="L488" s="113">
        <f t="shared" si="98"/>
        <v>0</v>
      </c>
      <c r="M488" s="113">
        <f t="shared" si="99"/>
        <v>0</v>
      </c>
      <c r="N488" s="113"/>
      <c r="O488" s="6"/>
    </row>
    <row r="489" spans="1:15" hidden="1" outlineLevel="2" x14ac:dyDescent="0.2">
      <c r="A489" t="s">
        <v>392</v>
      </c>
      <c r="B489">
        <v>1984</v>
      </c>
      <c r="C489">
        <v>33.5</v>
      </c>
      <c r="D489" s="6">
        <v>86041.78</v>
      </c>
      <c r="G489" s="32">
        <f>Parameters!$R$37</f>
        <v>-0.15</v>
      </c>
      <c r="H489" s="6"/>
      <c r="I489" s="6"/>
      <c r="J489" s="6"/>
      <c r="K489" s="126"/>
      <c r="L489" s="113">
        <f t="shared" si="98"/>
        <v>0</v>
      </c>
      <c r="M489" s="113">
        <f t="shared" si="99"/>
        <v>0</v>
      </c>
      <c r="N489" s="113"/>
      <c r="O489" s="6"/>
    </row>
    <row r="490" spans="1:15" hidden="1" outlineLevel="2" x14ac:dyDescent="0.2">
      <c r="A490" t="s">
        <v>392</v>
      </c>
      <c r="B490">
        <v>1983</v>
      </c>
      <c r="C490">
        <v>34.5</v>
      </c>
      <c r="D490" s="6">
        <v>22082.34</v>
      </c>
      <c r="G490" s="32">
        <f>Parameters!$R$37</f>
        <v>-0.15</v>
      </c>
      <c r="H490" s="6"/>
      <c r="I490" s="6"/>
      <c r="J490" s="6"/>
      <c r="K490" s="126"/>
      <c r="L490" s="113">
        <f t="shared" si="98"/>
        <v>0</v>
      </c>
      <c r="M490" s="113">
        <f t="shared" si="99"/>
        <v>0</v>
      </c>
      <c r="N490" s="113"/>
      <c r="O490" s="6"/>
    </row>
    <row r="491" spans="1:15" hidden="1" outlineLevel="2" x14ac:dyDescent="0.2">
      <c r="A491" t="s">
        <v>392</v>
      </c>
      <c r="B491">
        <v>1982</v>
      </c>
      <c r="C491">
        <v>35.5</v>
      </c>
      <c r="D491" s="6">
        <v>59005.05</v>
      </c>
      <c r="G491" s="32">
        <f>Parameters!$R$37</f>
        <v>-0.15</v>
      </c>
      <c r="H491" s="6"/>
      <c r="I491" s="6"/>
      <c r="J491" s="6"/>
      <c r="K491" s="126"/>
      <c r="L491" s="113">
        <f t="shared" si="98"/>
        <v>0</v>
      </c>
      <c r="M491" s="113">
        <f t="shared" si="99"/>
        <v>0</v>
      </c>
      <c r="N491" s="113"/>
      <c r="O491" s="6"/>
    </row>
    <row r="492" spans="1:15" hidden="1" outlineLevel="2" x14ac:dyDescent="0.2">
      <c r="A492" t="s">
        <v>392</v>
      </c>
      <c r="B492">
        <v>1981</v>
      </c>
      <c r="C492">
        <v>36.5</v>
      </c>
      <c r="D492" s="6">
        <v>94633.53</v>
      </c>
      <c r="G492" s="32">
        <f>Parameters!$R$37</f>
        <v>-0.15</v>
      </c>
      <c r="H492" s="6"/>
      <c r="I492" s="6"/>
      <c r="J492" s="6"/>
      <c r="K492" s="126"/>
      <c r="L492" s="113">
        <f t="shared" si="98"/>
        <v>0</v>
      </c>
      <c r="M492" s="113">
        <f t="shared" si="99"/>
        <v>0</v>
      </c>
      <c r="N492" s="113"/>
      <c r="O492" s="6"/>
    </row>
    <row r="493" spans="1:15" hidden="1" outlineLevel="2" x14ac:dyDescent="0.2">
      <c r="A493" t="s">
        <v>392</v>
      </c>
      <c r="B493">
        <v>1980</v>
      </c>
      <c r="C493">
        <v>37.5</v>
      </c>
      <c r="D493" s="6">
        <v>58417.65</v>
      </c>
      <c r="G493" s="32">
        <f>Parameters!$R$37</f>
        <v>-0.15</v>
      </c>
      <c r="H493" s="6"/>
      <c r="I493" s="6"/>
      <c r="J493" s="6"/>
      <c r="K493" s="126"/>
      <c r="L493" s="113">
        <f t="shared" si="98"/>
        <v>0</v>
      </c>
      <c r="M493" s="113">
        <f t="shared" si="99"/>
        <v>0</v>
      </c>
      <c r="N493" s="113"/>
      <c r="O493" s="6"/>
    </row>
    <row r="494" spans="1:15" hidden="1" outlineLevel="2" x14ac:dyDescent="0.2">
      <c r="A494" t="s">
        <v>392</v>
      </c>
      <c r="B494">
        <v>1979</v>
      </c>
      <c r="C494">
        <v>38.5</v>
      </c>
      <c r="D494" s="6">
        <v>39455.79</v>
      </c>
      <c r="G494" s="32">
        <f>Parameters!$R$37</f>
        <v>-0.15</v>
      </c>
      <c r="H494" s="6"/>
      <c r="I494" s="6"/>
      <c r="J494" s="6"/>
      <c r="K494" s="126"/>
      <c r="L494" s="113">
        <f t="shared" si="98"/>
        <v>0</v>
      </c>
      <c r="M494" s="113">
        <f t="shared" si="99"/>
        <v>0</v>
      </c>
      <c r="N494" s="113"/>
      <c r="O494" s="6"/>
    </row>
    <row r="495" spans="1:15" hidden="1" outlineLevel="2" x14ac:dyDescent="0.2">
      <c r="A495" t="s">
        <v>392</v>
      </c>
      <c r="B495">
        <v>1978</v>
      </c>
      <c r="C495">
        <v>39.5</v>
      </c>
      <c r="D495" s="6">
        <v>4757.1499999999996</v>
      </c>
      <c r="G495" s="32">
        <f>Parameters!$R$37</f>
        <v>-0.15</v>
      </c>
      <c r="H495" s="6"/>
      <c r="I495" s="6"/>
      <c r="J495" s="6"/>
      <c r="K495" s="126"/>
      <c r="L495" s="113">
        <f t="shared" si="98"/>
        <v>0</v>
      </c>
      <c r="M495" s="113">
        <f t="shared" si="99"/>
        <v>0</v>
      </c>
      <c r="N495" s="113"/>
      <c r="O495" s="6"/>
    </row>
    <row r="496" spans="1:15" hidden="1" outlineLevel="2" x14ac:dyDescent="0.2">
      <c r="A496" t="s">
        <v>392</v>
      </c>
      <c r="B496">
        <v>1977</v>
      </c>
      <c r="C496">
        <v>40.5</v>
      </c>
      <c r="D496" s="6">
        <v>36329.42</v>
      </c>
      <c r="G496" s="32">
        <f>Parameters!$R$37</f>
        <v>-0.15</v>
      </c>
      <c r="H496" s="6"/>
      <c r="I496" s="6"/>
      <c r="J496" s="6"/>
      <c r="K496" s="126"/>
      <c r="L496" s="113">
        <f t="shared" si="98"/>
        <v>0</v>
      </c>
      <c r="M496" s="113">
        <f t="shared" si="99"/>
        <v>0</v>
      </c>
      <c r="N496" s="113"/>
      <c r="O496" s="6"/>
    </row>
    <row r="497" spans="1:15" hidden="1" outlineLevel="2" x14ac:dyDescent="0.2">
      <c r="A497" t="s">
        <v>392</v>
      </c>
      <c r="B497">
        <v>1976</v>
      </c>
      <c r="C497">
        <v>41.5</v>
      </c>
      <c r="D497" s="6">
        <v>18830.84</v>
      </c>
      <c r="G497" s="32">
        <f>Parameters!$R$37</f>
        <v>-0.15</v>
      </c>
      <c r="H497" s="6"/>
      <c r="I497" s="6"/>
      <c r="J497" s="6"/>
      <c r="K497" s="126"/>
      <c r="L497" s="113">
        <f t="shared" si="98"/>
        <v>0</v>
      </c>
      <c r="M497" s="113">
        <f t="shared" si="99"/>
        <v>0</v>
      </c>
      <c r="N497" s="113"/>
      <c r="O497" s="6"/>
    </row>
    <row r="498" spans="1:15" hidden="1" outlineLevel="2" x14ac:dyDescent="0.2">
      <c r="A498" t="s">
        <v>392</v>
      </c>
      <c r="B498">
        <v>1975</v>
      </c>
      <c r="C498">
        <v>42.5</v>
      </c>
      <c r="D498" s="6">
        <v>19234.96</v>
      </c>
      <c r="G498" s="32">
        <f>Parameters!$R$37</f>
        <v>-0.15</v>
      </c>
      <c r="H498" s="6"/>
      <c r="I498" s="6"/>
      <c r="J498" s="6"/>
      <c r="K498" s="126"/>
      <c r="L498" s="113">
        <f t="shared" si="98"/>
        <v>0</v>
      </c>
      <c r="M498" s="113">
        <f t="shared" si="99"/>
        <v>0</v>
      </c>
      <c r="N498" s="113"/>
      <c r="O498" s="6"/>
    </row>
    <row r="499" spans="1:15" hidden="1" outlineLevel="2" x14ac:dyDescent="0.2">
      <c r="A499" t="s">
        <v>392</v>
      </c>
      <c r="B499">
        <v>1974</v>
      </c>
      <c r="C499">
        <v>43.5</v>
      </c>
      <c r="D499" s="6">
        <v>17884.29</v>
      </c>
      <c r="G499" s="32">
        <f>Parameters!$R$37</f>
        <v>-0.15</v>
      </c>
      <c r="H499" s="6"/>
      <c r="I499" s="6"/>
      <c r="J499" s="6"/>
      <c r="K499" s="126"/>
      <c r="L499" s="113">
        <f t="shared" si="98"/>
        <v>0</v>
      </c>
      <c r="M499" s="113">
        <f t="shared" si="99"/>
        <v>0</v>
      </c>
      <c r="N499" s="113"/>
      <c r="O499" s="6"/>
    </row>
    <row r="500" spans="1:15" hidden="1" outlineLevel="2" x14ac:dyDescent="0.2">
      <c r="A500" t="s">
        <v>392</v>
      </c>
      <c r="B500">
        <v>1973</v>
      </c>
      <c r="C500">
        <v>44.5</v>
      </c>
      <c r="D500" s="6">
        <v>2465.13</v>
      </c>
      <c r="G500" s="32">
        <f>Parameters!$R$37</f>
        <v>-0.15</v>
      </c>
      <c r="H500" s="6"/>
      <c r="I500" s="6"/>
      <c r="J500" s="6"/>
      <c r="K500" s="126"/>
      <c r="L500" s="113">
        <f t="shared" si="98"/>
        <v>0</v>
      </c>
      <c r="M500" s="113">
        <f t="shared" si="99"/>
        <v>0</v>
      </c>
      <c r="N500" s="113"/>
      <c r="O500" s="6"/>
    </row>
    <row r="501" spans="1:15" hidden="1" outlineLevel="2" x14ac:dyDescent="0.2">
      <c r="A501" t="s">
        <v>392</v>
      </c>
      <c r="B501">
        <v>1972</v>
      </c>
      <c r="C501">
        <v>45.5</v>
      </c>
      <c r="D501" s="6">
        <v>35202.21</v>
      </c>
      <c r="G501" s="32">
        <f>Parameters!$R$37</f>
        <v>-0.15</v>
      </c>
      <c r="H501" s="6"/>
      <c r="I501" s="6"/>
      <c r="J501" s="6"/>
      <c r="K501" s="126"/>
      <c r="L501" s="113">
        <f t="shared" si="98"/>
        <v>0</v>
      </c>
      <c r="M501" s="113">
        <f t="shared" si="99"/>
        <v>0</v>
      </c>
      <c r="N501" s="113"/>
      <c r="O501" s="6"/>
    </row>
    <row r="502" spans="1:15" hidden="1" outlineLevel="2" x14ac:dyDescent="0.2">
      <c r="A502" t="s">
        <v>392</v>
      </c>
      <c r="B502">
        <v>1971</v>
      </c>
      <c r="C502">
        <v>46.5</v>
      </c>
      <c r="D502" s="6">
        <v>12624.9</v>
      </c>
      <c r="G502" s="32">
        <f>Parameters!$R$37</f>
        <v>-0.15</v>
      </c>
      <c r="H502" s="6"/>
      <c r="I502" s="6"/>
      <c r="J502" s="6"/>
      <c r="K502" s="126"/>
      <c r="L502" s="113">
        <f t="shared" si="98"/>
        <v>0</v>
      </c>
      <c r="M502" s="113">
        <f t="shared" si="99"/>
        <v>0</v>
      </c>
      <c r="N502" s="113"/>
      <c r="O502" s="6"/>
    </row>
    <row r="503" spans="1:15" hidden="1" outlineLevel="2" x14ac:dyDescent="0.2">
      <c r="A503" t="s">
        <v>392</v>
      </c>
      <c r="B503">
        <v>1970</v>
      </c>
      <c r="C503">
        <v>47.5</v>
      </c>
      <c r="D503" s="6">
        <v>8684.93</v>
      </c>
      <c r="G503" s="32">
        <f>Parameters!$R$37</f>
        <v>-0.15</v>
      </c>
      <c r="H503" s="6"/>
      <c r="I503" s="6"/>
      <c r="J503" s="6"/>
      <c r="K503" s="126"/>
      <c r="L503" s="113">
        <f t="shared" si="98"/>
        <v>0</v>
      </c>
      <c r="M503" s="113">
        <f t="shared" si="99"/>
        <v>0</v>
      </c>
      <c r="N503" s="113"/>
      <c r="O503" s="6"/>
    </row>
    <row r="504" spans="1:15" hidden="1" outlineLevel="2" x14ac:dyDescent="0.2">
      <c r="A504" t="s">
        <v>392</v>
      </c>
      <c r="B504">
        <v>1969</v>
      </c>
      <c r="C504">
        <v>48.5</v>
      </c>
      <c r="D504" s="6">
        <v>60150.03</v>
      </c>
      <c r="G504" s="32">
        <f>Parameters!$R$37</f>
        <v>-0.15</v>
      </c>
      <c r="H504" s="6"/>
      <c r="I504" s="6"/>
      <c r="J504" s="6"/>
      <c r="K504" s="126"/>
      <c r="L504" s="113">
        <f t="shared" si="98"/>
        <v>0</v>
      </c>
      <c r="M504" s="113">
        <f t="shared" si="99"/>
        <v>0</v>
      </c>
      <c r="N504" s="113"/>
      <c r="O504" s="6"/>
    </row>
    <row r="505" spans="1:15" hidden="1" outlineLevel="2" x14ac:dyDescent="0.2">
      <c r="A505" t="s">
        <v>392</v>
      </c>
      <c r="B505">
        <v>1968</v>
      </c>
      <c r="C505">
        <v>49.5</v>
      </c>
      <c r="D505" s="6">
        <v>5084.24</v>
      </c>
      <c r="G505" s="32">
        <f>Parameters!$R$37</f>
        <v>-0.15</v>
      </c>
      <c r="H505" s="6"/>
      <c r="I505" s="6"/>
      <c r="J505" s="6"/>
      <c r="K505" s="126"/>
      <c r="L505" s="113">
        <f t="shared" si="98"/>
        <v>0</v>
      </c>
      <c r="M505" s="113">
        <f t="shared" si="99"/>
        <v>0</v>
      </c>
      <c r="N505" s="113"/>
      <c r="O505" s="6"/>
    </row>
    <row r="506" spans="1:15" hidden="1" outlineLevel="2" x14ac:dyDescent="0.2">
      <c r="A506" t="s">
        <v>392</v>
      </c>
      <c r="B506">
        <v>1967</v>
      </c>
      <c r="C506">
        <v>50.5</v>
      </c>
      <c r="D506" s="6">
        <v>12497.99</v>
      </c>
      <c r="G506" s="32">
        <f>Parameters!$R$37</f>
        <v>-0.15</v>
      </c>
      <c r="H506" s="6"/>
      <c r="I506" s="6"/>
      <c r="J506" s="6"/>
      <c r="K506" s="126"/>
      <c r="L506" s="113">
        <f t="shared" si="98"/>
        <v>0</v>
      </c>
      <c r="M506" s="113">
        <f t="shared" si="99"/>
        <v>0</v>
      </c>
      <c r="N506" s="113"/>
      <c r="O506" s="6"/>
    </row>
    <row r="507" spans="1:15" hidden="1" outlineLevel="2" x14ac:dyDescent="0.2">
      <c r="A507" t="s">
        <v>392</v>
      </c>
      <c r="B507">
        <v>1966</v>
      </c>
      <c r="C507">
        <v>51.5</v>
      </c>
      <c r="D507" s="6">
        <v>4223.97</v>
      </c>
      <c r="G507" s="32">
        <f>Parameters!$R$37</f>
        <v>-0.15</v>
      </c>
      <c r="H507" s="6"/>
      <c r="I507" s="6"/>
      <c r="J507" s="6"/>
      <c r="K507" s="126"/>
      <c r="L507" s="113">
        <f t="shared" si="98"/>
        <v>0</v>
      </c>
      <c r="M507" s="113">
        <f t="shared" si="99"/>
        <v>0</v>
      </c>
      <c r="N507" s="113"/>
      <c r="O507" s="6"/>
    </row>
    <row r="508" spans="1:15" hidden="1" outlineLevel="2" x14ac:dyDescent="0.2">
      <c r="A508" t="s">
        <v>392</v>
      </c>
      <c r="B508">
        <v>1965</v>
      </c>
      <c r="C508">
        <v>52.5</v>
      </c>
      <c r="D508" s="6">
        <v>2381.42</v>
      </c>
      <c r="G508" s="32">
        <f>Parameters!$R$37</f>
        <v>-0.15</v>
      </c>
      <c r="H508" s="6"/>
      <c r="I508" s="6"/>
      <c r="J508" s="6"/>
      <c r="K508" s="126"/>
      <c r="L508" s="113">
        <f t="shared" si="98"/>
        <v>0</v>
      </c>
      <c r="M508" s="113">
        <f t="shared" si="99"/>
        <v>0</v>
      </c>
      <c r="N508" s="113"/>
      <c r="O508" s="6"/>
    </row>
    <row r="509" spans="1:15" hidden="1" outlineLevel="2" x14ac:dyDescent="0.2">
      <c r="A509" t="s">
        <v>392</v>
      </c>
      <c r="B509">
        <v>1964</v>
      </c>
      <c r="C509">
        <v>53.5</v>
      </c>
      <c r="D509" s="6">
        <v>4579.08</v>
      </c>
      <c r="G509" s="32">
        <f>Parameters!$R$37</f>
        <v>-0.15</v>
      </c>
      <c r="H509" s="6"/>
      <c r="I509" s="6"/>
      <c r="J509" s="6"/>
      <c r="K509" s="126"/>
      <c r="L509" s="113">
        <f t="shared" si="98"/>
        <v>0</v>
      </c>
      <c r="M509" s="113">
        <f t="shared" si="99"/>
        <v>0</v>
      </c>
      <c r="N509" s="113"/>
      <c r="O509" s="6"/>
    </row>
    <row r="510" spans="1:15" hidden="1" outlineLevel="2" x14ac:dyDescent="0.2">
      <c r="A510" t="s">
        <v>392</v>
      </c>
      <c r="B510">
        <v>1963</v>
      </c>
      <c r="C510">
        <v>54.5</v>
      </c>
      <c r="D510" s="6">
        <v>89.32</v>
      </c>
      <c r="G510" s="32">
        <f>Parameters!$R$37</f>
        <v>-0.15</v>
      </c>
      <c r="H510" s="6"/>
      <c r="I510" s="6"/>
      <c r="J510" s="6"/>
      <c r="K510" s="126"/>
      <c r="L510" s="113">
        <f t="shared" si="98"/>
        <v>0</v>
      </c>
      <c r="M510" s="113">
        <f t="shared" si="99"/>
        <v>0</v>
      </c>
      <c r="N510" s="113"/>
      <c r="O510" s="6"/>
    </row>
    <row r="511" spans="1:15" hidden="1" outlineLevel="2" x14ac:dyDescent="0.2">
      <c r="A511" t="s">
        <v>392</v>
      </c>
      <c r="B511">
        <v>1962</v>
      </c>
      <c r="C511">
        <v>55.5</v>
      </c>
      <c r="D511" s="6">
        <v>1864.44</v>
      </c>
      <c r="G511" s="32">
        <f>Parameters!$R$37</f>
        <v>-0.15</v>
      </c>
      <c r="H511" s="6"/>
      <c r="I511" s="6"/>
      <c r="J511" s="6"/>
      <c r="K511" s="126"/>
      <c r="L511" s="113">
        <f t="shared" si="98"/>
        <v>0</v>
      </c>
      <c r="M511" s="113">
        <f t="shared" si="99"/>
        <v>0</v>
      </c>
      <c r="N511" s="113"/>
      <c r="O511" s="6"/>
    </row>
    <row r="512" spans="1:15" hidden="1" outlineLevel="2" x14ac:dyDescent="0.2">
      <c r="A512" t="s">
        <v>392</v>
      </c>
      <c r="B512">
        <v>1961</v>
      </c>
      <c r="C512">
        <v>56.5</v>
      </c>
      <c r="D512" s="6">
        <v>4612.3</v>
      </c>
      <c r="G512" s="32">
        <f>Parameters!$R$37</f>
        <v>-0.15</v>
      </c>
      <c r="H512" s="6"/>
      <c r="I512" s="6"/>
      <c r="J512" s="6"/>
      <c r="K512" s="126"/>
      <c r="L512" s="113">
        <f t="shared" si="98"/>
        <v>0</v>
      </c>
      <c r="M512" s="113">
        <f t="shared" si="99"/>
        <v>0</v>
      </c>
      <c r="N512" s="113"/>
      <c r="O512" s="6"/>
    </row>
    <row r="513" spans="1:19" hidden="1" outlineLevel="2" x14ac:dyDescent="0.2">
      <c r="A513" t="s">
        <v>392</v>
      </c>
      <c r="B513">
        <v>1960</v>
      </c>
      <c r="C513">
        <v>57.5</v>
      </c>
      <c r="D513" s="6">
        <v>208.05</v>
      </c>
      <c r="G513" s="32">
        <f>Parameters!$R$37</f>
        <v>-0.15</v>
      </c>
      <c r="H513" s="6"/>
      <c r="I513" s="6"/>
      <c r="J513" s="6"/>
      <c r="K513" s="126"/>
      <c r="L513" s="113">
        <f t="shared" si="98"/>
        <v>0</v>
      </c>
      <c r="M513" s="113">
        <f t="shared" si="99"/>
        <v>0</v>
      </c>
      <c r="N513" s="113"/>
      <c r="O513" s="6"/>
    </row>
    <row r="514" spans="1:19" outlineLevel="1" collapsed="1" x14ac:dyDescent="0.2">
      <c r="A514" s="11" t="s">
        <v>393</v>
      </c>
      <c r="D514" s="6">
        <f>SUBTOTAL(9,D476:D513)</f>
        <v>2269555.9099999992</v>
      </c>
      <c r="G514" s="32"/>
      <c r="H514" s="6">
        <f>SUBTOTAL(9,H476:H513)</f>
        <v>0</v>
      </c>
      <c r="I514" s="6">
        <f>SUBTOTAL(9,I476:I513)</f>
        <v>0</v>
      </c>
      <c r="J514" s="6"/>
      <c r="K514" s="126"/>
      <c r="L514" s="113">
        <f>SUBTOTAL(9,L476:L513)</f>
        <v>0</v>
      </c>
      <c r="M514" s="113">
        <f>SUBTOTAL(9,M476:M513)</f>
        <v>0</v>
      </c>
      <c r="N514" s="113"/>
      <c r="O514" s="6"/>
      <c r="Q514" s="33"/>
      <c r="S514" s="6">
        <f>SUBTOTAL(9,S476:S513)</f>
        <v>0</v>
      </c>
    </row>
    <row r="515" spans="1:19" x14ac:dyDescent="0.2">
      <c r="A515" s="11" t="s">
        <v>472</v>
      </c>
      <c r="D515" s="6">
        <f>SUBTOTAL(9,D235:D513)</f>
        <v>34867604.270000033</v>
      </c>
      <c r="G515" s="32"/>
      <c r="H515" s="6">
        <f>SUBTOTAL(9,H235:H513)</f>
        <v>10159523.574015519</v>
      </c>
      <c r="I515" s="6">
        <f>SUBTOTAL(9,I235:I513)</f>
        <v>12042215.905987414</v>
      </c>
      <c r="J515" s="6"/>
      <c r="K515" s="126">
        <f t="shared" ref="K515:P515" si="100">SUBTOTAL(9,K235:K513)</f>
        <v>20688629.999999974</v>
      </c>
      <c r="L515" s="113">
        <f t="shared" si="100"/>
        <v>17446013.140000004</v>
      </c>
      <c r="M515" s="113">
        <f t="shared" si="100"/>
        <v>3242616.8700000006</v>
      </c>
      <c r="N515" s="113">
        <f t="shared" si="100"/>
        <v>474829.50641264347</v>
      </c>
      <c r="O515" s="6">
        <f t="shared" si="100"/>
        <v>474829.50641264347</v>
      </c>
      <c r="P515" s="6">
        <f t="shared" si="100"/>
        <v>1474254511.8036418</v>
      </c>
      <c r="Q515" s="33">
        <f>P515/D515</f>
        <v>42.281497185399836</v>
      </c>
      <c r="S515" s="6">
        <f>SUBTOTAL(9,S235:S513)</f>
        <v>0</v>
      </c>
    </row>
    <row r="516" spans="1:19" x14ac:dyDescent="0.2">
      <c r="G516" s="32"/>
      <c r="H516" s="6"/>
      <c r="I516" s="6"/>
      <c r="J516" s="6"/>
      <c r="K516" s="126"/>
      <c r="L516" s="113"/>
      <c r="M516" s="6"/>
      <c r="N516" s="113"/>
      <c r="O516" s="6"/>
    </row>
    <row r="517" spans="1:19" x14ac:dyDescent="0.2">
      <c r="G517" s="32"/>
      <c r="H517" s="114" t="s">
        <v>258</v>
      </c>
      <c r="I517" s="6">
        <f>Reserve!F38</f>
        <v>20688630</v>
      </c>
      <c r="J517" s="6"/>
      <c r="K517" s="126">
        <f>K515-I517</f>
        <v>0</v>
      </c>
      <c r="L517" s="113"/>
      <c r="M517" s="113"/>
      <c r="N517" s="113"/>
      <c r="O517" s="6"/>
    </row>
    <row r="518" spans="1:19" x14ac:dyDescent="0.2">
      <c r="G518" s="32"/>
      <c r="H518" s="114" t="s">
        <v>259</v>
      </c>
      <c r="I518" s="6">
        <f>I515</f>
        <v>12042215.905987414</v>
      </c>
      <c r="J518" s="6"/>
      <c r="K518" s="126"/>
      <c r="L518" s="113"/>
      <c r="M518" s="113"/>
      <c r="N518" s="113"/>
      <c r="O518" s="6"/>
    </row>
    <row r="519" spans="1:19" x14ac:dyDescent="0.2">
      <c r="G519" s="32"/>
      <c r="H519" s="114" t="s">
        <v>260</v>
      </c>
      <c r="I519" s="6">
        <v>1.7223296681171036</v>
      </c>
      <c r="J519" s="6"/>
      <c r="K519" s="126"/>
      <c r="L519" s="113"/>
      <c r="M519" s="113"/>
      <c r="N519" s="113"/>
      <c r="O519" s="6"/>
    </row>
    <row r="520" spans="1:19" x14ac:dyDescent="0.2">
      <c r="G520" s="32"/>
      <c r="H520" s="6"/>
      <c r="I520" s="6"/>
      <c r="J520" s="6"/>
      <c r="K520" s="126"/>
      <c r="L520" s="113"/>
      <c r="M520" s="113"/>
      <c r="N520" s="113"/>
      <c r="O520" s="6"/>
      <c r="S520" s="3" t="s">
        <v>245</v>
      </c>
    </row>
    <row r="521" spans="1:19" x14ac:dyDescent="0.2">
      <c r="G521" s="32"/>
      <c r="H521" s="6"/>
      <c r="I521" s="6"/>
      <c r="J521" s="6"/>
      <c r="K521" s="126"/>
      <c r="L521" s="113"/>
      <c r="M521" s="113"/>
      <c r="N521" s="113"/>
      <c r="O521" s="6"/>
      <c r="Q521" s="11" t="s">
        <v>1063</v>
      </c>
      <c r="S521" s="3" t="s">
        <v>247</v>
      </c>
    </row>
    <row r="522" spans="1:19" ht="15" x14ac:dyDescent="0.25">
      <c r="A522" s="1" t="s">
        <v>6</v>
      </c>
      <c r="B522" s="153" t="s">
        <v>7</v>
      </c>
      <c r="C522" s="154" t="s">
        <v>8</v>
      </c>
      <c r="D522" s="159" t="s">
        <v>105</v>
      </c>
      <c r="E522" s="160" t="s">
        <v>9</v>
      </c>
      <c r="F522" s="160" t="s">
        <v>10</v>
      </c>
      <c r="G522" s="154" t="s">
        <v>11</v>
      </c>
      <c r="H522" s="159" t="s">
        <v>249</v>
      </c>
      <c r="I522" s="159" t="s">
        <v>250</v>
      </c>
      <c r="J522" s="161" t="s">
        <v>251</v>
      </c>
      <c r="K522" s="162" t="s">
        <v>12</v>
      </c>
      <c r="L522" s="163" t="s">
        <v>252</v>
      </c>
      <c r="M522" s="163" t="s">
        <v>253</v>
      </c>
      <c r="N522" s="164" t="s">
        <v>254</v>
      </c>
      <c r="O522" s="159" t="s">
        <v>13</v>
      </c>
      <c r="P522" s="33" t="s">
        <v>1058</v>
      </c>
      <c r="Q522" s="154" t="s">
        <v>10</v>
      </c>
      <c r="S522" s="159" t="s">
        <v>255</v>
      </c>
    </row>
    <row r="523" spans="1:19" hidden="1" outlineLevel="2" x14ac:dyDescent="0.2">
      <c r="A523" t="s">
        <v>400</v>
      </c>
      <c r="B523">
        <v>2017</v>
      </c>
      <c r="C523">
        <v>0.5</v>
      </c>
      <c r="D523" s="6">
        <v>186229.56</v>
      </c>
      <c r="E523">
        <v>75</v>
      </c>
      <c r="F523">
        <v>74.5</v>
      </c>
      <c r="G523" s="32">
        <f>Parameters!$R$41</f>
        <v>0</v>
      </c>
      <c r="H523" s="6">
        <f t="shared" ref="H523:H559" si="101">+D523*(1-F523/E523)</f>
        <v>1241.5304000000081</v>
      </c>
      <c r="I523" s="6">
        <f t="shared" ref="I523:I559" si="102">H523*(1-G523)</f>
        <v>1241.5304000000081</v>
      </c>
      <c r="J523" s="6">
        <f>$I$1380</f>
        <v>1.515855786491126</v>
      </c>
      <c r="K523" s="126">
        <f t="shared" ref="K523:K559" si="103">IF((D523*(1-F523/E523)*(1-G523)&lt;0),D523*(1-G523),I523*J523)</f>
        <v>1881.9810409446545</v>
      </c>
      <c r="L523" s="113">
        <f t="shared" si="98"/>
        <v>1881.98</v>
      </c>
      <c r="M523" s="113">
        <f t="shared" si="99"/>
        <v>0</v>
      </c>
      <c r="N523" s="113">
        <f t="shared" ref="N523:N559" si="104">D523/E523</f>
        <v>2483.0607999999997</v>
      </c>
      <c r="O523" s="6">
        <f t="shared" ref="O523:O559" si="105">+D523/E523</f>
        <v>2483.0607999999997</v>
      </c>
      <c r="P523">
        <f t="shared" ref="P523:P580" si="106">D523*F523</f>
        <v>13874102.220000001</v>
      </c>
    </row>
    <row r="524" spans="1:19" hidden="1" outlineLevel="2" x14ac:dyDescent="0.2">
      <c r="A524" t="s">
        <v>400</v>
      </c>
      <c r="B524">
        <v>2016</v>
      </c>
      <c r="C524">
        <v>1.5</v>
      </c>
      <c r="D524" s="6">
        <v>674684.91</v>
      </c>
      <c r="E524">
        <v>75</v>
      </c>
      <c r="F524">
        <v>73.5</v>
      </c>
      <c r="G524" s="32">
        <f>Parameters!$R$41</f>
        <v>0</v>
      </c>
      <c r="H524" s="6">
        <f t="shared" si="101"/>
        <v>13493.698200000013</v>
      </c>
      <c r="I524" s="6">
        <f t="shared" si="102"/>
        <v>13493.698200000013</v>
      </c>
      <c r="J524" s="6">
        <f t="shared" ref="J524:J550" si="107">$I$1380</f>
        <v>1.515855786491126</v>
      </c>
      <c r="K524" s="126">
        <f t="shared" si="103"/>
        <v>20454.500497634912</v>
      </c>
      <c r="L524" s="113">
        <f t="shared" si="98"/>
        <v>20454.5</v>
      </c>
      <c r="M524" s="113">
        <f t="shared" si="99"/>
        <v>0</v>
      </c>
      <c r="N524" s="113">
        <f t="shared" si="104"/>
        <v>8995.7988000000005</v>
      </c>
      <c r="O524" s="6">
        <f t="shared" si="105"/>
        <v>8995.7988000000005</v>
      </c>
      <c r="P524">
        <f t="shared" si="106"/>
        <v>49589340.885000005</v>
      </c>
    </row>
    <row r="525" spans="1:19" hidden="1" outlineLevel="2" x14ac:dyDescent="0.2">
      <c r="A525" t="s">
        <v>400</v>
      </c>
      <c r="B525">
        <v>2015</v>
      </c>
      <c r="C525">
        <v>2.5</v>
      </c>
      <c r="D525" s="6">
        <v>51651.51</v>
      </c>
      <c r="E525">
        <v>75</v>
      </c>
      <c r="F525">
        <v>72.5</v>
      </c>
      <c r="G525" s="32">
        <f>Parameters!$R$41</f>
        <v>0</v>
      </c>
      <c r="H525" s="6">
        <f t="shared" si="101"/>
        <v>1721.7169999999996</v>
      </c>
      <c r="I525" s="6">
        <f t="shared" si="102"/>
        <v>1721.7169999999996</v>
      </c>
      <c r="J525" s="6">
        <f t="shared" si="107"/>
        <v>1.515855786491126</v>
      </c>
      <c r="K525" s="126">
        <f t="shared" si="103"/>
        <v>2609.8746771501415</v>
      </c>
      <c r="L525" s="113">
        <f t="shared" si="98"/>
        <v>2609.87</v>
      </c>
      <c r="M525" s="113">
        <f t="shared" si="99"/>
        <v>0</v>
      </c>
      <c r="N525" s="113">
        <f t="shared" si="104"/>
        <v>688.68680000000006</v>
      </c>
      <c r="O525" s="6">
        <f t="shared" si="105"/>
        <v>688.68680000000006</v>
      </c>
      <c r="P525">
        <f t="shared" si="106"/>
        <v>3744734.4750000001</v>
      </c>
    </row>
    <row r="526" spans="1:19" hidden="1" outlineLevel="2" x14ac:dyDescent="0.2">
      <c r="A526" t="s">
        <v>400</v>
      </c>
      <c r="B526">
        <v>2014</v>
      </c>
      <c r="C526">
        <v>3.5</v>
      </c>
      <c r="D526" s="6">
        <v>1125424.1200000001</v>
      </c>
      <c r="E526">
        <v>75</v>
      </c>
      <c r="F526">
        <v>71.5</v>
      </c>
      <c r="G526" s="32">
        <f>Parameters!$R$41</f>
        <v>0</v>
      </c>
      <c r="H526" s="6">
        <f t="shared" si="101"/>
        <v>52519.792266666635</v>
      </c>
      <c r="I526" s="6">
        <f t="shared" si="102"/>
        <v>52519.792266666635</v>
      </c>
      <c r="J526" s="6">
        <f t="shared" si="107"/>
        <v>1.515855786491126</v>
      </c>
      <c r="K526" s="126">
        <f t="shared" si="103"/>
        <v>79612.431012738511</v>
      </c>
      <c r="L526" s="113">
        <f t="shared" si="98"/>
        <v>79612.429999999993</v>
      </c>
      <c r="M526" s="113">
        <f t="shared" si="99"/>
        <v>0</v>
      </c>
      <c r="N526" s="113">
        <f t="shared" si="104"/>
        <v>15005.654933333335</v>
      </c>
      <c r="O526" s="6">
        <f t="shared" si="105"/>
        <v>15005.654933333335</v>
      </c>
      <c r="P526">
        <f t="shared" si="106"/>
        <v>80467824.580000013</v>
      </c>
    </row>
    <row r="527" spans="1:19" hidden="1" outlineLevel="2" x14ac:dyDescent="0.2">
      <c r="A527" t="s">
        <v>400</v>
      </c>
      <c r="B527">
        <v>2011</v>
      </c>
      <c r="C527">
        <v>6.5</v>
      </c>
      <c r="D527" s="6">
        <v>8852.34</v>
      </c>
      <c r="E527">
        <v>75</v>
      </c>
      <c r="F527">
        <v>68.5</v>
      </c>
      <c r="G527" s="32">
        <f>Parameters!$R$41</f>
        <v>0</v>
      </c>
      <c r="H527" s="6">
        <f t="shared" si="101"/>
        <v>767.20280000000002</v>
      </c>
      <c r="I527" s="6">
        <f t="shared" si="102"/>
        <v>767.20280000000002</v>
      </c>
      <c r="J527" s="6">
        <f t="shared" si="107"/>
        <v>1.515855786491126</v>
      </c>
      <c r="K527" s="126">
        <f t="shared" si="103"/>
        <v>1162.968803792194</v>
      </c>
      <c r="L527" s="113">
        <f t="shared" si="98"/>
        <v>1162.97</v>
      </c>
      <c r="M527" s="113">
        <f t="shared" si="99"/>
        <v>0</v>
      </c>
      <c r="N527" s="113">
        <f t="shared" si="104"/>
        <v>118.0312</v>
      </c>
      <c r="O527" s="6">
        <f t="shared" si="105"/>
        <v>118.0312</v>
      </c>
      <c r="P527">
        <f t="shared" si="106"/>
        <v>606385.29</v>
      </c>
    </row>
    <row r="528" spans="1:19" hidden="1" outlineLevel="2" x14ac:dyDescent="0.2">
      <c r="A528" t="s">
        <v>400</v>
      </c>
      <c r="B528">
        <v>2006</v>
      </c>
      <c r="C528">
        <v>11.5</v>
      </c>
      <c r="D528" s="6">
        <v>99106.22</v>
      </c>
      <c r="E528">
        <v>75</v>
      </c>
      <c r="F528">
        <v>63.5</v>
      </c>
      <c r="G528" s="32">
        <f>Parameters!$R$41</f>
        <v>0</v>
      </c>
      <c r="H528" s="6">
        <f t="shared" si="101"/>
        <v>15196.287066666666</v>
      </c>
      <c r="I528" s="6">
        <f t="shared" si="102"/>
        <v>15196.287066666666</v>
      </c>
      <c r="J528" s="6">
        <f t="shared" si="107"/>
        <v>1.515855786491126</v>
      </c>
      <c r="K528" s="126">
        <f t="shared" si="103"/>
        <v>23035.379683186926</v>
      </c>
      <c r="L528" s="113">
        <f t="shared" si="98"/>
        <v>23035.38</v>
      </c>
      <c r="M528" s="113">
        <f t="shared" si="99"/>
        <v>0</v>
      </c>
      <c r="N528" s="113">
        <f t="shared" si="104"/>
        <v>1321.4162666666666</v>
      </c>
      <c r="O528" s="6">
        <f t="shared" si="105"/>
        <v>1321.4162666666666</v>
      </c>
      <c r="P528">
        <f t="shared" si="106"/>
        <v>6293244.9699999997</v>
      </c>
    </row>
    <row r="529" spans="1:16" hidden="1" outlineLevel="2" x14ac:dyDescent="0.2">
      <c r="A529" t="s">
        <v>400</v>
      </c>
      <c r="B529">
        <v>2004</v>
      </c>
      <c r="C529">
        <v>13.5</v>
      </c>
      <c r="D529" s="6">
        <v>82439.11</v>
      </c>
      <c r="E529">
        <v>75</v>
      </c>
      <c r="F529">
        <v>61.5</v>
      </c>
      <c r="G529" s="32">
        <f>Parameters!$R$41</f>
        <v>0</v>
      </c>
      <c r="H529" s="6">
        <f t="shared" si="101"/>
        <v>14839.039800000004</v>
      </c>
      <c r="I529" s="6">
        <f t="shared" si="102"/>
        <v>14839.039800000004</v>
      </c>
      <c r="J529" s="6">
        <f t="shared" si="107"/>
        <v>1.515855786491126</v>
      </c>
      <c r="K529" s="126">
        <f t="shared" si="103"/>
        <v>22493.844346802125</v>
      </c>
      <c r="L529" s="113">
        <f t="shared" si="98"/>
        <v>22493.84</v>
      </c>
      <c r="M529" s="113">
        <f t="shared" si="99"/>
        <v>0</v>
      </c>
      <c r="N529" s="113">
        <f t="shared" si="104"/>
        <v>1099.1881333333333</v>
      </c>
      <c r="O529" s="6">
        <f t="shared" si="105"/>
        <v>1099.1881333333333</v>
      </c>
      <c r="P529">
        <f t="shared" si="106"/>
        <v>5070005.2649999997</v>
      </c>
    </row>
    <row r="530" spans="1:16" hidden="1" outlineLevel="2" x14ac:dyDescent="0.2">
      <c r="A530" t="s">
        <v>400</v>
      </c>
      <c r="B530">
        <v>2003</v>
      </c>
      <c r="C530">
        <v>14.5</v>
      </c>
      <c r="D530" s="6">
        <v>18148</v>
      </c>
      <c r="E530">
        <v>75</v>
      </c>
      <c r="F530">
        <v>60.5</v>
      </c>
      <c r="G530" s="32">
        <f>Parameters!$R$41</f>
        <v>0</v>
      </c>
      <c r="H530" s="6">
        <f t="shared" si="101"/>
        <v>3508.6133333333337</v>
      </c>
      <c r="I530" s="6">
        <f t="shared" si="102"/>
        <v>3508.6133333333337</v>
      </c>
      <c r="J530" s="6">
        <f t="shared" si="107"/>
        <v>1.515855786491126</v>
      </c>
      <c r="K530" s="126">
        <f t="shared" si="103"/>
        <v>5318.5518238932518</v>
      </c>
      <c r="L530" s="113">
        <f t="shared" si="98"/>
        <v>5318.55</v>
      </c>
      <c r="M530" s="113">
        <f t="shared" si="99"/>
        <v>0</v>
      </c>
      <c r="N530" s="113">
        <f t="shared" si="104"/>
        <v>241.97333333333333</v>
      </c>
      <c r="O530" s="6">
        <f t="shared" si="105"/>
        <v>241.97333333333333</v>
      </c>
      <c r="P530">
        <f t="shared" si="106"/>
        <v>1097954</v>
      </c>
    </row>
    <row r="531" spans="1:16" hidden="1" outlineLevel="2" x14ac:dyDescent="0.2">
      <c r="A531" t="s">
        <v>400</v>
      </c>
      <c r="B531">
        <v>2002</v>
      </c>
      <c r="C531">
        <v>15.5</v>
      </c>
      <c r="D531" s="6">
        <v>74962.27</v>
      </c>
      <c r="E531">
        <v>75</v>
      </c>
      <c r="F531">
        <v>59.5</v>
      </c>
      <c r="G531" s="32">
        <f>Parameters!$R$41</f>
        <v>0</v>
      </c>
      <c r="H531" s="6">
        <f t="shared" si="101"/>
        <v>15492.202466666668</v>
      </c>
      <c r="I531" s="6">
        <f t="shared" si="102"/>
        <v>15492.202466666668</v>
      </c>
      <c r="J531" s="6">
        <f t="shared" si="107"/>
        <v>1.515855786491126</v>
      </c>
      <c r="K531" s="126">
        <f t="shared" si="103"/>
        <v>23483.944754588763</v>
      </c>
      <c r="L531" s="113">
        <f t="shared" si="98"/>
        <v>23483.94</v>
      </c>
      <c r="M531" s="113">
        <f t="shared" si="99"/>
        <v>0</v>
      </c>
      <c r="N531" s="113">
        <f t="shared" si="104"/>
        <v>999.49693333333335</v>
      </c>
      <c r="O531" s="6">
        <f t="shared" si="105"/>
        <v>999.49693333333335</v>
      </c>
      <c r="P531">
        <f t="shared" si="106"/>
        <v>4460255.0650000004</v>
      </c>
    </row>
    <row r="532" spans="1:16" hidden="1" outlineLevel="2" x14ac:dyDescent="0.2">
      <c r="A532" t="s">
        <v>400</v>
      </c>
      <c r="B532">
        <v>2001</v>
      </c>
      <c r="C532">
        <v>16.5</v>
      </c>
      <c r="D532" s="6">
        <v>0.59</v>
      </c>
      <c r="E532">
        <v>75</v>
      </c>
      <c r="F532">
        <v>58.5</v>
      </c>
      <c r="G532" s="32">
        <f>Parameters!$R$41</f>
        <v>0</v>
      </c>
      <c r="H532" s="6">
        <f t="shared" si="101"/>
        <v>0.12979999999999997</v>
      </c>
      <c r="I532" s="6">
        <f t="shared" si="102"/>
        <v>0.12979999999999997</v>
      </c>
      <c r="J532" s="6">
        <f t="shared" si="107"/>
        <v>1.515855786491126</v>
      </c>
      <c r="K532" s="126">
        <f t="shared" si="103"/>
        <v>0.1967580810865481</v>
      </c>
      <c r="L532" s="113">
        <f t="shared" si="98"/>
        <v>0.2</v>
      </c>
      <c r="M532" s="113">
        <f t="shared" si="99"/>
        <v>0</v>
      </c>
      <c r="N532" s="113">
        <f t="shared" si="104"/>
        <v>7.8666666666666659E-3</v>
      </c>
      <c r="O532" s="6">
        <f t="shared" si="105"/>
        <v>7.8666666666666659E-3</v>
      </c>
      <c r="P532">
        <f t="shared" si="106"/>
        <v>34.515000000000001</v>
      </c>
    </row>
    <row r="533" spans="1:16" hidden="1" outlineLevel="2" x14ac:dyDescent="0.2">
      <c r="A533" t="s">
        <v>400</v>
      </c>
      <c r="B533">
        <v>2000</v>
      </c>
      <c r="C533">
        <v>17.5</v>
      </c>
      <c r="D533" s="6">
        <v>807.52</v>
      </c>
      <c r="E533">
        <v>75</v>
      </c>
      <c r="F533">
        <v>57.5</v>
      </c>
      <c r="G533" s="32">
        <f>Parameters!$R$41</f>
        <v>0</v>
      </c>
      <c r="H533" s="6">
        <f t="shared" si="101"/>
        <v>188.42133333333328</v>
      </c>
      <c r="I533" s="6">
        <f t="shared" si="102"/>
        <v>188.42133333333328</v>
      </c>
      <c r="J533" s="6">
        <f t="shared" si="107"/>
        <v>1.515855786491126</v>
      </c>
      <c r="K533" s="126">
        <f t="shared" si="103"/>
        <v>285.61956843170651</v>
      </c>
      <c r="L533" s="113">
        <f t="shared" si="98"/>
        <v>285.62</v>
      </c>
      <c r="M533" s="113">
        <f t="shared" si="99"/>
        <v>0</v>
      </c>
      <c r="N533" s="113">
        <f t="shared" si="104"/>
        <v>10.766933333333332</v>
      </c>
      <c r="O533" s="6">
        <f t="shared" si="105"/>
        <v>10.766933333333332</v>
      </c>
      <c r="P533">
        <f t="shared" si="106"/>
        <v>46432.4</v>
      </c>
    </row>
    <row r="534" spans="1:16" hidden="1" outlineLevel="2" x14ac:dyDescent="0.2">
      <c r="A534" t="s">
        <v>400</v>
      </c>
      <c r="B534">
        <v>1999</v>
      </c>
      <c r="C534">
        <v>18.5</v>
      </c>
      <c r="D534" s="6">
        <v>1582.9</v>
      </c>
      <c r="E534">
        <v>75</v>
      </c>
      <c r="F534">
        <v>56.5</v>
      </c>
      <c r="G534" s="32">
        <f>Parameters!$R$41</f>
        <v>0</v>
      </c>
      <c r="H534" s="6">
        <f t="shared" si="101"/>
        <v>390.44866666666672</v>
      </c>
      <c r="I534" s="6">
        <f t="shared" si="102"/>
        <v>390.44866666666672</v>
      </c>
      <c r="J534" s="6">
        <f t="shared" si="107"/>
        <v>1.515855786491126</v>
      </c>
      <c r="K534" s="126">
        <f t="shared" si="103"/>
        <v>591.86387069441162</v>
      </c>
      <c r="L534" s="113">
        <f t="shared" si="98"/>
        <v>591.86</v>
      </c>
      <c r="M534" s="113">
        <f t="shared" si="99"/>
        <v>0</v>
      </c>
      <c r="N534" s="113">
        <f t="shared" si="104"/>
        <v>21.105333333333334</v>
      </c>
      <c r="O534" s="6">
        <f t="shared" si="105"/>
        <v>21.105333333333334</v>
      </c>
      <c r="P534">
        <f t="shared" si="106"/>
        <v>89433.85</v>
      </c>
    </row>
    <row r="535" spans="1:16" hidden="1" outlineLevel="2" x14ac:dyDescent="0.2">
      <c r="A535" t="s">
        <v>400</v>
      </c>
      <c r="B535">
        <v>1998</v>
      </c>
      <c r="C535">
        <v>19.5</v>
      </c>
      <c r="D535" s="6">
        <v>4347.1499999999996</v>
      </c>
      <c r="E535">
        <v>75</v>
      </c>
      <c r="F535">
        <v>55.5</v>
      </c>
      <c r="G535" s="32">
        <f>Parameters!$R$41</f>
        <v>0</v>
      </c>
      <c r="H535" s="6">
        <f t="shared" si="101"/>
        <v>1130.259</v>
      </c>
      <c r="I535" s="6">
        <f t="shared" si="102"/>
        <v>1130.259</v>
      </c>
      <c r="J535" s="6">
        <f t="shared" si="107"/>
        <v>1.515855786491126</v>
      </c>
      <c r="K535" s="126">
        <f t="shared" si="103"/>
        <v>1713.3096453836736</v>
      </c>
      <c r="L535" s="113">
        <f t="shared" si="98"/>
        <v>1713.31</v>
      </c>
      <c r="M535" s="113">
        <f t="shared" si="99"/>
        <v>0</v>
      </c>
      <c r="N535" s="113">
        <f t="shared" si="104"/>
        <v>57.961999999999996</v>
      </c>
      <c r="O535" s="6">
        <f t="shared" si="105"/>
        <v>57.961999999999996</v>
      </c>
      <c r="P535">
        <f t="shared" si="106"/>
        <v>241266.82499999998</v>
      </c>
    </row>
    <row r="536" spans="1:16" hidden="1" outlineLevel="2" x14ac:dyDescent="0.2">
      <c r="A536" t="s">
        <v>400</v>
      </c>
      <c r="B536">
        <v>1997</v>
      </c>
      <c r="C536">
        <v>20.5</v>
      </c>
      <c r="D536" s="6">
        <v>2993.21</v>
      </c>
      <c r="E536">
        <v>75</v>
      </c>
      <c r="F536">
        <v>54.5</v>
      </c>
      <c r="G536" s="32">
        <f>Parameters!$R$41</f>
        <v>0</v>
      </c>
      <c r="H536" s="6">
        <f t="shared" si="101"/>
        <v>818.14406666666662</v>
      </c>
      <c r="I536" s="6">
        <f t="shared" si="102"/>
        <v>818.14406666666662</v>
      </c>
      <c r="J536" s="6">
        <f t="shared" si="107"/>
        <v>1.515855786491126</v>
      </c>
      <c r="K536" s="126">
        <f t="shared" si="103"/>
        <v>1240.1884176400481</v>
      </c>
      <c r="L536" s="113">
        <f t="shared" si="98"/>
        <v>1240.19</v>
      </c>
      <c r="M536" s="113">
        <f t="shared" si="99"/>
        <v>0</v>
      </c>
      <c r="N536" s="113">
        <f t="shared" si="104"/>
        <v>39.909466666666667</v>
      </c>
      <c r="O536" s="6">
        <f t="shared" si="105"/>
        <v>39.909466666666667</v>
      </c>
      <c r="P536">
        <f t="shared" si="106"/>
        <v>163129.94500000001</v>
      </c>
    </row>
    <row r="537" spans="1:16" hidden="1" outlineLevel="2" x14ac:dyDescent="0.2">
      <c r="A537" t="s">
        <v>400</v>
      </c>
      <c r="B537">
        <v>1996</v>
      </c>
      <c r="C537">
        <v>21.5</v>
      </c>
      <c r="D537" s="6">
        <v>5939.19</v>
      </c>
      <c r="E537">
        <v>75</v>
      </c>
      <c r="F537">
        <v>53.5</v>
      </c>
      <c r="G537" s="32">
        <f>Parameters!$R$41</f>
        <v>0</v>
      </c>
      <c r="H537" s="6">
        <f t="shared" si="101"/>
        <v>1702.5677999999996</v>
      </c>
      <c r="I537" s="6">
        <f t="shared" si="102"/>
        <v>1702.5677999999996</v>
      </c>
      <c r="J537" s="6">
        <f t="shared" si="107"/>
        <v>1.515855786491126</v>
      </c>
      <c r="K537" s="126">
        <f t="shared" si="103"/>
        <v>2580.8472515234653</v>
      </c>
      <c r="L537" s="113">
        <f t="shared" si="98"/>
        <v>2580.85</v>
      </c>
      <c r="M537" s="113">
        <f t="shared" si="99"/>
        <v>0</v>
      </c>
      <c r="N537" s="113">
        <f t="shared" si="104"/>
        <v>79.1892</v>
      </c>
      <c r="O537" s="6">
        <f t="shared" si="105"/>
        <v>79.1892</v>
      </c>
      <c r="P537">
        <f t="shared" si="106"/>
        <v>317746.66499999998</v>
      </c>
    </row>
    <row r="538" spans="1:16" hidden="1" outlineLevel="2" x14ac:dyDescent="0.2">
      <c r="A538" t="s">
        <v>400</v>
      </c>
      <c r="B538">
        <v>1995</v>
      </c>
      <c r="C538">
        <v>22.5</v>
      </c>
      <c r="D538" s="6">
        <v>7054.69</v>
      </c>
      <c r="E538">
        <v>75</v>
      </c>
      <c r="F538">
        <v>52.5</v>
      </c>
      <c r="G538" s="32">
        <f>Parameters!$R$41</f>
        <v>0</v>
      </c>
      <c r="H538" s="6">
        <f t="shared" si="101"/>
        <v>2116.4070000000002</v>
      </c>
      <c r="I538" s="6">
        <f t="shared" si="102"/>
        <v>2116.4070000000002</v>
      </c>
      <c r="J538" s="6">
        <f t="shared" si="107"/>
        <v>1.515855786491126</v>
      </c>
      <c r="K538" s="126">
        <f t="shared" si="103"/>
        <v>3208.1677975203247</v>
      </c>
      <c r="L538" s="113">
        <f t="shared" si="98"/>
        <v>3208.17</v>
      </c>
      <c r="M538" s="113">
        <f t="shared" si="99"/>
        <v>0</v>
      </c>
      <c r="N538" s="113">
        <f t="shared" si="104"/>
        <v>94.062533333333334</v>
      </c>
      <c r="O538" s="6">
        <f t="shared" si="105"/>
        <v>94.062533333333334</v>
      </c>
      <c r="P538">
        <f t="shared" si="106"/>
        <v>370371.22499999998</v>
      </c>
    </row>
    <row r="539" spans="1:16" hidden="1" outlineLevel="2" x14ac:dyDescent="0.2">
      <c r="A539" t="s">
        <v>400</v>
      </c>
      <c r="B539">
        <v>1994</v>
      </c>
      <c r="C539">
        <v>23.5</v>
      </c>
      <c r="D539" s="6">
        <v>3563.72</v>
      </c>
      <c r="E539">
        <v>75</v>
      </c>
      <c r="F539">
        <v>51.5</v>
      </c>
      <c r="G539" s="32">
        <f>Parameters!$R$41</f>
        <v>0</v>
      </c>
      <c r="H539" s="6">
        <f t="shared" si="101"/>
        <v>1116.6322666666667</v>
      </c>
      <c r="I539" s="6">
        <f t="shared" si="102"/>
        <v>1116.6322666666667</v>
      </c>
      <c r="J539" s="6">
        <f t="shared" si="107"/>
        <v>1.515855786491126</v>
      </c>
      <c r="K539" s="126">
        <f t="shared" si="103"/>
        <v>1692.6534828093688</v>
      </c>
      <c r="L539" s="113">
        <f t="shared" si="98"/>
        <v>1692.65</v>
      </c>
      <c r="M539" s="113">
        <f t="shared" si="99"/>
        <v>0</v>
      </c>
      <c r="N539" s="113">
        <f t="shared" si="104"/>
        <v>47.516266666666667</v>
      </c>
      <c r="O539" s="6">
        <f t="shared" si="105"/>
        <v>47.516266666666667</v>
      </c>
      <c r="P539">
        <f t="shared" si="106"/>
        <v>183531.58</v>
      </c>
    </row>
    <row r="540" spans="1:16" hidden="1" outlineLevel="2" x14ac:dyDescent="0.2">
      <c r="A540" t="s">
        <v>400</v>
      </c>
      <c r="B540">
        <v>1993</v>
      </c>
      <c r="C540">
        <v>24.5</v>
      </c>
      <c r="D540" s="6">
        <v>3811.48</v>
      </c>
      <c r="E540">
        <v>75</v>
      </c>
      <c r="F540">
        <v>50.5</v>
      </c>
      <c r="G540" s="32">
        <f>Parameters!$R$41</f>
        <v>0</v>
      </c>
      <c r="H540" s="6">
        <f t="shared" si="101"/>
        <v>1245.0834666666667</v>
      </c>
      <c r="I540" s="6">
        <f t="shared" si="102"/>
        <v>1245.0834666666667</v>
      </c>
      <c r="J540" s="6">
        <f t="shared" si="107"/>
        <v>1.515855786491126</v>
      </c>
      <c r="K540" s="126">
        <f t="shared" si="103"/>
        <v>1887.3669776110976</v>
      </c>
      <c r="L540" s="113">
        <f t="shared" si="98"/>
        <v>1887.37</v>
      </c>
      <c r="M540" s="113">
        <f t="shared" si="99"/>
        <v>0</v>
      </c>
      <c r="N540" s="113">
        <f t="shared" si="104"/>
        <v>50.819733333333332</v>
      </c>
      <c r="O540" s="6">
        <f t="shared" si="105"/>
        <v>50.819733333333332</v>
      </c>
      <c r="P540">
        <f t="shared" si="106"/>
        <v>192479.74</v>
      </c>
    </row>
    <row r="541" spans="1:16" hidden="1" outlineLevel="2" x14ac:dyDescent="0.2">
      <c r="A541" t="s">
        <v>400</v>
      </c>
      <c r="B541">
        <v>1992</v>
      </c>
      <c r="C541">
        <v>25.5</v>
      </c>
      <c r="D541" s="6">
        <v>799.5</v>
      </c>
      <c r="E541">
        <v>75</v>
      </c>
      <c r="F541">
        <v>49.5</v>
      </c>
      <c r="G541" s="32">
        <f>Parameters!$R$41</f>
        <v>0</v>
      </c>
      <c r="H541" s="6">
        <f t="shared" si="101"/>
        <v>271.83</v>
      </c>
      <c r="I541" s="6">
        <f t="shared" si="102"/>
        <v>271.83</v>
      </c>
      <c r="J541" s="6">
        <f t="shared" si="107"/>
        <v>1.515855786491126</v>
      </c>
      <c r="K541" s="126">
        <f t="shared" si="103"/>
        <v>412.05507844188276</v>
      </c>
      <c r="L541" s="113">
        <f t="shared" si="98"/>
        <v>412.06</v>
      </c>
      <c r="M541" s="113">
        <f t="shared" si="99"/>
        <v>0</v>
      </c>
      <c r="N541" s="113">
        <f t="shared" si="104"/>
        <v>10.66</v>
      </c>
      <c r="O541" s="6">
        <f t="shared" si="105"/>
        <v>10.66</v>
      </c>
      <c r="P541">
        <f t="shared" si="106"/>
        <v>39575.25</v>
      </c>
    </row>
    <row r="542" spans="1:16" hidden="1" outlineLevel="2" x14ac:dyDescent="0.2">
      <c r="A542" t="s">
        <v>400</v>
      </c>
      <c r="B542">
        <v>1991</v>
      </c>
      <c r="C542">
        <v>26.5</v>
      </c>
      <c r="D542" s="6">
        <v>84</v>
      </c>
      <c r="E542">
        <v>75</v>
      </c>
      <c r="F542">
        <v>48.500014999999998</v>
      </c>
      <c r="G542" s="32">
        <f>Parameters!$R$41</f>
        <v>0</v>
      </c>
      <c r="H542" s="6">
        <f t="shared" si="101"/>
        <v>29.679983200000002</v>
      </c>
      <c r="I542" s="6">
        <f t="shared" si="102"/>
        <v>29.679983200000002</v>
      </c>
      <c r="J542" s="6">
        <f t="shared" si="107"/>
        <v>1.515855786491126</v>
      </c>
      <c r="K542" s="126">
        <f t="shared" si="103"/>
        <v>44.990574276679411</v>
      </c>
      <c r="L542" s="113">
        <f t="shared" si="98"/>
        <v>44.99</v>
      </c>
      <c r="M542" s="113">
        <f t="shared" si="99"/>
        <v>0</v>
      </c>
      <c r="N542" s="113">
        <f t="shared" si="104"/>
        <v>1.1200000000000001</v>
      </c>
      <c r="O542" s="6">
        <f t="shared" si="105"/>
        <v>1.1200000000000001</v>
      </c>
      <c r="P542">
        <f t="shared" si="106"/>
        <v>4074.00126</v>
      </c>
    </row>
    <row r="543" spans="1:16" hidden="1" outlineLevel="2" x14ac:dyDescent="0.2">
      <c r="A543" t="s">
        <v>400</v>
      </c>
      <c r="B543">
        <v>1990</v>
      </c>
      <c r="C543">
        <v>27.5</v>
      </c>
      <c r="D543" s="6">
        <v>210.63</v>
      </c>
      <c r="E543">
        <v>75</v>
      </c>
      <c r="F543">
        <v>47.500044000000003</v>
      </c>
      <c r="G543" s="32">
        <f>Parameters!$R$41</f>
        <v>0</v>
      </c>
      <c r="H543" s="6">
        <f t="shared" si="101"/>
        <v>77.230876430400002</v>
      </c>
      <c r="I543" s="6">
        <f t="shared" si="102"/>
        <v>77.230876430400002</v>
      </c>
      <c r="J543" s="6">
        <f t="shared" si="107"/>
        <v>1.515855786491126</v>
      </c>
      <c r="K543" s="126">
        <f t="shared" si="103"/>
        <v>117.07087093280296</v>
      </c>
      <c r="L543" s="113">
        <f t="shared" si="98"/>
        <v>117.07</v>
      </c>
      <c r="M543" s="113">
        <f t="shared" si="99"/>
        <v>0</v>
      </c>
      <c r="N543" s="113">
        <f t="shared" si="104"/>
        <v>2.8083999999999998</v>
      </c>
      <c r="O543" s="6">
        <f t="shared" si="105"/>
        <v>2.8083999999999998</v>
      </c>
      <c r="P543">
        <f t="shared" si="106"/>
        <v>10004.93426772</v>
      </c>
    </row>
    <row r="544" spans="1:16" hidden="1" outlineLevel="2" x14ac:dyDescent="0.2">
      <c r="A544" t="s">
        <v>400</v>
      </c>
      <c r="B544">
        <v>1980</v>
      </c>
      <c r="C544">
        <v>37.5</v>
      </c>
      <c r="D544" s="6">
        <v>6.5</v>
      </c>
      <c r="E544">
        <v>75</v>
      </c>
      <c r="F544">
        <v>37.519421999999999</v>
      </c>
      <c r="G544" s="32">
        <f>Parameters!$R$41</f>
        <v>0</v>
      </c>
      <c r="H544" s="6">
        <f t="shared" si="101"/>
        <v>3.2483167599999998</v>
      </c>
      <c r="I544" s="6">
        <f t="shared" si="102"/>
        <v>3.2483167599999998</v>
      </c>
      <c r="J544" s="6">
        <f t="shared" si="107"/>
        <v>1.515855786491126</v>
      </c>
      <c r="K544" s="126">
        <f t="shared" si="103"/>
        <v>4.9239797570021056</v>
      </c>
      <c r="L544" s="113">
        <f t="shared" si="98"/>
        <v>4.92</v>
      </c>
      <c r="M544" s="113">
        <f t="shared" si="99"/>
        <v>0</v>
      </c>
      <c r="N544" s="113">
        <f t="shared" si="104"/>
        <v>8.666666666666667E-2</v>
      </c>
      <c r="O544" s="6">
        <f t="shared" si="105"/>
        <v>8.666666666666667E-2</v>
      </c>
      <c r="P544">
        <f t="shared" si="106"/>
        <v>243.87624299999999</v>
      </c>
    </row>
    <row r="545" spans="1:19" hidden="1" outlineLevel="2" x14ac:dyDescent="0.2">
      <c r="A545" t="s">
        <v>400</v>
      </c>
      <c r="B545">
        <v>1976</v>
      </c>
      <c r="C545">
        <v>41.5</v>
      </c>
      <c r="D545" s="6">
        <v>2348.84</v>
      </c>
      <c r="E545">
        <v>75</v>
      </c>
      <c r="F545">
        <v>33.570667</v>
      </c>
      <c r="G545" s="32">
        <f>Parameters!$R$41</f>
        <v>0</v>
      </c>
      <c r="H545" s="6">
        <f t="shared" si="101"/>
        <v>1297.4783269829334</v>
      </c>
      <c r="I545" s="6">
        <f t="shared" si="102"/>
        <v>1297.4783269829334</v>
      </c>
      <c r="J545" s="6">
        <f t="shared" si="107"/>
        <v>1.515855786491126</v>
      </c>
      <c r="K545" s="126">
        <f t="shared" si="103"/>
        <v>1966.7900298039046</v>
      </c>
      <c r="L545" s="113">
        <f t="shared" si="98"/>
        <v>1966.79</v>
      </c>
      <c r="M545" s="113">
        <f t="shared" si="99"/>
        <v>0</v>
      </c>
      <c r="N545" s="113">
        <f t="shared" si="104"/>
        <v>31.317866666666667</v>
      </c>
      <c r="O545" s="6">
        <f t="shared" si="105"/>
        <v>31.317866666666667</v>
      </c>
      <c r="P545">
        <f t="shared" si="106"/>
        <v>78852.125476280009</v>
      </c>
    </row>
    <row r="546" spans="1:19" hidden="1" outlineLevel="2" x14ac:dyDescent="0.2">
      <c r="A546" t="s">
        <v>400</v>
      </c>
      <c r="B546">
        <v>1975</v>
      </c>
      <c r="C546">
        <v>42.5</v>
      </c>
      <c r="D546" s="6">
        <v>9783.2199999999993</v>
      </c>
      <c r="E546">
        <v>75</v>
      </c>
      <c r="F546">
        <v>32.592700999999998</v>
      </c>
      <c r="G546" s="32">
        <f>Parameters!$R$41</f>
        <v>0</v>
      </c>
      <c r="H546" s="6">
        <f t="shared" si="101"/>
        <v>5531.7324763037332</v>
      </c>
      <c r="I546" s="6">
        <f t="shared" si="102"/>
        <v>5531.7324763037332</v>
      </c>
      <c r="J546" s="6">
        <f t="shared" si="107"/>
        <v>1.515855786491126</v>
      </c>
      <c r="K546" s="126">
        <f t="shared" si="103"/>
        <v>8385.3086835259001</v>
      </c>
      <c r="L546" s="113">
        <f t="shared" si="98"/>
        <v>8385.31</v>
      </c>
      <c r="M546" s="113">
        <f t="shared" si="99"/>
        <v>0</v>
      </c>
      <c r="N546" s="113">
        <f t="shared" si="104"/>
        <v>130.44293333333331</v>
      </c>
      <c r="O546" s="6">
        <f t="shared" si="105"/>
        <v>130.44293333333331</v>
      </c>
      <c r="P546">
        <f t="shared" si="106"/>
        <v>318861.56427721994</v>
      </c>
    </row>
    <row r="547" spans="1:19" hidden="1" outlineLevel="2" x14ac:dyDescent="0.2">
      <c r="A547" t="s">
        <v>400</v>
      </c>
      <c r="B547">
        <v>1974</v>
      </c>
      <c r="C547">
        <v>43.5</v>
      </c>
      <c r="D547" s="6">
        <v>160.82</v>
      </c>
      <c r="E547">
        <v>75</v>
      </c>
      <c r="F547">
        <v>31.619256</v>
      </c>
      <c r="G547" s="32">
        <f>Parameters!$R$41</f>
        <v>0</v>
      </c>
      <c r="H547" s="6">
        <f t="shared" si="101"/>
        <v>93.019883334400006</v>
      </c>
      <c r="I547" s="6">
        <f t="shared" si="102"/>
        <v>93.019883334400006</v>
      </c>
      <c r="J547" s="6">
        <f t="shared" si="107"/>
        <v>1.515855786491126</v>
      </c>
      <c r="K547" s="126">
        <f t="shared" si="103"/>
        <v>141.00472841117971</v>
      </c>
      <c r="L547" s="113">
        <f t="shared" si="98"/>
        <v>141</v>
      </c>
      <c r="M547" s="113">
        <f t="shared" si="99"/>
        <v>0</v>
      </c>
      <c r="N547" s="113">
        <f t="shared" si="104"/>
        <v>2.1442666666666668</v>
      </c>
      <c r="O547" s="6">
        <f t="shared" si="105"/>
        <v>2.1442666666666668</v>
      </c>
      <c r="P547">
        <f t="shared" si="106"/>
        <v>5085.0087499199999</v>
      </c>
    </row>
    <row r="548" spans="1:19" hidden="1" outlineLevel="2" x14ac:dyDescent="0.2">
      <c r="A548" t="s">
        <v>400</v>
      </c>
      <c r="B548">
        <v>1956</v>
      </c>
      <c r="C548">
        <v>61.5</v>
      </c>
      <c r="D548" s="6">
        <v>2356.7600000000002</v>
      </c>
      <c r="E548">
        <v>75</v>
      </c>
      <c r="F548">
        <v>15.668571</v>
      </c>
      <c r="G548" s="32">
        <f>Parameters!$R$41</f>
        <v>0</v>
      </c>
      <c r="H548" s="6">
        <f t="shared" si="101"/>
        <v>1864.3991814672002</v>
      </c>
      <c r="I548" s="6">
        <f t="shared" si="102"/>
        <v>1864.3991814672002</v>
      </c>
      <c r="J548" s="6">
        <f t="shared" si="107"/>
        <v>1.515855786491126</v>
      </c>
      <c r="K548" s="126">
        <f t="shared" si="103"/>
        <v>2826.160287556374</v>
      </c>
      <c r="L548" s="113">
        <f t="shared" si="98"/>
        <v>2826.16</v>
      </c>
      <c r="M548" s="113">
        <f t="shared" si="99"/>
        <v>0</v>
      </c>
      <c r="N548" s="113">
        <f t="shared" si="104"/>
        <v>31.42346666666667</v>
      </c>
      <c r="O548" s="6">
        <f t="shared" si="105"/>
        <v>31.42346666666667</v>
      </c>
      <c r="P548">
        <f t="shared" si="106"/>
        <v>36927.061389960007</v>
      </c>
    </row>
    <row r="549" spans="1:19" hidden="1" outlineLevel="2" x14ac:dyDescent="0.2">
      <c r="A549" t="s">
        <v>400</v>
      </c>
      <c r="B549">
        <v>1955</v>
      </c>
      <c r="C549">
        <v>62.5</v>
      </c>
      <c r="D549" s="6">
        <v>459.22</v>
      </c>
      <c r="E549">
        <v>75</v>
      </c>
      <c r="F549">
        <v>14.918645</v>
      </c>
      <c r="G549" s="32">
        <f>Parameters!$R$41</f>
        <v>0</v>
      </c>
      <c r="H549" s="6">
        <f t="shared" si="101"/>
        <v>367.87413124133332</v>
      </c>
      <c r="I549" s="6">
        <f t="shared" si="102"/>
        <v>367.87413124133332</v>
      </c>
      <c r="J549" s="6">
        <f t="shared" si="107"/>
        <v>1.515855786491126</v>
      </c>
      <c r="K549" s="126">
        <f t="shared" si="103"/>
        <v>557.64413054257102</v>
      </c>
      <c r="L549" s="113">
        <f t="shared" si="98"/>
        <v>557.64</v>
      </c>
      <c r="M549" s="113">
        <f t="shared" si="99"/>
        <v>0</v>
      </c>
      <c r="N549" s="113">
        <f t="shared" si="104"/>
        <v>6.122933333333334</v>
      </c>
      <c r="O549" s="6">
        <f t="shared" si="105"/>
        <v>6.122933333333334</v>
      </c>
      <c r="P549">
        <f t="shared" si="106"/>
        <v>6850.9401569000001</v>
      </c>
    </row>
    <row r="550" spans="1:19" hidden="1" outlineLevel="2" x14ac:dyDescent="0.2">
      <c r="A550" t="s">
        <v>400</v>
      </c>
      <c r="B550">
        <v>1954</v>
      </c>
      <c r="C550">
        <v>63.5</v>
      </c>
      <c r="D550" s="6">
        <v>3598.33</v>
      </c>
      <c r="E550">
        <v>75</v>
      </c>
      <c r="F550">
        <v>14.187595</v>
      </c>
      <c r="G550" s="32">
        <f>Parameters!$R$41</f>
        <v>0</v>
      </c>
      <c r="H550" s="6">
        <f t="shared" si="101"/>
        <v>2917.6413504486663</v>
      </c>
      <c r="I550" s="6">
        <f t="shared" si="102"/>
        <v>2917.6413504486663</v>
      </c>
      <c r="J550" s="6">
        <f t="shared" si="107"/>
        <v>1.515855786491126</v>
      </c>
      <c r="K550" s="126">
        <f t="shared" si="103"/>
        <v>4422.7235239833935</v>
      </c>
      <c r="L550" s="113">
        <f t="shared" si="98"/>
        <v>4422.72</v>
      </c>
      <c r="M550" s="113">
        <f t="shared" si="99"/>
        <v>0</v>
      </c>
      <c r="N550" s="113">
        <f t="shared" si="104"/>
        <v>47.977733333333333</v>
      </c>
      <c r="O550" s="6">
        <f t="shared" si="105"/>
        <v>47.977733333333333</v>
      </c>
      <c r="P550">
        <f t="shared" si="106"/>
        <v>51051.648716349999</v>
      </c>
    </row>
    <row r="551" spans="1:19" outlineLevel="1" collapsed="1" x14ac:dyDescent="0.2">
      <c r="A551" s="11" t="s">
        <v>401</v>
      </c>
      <c r="D551" s="6">
        <f>SUBTOTAL(9,D523:D550)</f>
        <v>2371406.3099999996</v>
      </c>
      <c r="G551" s="32"/>
      <c r="H551" s="6">
        <f>SUBTOTAL(9,H523:H550)</f>
        <v>139942.31125950199</v>
      </c>
      <c r="I551" s="6">
        <f>SUBTOTAL(9,I523:I550)</f>
        <v>139942.31125950199</v>
      </c>
      <c r="J551" s="6"/>
      <c r="K551" s="126">
        <f t="shared" ref="K551:P551" si="108">SUBTOTAL(9,K523:K550)</f>
        <v>212132.36229765837</v>
      </c>
      <c r="L551" s="113">
        <f t="shared" si="108"/>
        <v>212132.34000000003</v>
      </c>
      <c r="M551" s="113">
        <f t="shared" si="108"/>
        <v>0</v>
      </c>
      <c r="N551" s="113">
        <f t="shared" si="108"/>
        <v>31618.750799999998</v>
      </c>
      <c r="O551" s="6">
        <f t="shared" si="108"/>
        <v>31618.750799999998</v>
      </c>
      <c r="P551" s="6">
        <f t="shared" si="108"/>
        <v>167359799.90553737</v>
      </c>
      <c r="Q551" s="33">
        <f>P551/D551</f>
        <v>70.574072102193824</v>
      </c>
      <c r="S551" s="6">
        <f>SUBTOTAL(9,S523:S550)</f>
        <v>0</v>
      </c>
    </row>
    <row r="552" spans="1:19" hidden="1" outlineLevel="2" x14ac:dyDescent="0.2">
      <c r="A552" t="s">
        <v>2</v>
      </c>
      <c r="B552">
        <v>2012</v>
      </c>
      <c r="C552">
        <v>5.5</v>
      </c>
      <c r="D552" s="6">
        <v>8287</v>
      </c>
      <c r="E552">
        <v>66</v>
      </c>
      <c r="F552">
        <v>60.611857999999998</v>
      </c>
      <c r="G552" s="32">
        <f>Parameters!$R$42</f>
        <v>-0.1</v>
      </c>
      <c r="H552" s="6">
        <f t="shared" si="101"/>
        <v>676.53837506060654</v>
      </c>
      <c r="I552" s="6">
        <f t="shared" si="102"/>
        <v>744.19221256666731</v>
      </c>
      <c r="J552" s="6">
        <f t="shared" ref="J552:J604" si="109">$I$1380</f>
        <v>1.515855786491126</v>
      </c>
      <c r="K552" s="126">
        <f t="shared" si="103"/>
        <v>1128.0880716808167</v>
      </c>
      <c r="L552" s="113">
        <f t="shared" si="98"/>
        <v>1025.53</v>
      </c>
      <c r="M552" s="113">
        <f t="shared" si="99"/>
        <v>102.56</v>
      </c>
      <c r="N552" s="113">
        <f t="shared" si="104"/>
        <v>125.56060606060606</v>
      </c>
      <c r="O552" s="6">
        <f t="shared" si="105"/>
        <v>125.56060606060606</v>
      </c>
      <c r="P552">
        <f t="shared" si="106"/>
        <v>502290.46724599996</v>
      </c>
    </row>
    <row r="553" spans="1:19" hidden="1" outlineLevel="2" x14ac:dyDescent="0.2">
      <c r="A553" t="s">
        <v>2</v>
      </c>
      <c r="B553">
        <v>2011</v>
      </c>
      <c r="C553">
        <v>6.5</v>
      </c>
      <c r="D553" s="6">
        <v>6035.12</v>
      </c>
      <c r="E553">
        <v>66</v>
      </c>
      <c r="F553">
        <v>59.639758999999998</v>
      </c>
      <c r="G553" s="32">
        <f>Parameters!$R$42</f>
        <v>-0.1</v>
      </c>
      <c r="H553" s="6">
        <f t="shared" si="101"/>
        <v>581.58814642303037</v>
      </c>
      <c r="I553" s="6">
        <f t="shared" si="102"/>
        <v>639.74696106533349</v>
      </c>
      <c r="J553" s="6">
        <f t="shared" si="109"/>
        <v>1.515855786491126</v>
      </c>
      <c r="K553" s="126">
        <f t="shared" si="103"/>
        <v>969.76413282099884</v>
      </c>
      <c r="L553" s="113">
        <f t="shared" si="98"/>
        <v>881.6</v>
      </c>
      <c r="M553" s="113">
        <f t="shared" si="99"/>
        <v>88.16</v>
      </c>
      <c r="N553" s="113">
        <f t="shared" si="104"/>
        <v>91.441212121212118</v>
      </c>
      <c r="O553" s="6">
        <f t="shared" si="105"/>
        <v>91.441212121212118</v>
      </c>
      <c r="P553">
        <f t="shared" si="106"/>
        <v>359933.10233607999</v>
      </c>
    </row>
    <row r="554" spans="1:19" hidden="1" outlineLevel="2" x14ac:dyDescent="0.2">
      <c r="A554" t="s">
        <v>2</v>
      </c>
      <c r="B554">
        <v>2008</v>
      </c>
      <c r="C554">
        <v>9.5</v>
      </c>
      <c r="D554" s="6">
        <v>2020.38</v>
      </c>
      <c r="E554">
        <v>66</v>
      </c>
      <c r="F554">
        <v>56.741298</v>
      </c>
      <c r="G554" s="32">
        <f>Parameters!$R$42</f>
        <v>-0.1</v>
      </c>
      <c r="H554" s="6">
        <f t="shared" si="101"/>
        <v>283.42570222363634</v>
      </c>
      <c r="I554" s="6">
        <f t="shared" si="102"/>
        <v>311.76827244599997</v>
      </c>
      <c r="J554" s="6">
        <f t="shared" si="109"/>
        <v>1.515855786491126</v>
      </c>
      <c r="K554" s="126">
        <f t="shared" si="103"/>
        <v>472.5957398316109</v>
      </c>
      <c r="L554" s="113">
        <f t="shared" si="98"/>
        <v>429.63</v>
      </c>
      <c r="M554" s="113">
        <f t="shared" si="99"/>
        <v>42.97</v>
      </c>
      <c r="N554" s="113">
        <f t="shared" si="104"/>
        <v>30.611818181818183</v>
      </c>
      <c r="O554" s="6">
        <f t="shared" si="105"/>
        <v>30.611818181818183</v>
      </c>
      <c r="P554">
        <f t="shared" si="106"/>
        <v>114638.98365324001</v>
      </c>
    </row>
    <row r="555" spans="1:19" hidden="1" outlineLevel="2" x14ac:dyDescent="0.2">
      <c r="A555" t="s">
        <v>2</v>
      </c>
      <c r="B555">
        <v>2007</v>
      </c>
      <c r="C555">
        <v>10.5</v>
      </c>
      <c r="D555" s="6">
        <v>6402.63</v>
      </c>
      <c r="E555">
        <v>66</v>
      </c>
      <c r="F555">
        <v>55.781461</v>
      </c>
      <c r="G555" s="32">
        <f>Parameters!$R$42</f>
        <v>-0.1</v>
      </c>
      <c r="H555" s="6">
        <f t="shared" si="101"/>
        <v>991.2958235995452</v>
      </c>
      <c r="I555" s="6">
        <f t="shared" si="102"/>
        <v>1090.4254059594998</v>
      </c>
      <c r="J555" s="6">
        <f t="shared" si="109"/>
        <v>1.515855786491126</v>
      </c>
      <c r="K555" s="126">
        <f t="shared" si="103"/>
        <v>1652.9276613606428</v>
      </c>
      <c r="L555" s="113">
        <f t="shared" si="98"/>
        <v>1502.66</v>
      </c>
      <c r="M555" s="113">
        <f t="shared" si="99"/>
        <v>150.27000000000001</v>
      </c>
      <c r="N555" s="113">
        <f t="shared" si="104"/>
        <v>97.00954545454546</v>
      </c>
      <c r="O555" s="6">
        <f t="shared" si="105"/>
        <v>97.00954545454546</v>
      </c>
      <c r="P555">
        <f t="shared" si="106"/>
        <v>357148.05564243003</v>
      </c>
    </row>
    <row r="556" spans="1:19" hidden="1" outlineLevel="2" x14ac:dyDescent="0.2">
      <c r="A556" t="s">
        <v>2</v>
      </c>
      <c r="B556">
        <v>2005</v>
      </c>
      <c r="C556">
        <v>12.5</v>
      </c>
      <c r="D556" s="6">
        <v>9231.85</v>
      </c>
      <c r="E556">
        <v>66</v>
      </c>
      <c r="F556">
        <v>53.872964000000003</v>
      </c>
      <c r="G556" s="32">
        <f>Parameters!$R$42</f>
        <v>-0.1</v>
      </c>
      <c r="H556" s="6">
        <f t="shared" si="101"/>
        <v>1696.2875347969696</v>
      </c>
      <c r="I556" s="6">
        <f t="shared" si="102"/>
        <v>1865.9162882766666</v>
      </c>
      <c r="J556" s="6">
        <f t="shared" si="109"/>
        <v>1.515855786491126</v>
      </c>
      <c r="K556" s="126">
        <f t="shared" si="103"/>
        <v>2828.460002692229</v>
      </c>
      <c r="L556" s="113">
        <f t="shared" si="98"/>
        <v>2571.33</v>
      </c>
      <c r="M556" s="113">
        <f t="shared" si="99"/>
        <v>257.13</v>
      </c>
      <c r="N556" s="113">
        <f t="shared" si="104"/>
        <v>139.87651515151515</v>
      </c>
      <c r="O556" s="6">
        <f t="shared" si="105"/>
        <v>139.87651515151515</v>
      </c>
      <c r="P556">
        <f t="shared" si="106"/>
        <v>497347.12270340003</v>
      </c>
    </row>
    <row r="557" spans="1:19" hidden="1" outlineLevel="2" x14ac:dyDescent="0.2">
      <c r="A557" t="s">
        <v>2</v>
      </c>
      <c r="B557">
        <v>2004</v>
      </c>
      <c r="C557">
        <v>13.5</v>
      </c>
      <c r="D557" s="6">
        <v>74687.240000000005</v>
      </c>
      <c r="E557">
        <v>66</v>
      </c>
      <c r="F557">
        <v>52.924810000000001</v>
      </c>
      <c r="G557" s="32">
        <f>Parameters!$R$42</f>
        <v>-0.1</v>
      </c>
      <c r="H557" s="6">
        <f t="shared" si="101"/>
        <v>14796.209902660605</v>
      </c>
      <c r="I557" s="6">
        <f t="shared" si="102"/>
        <v>16275.830892926666</v>
      </c>
      <c r="J557" s="6">
        <f t="shared" si="109"/>
        <v>1.515855786491126</v>
      </c>
      <c r="K557" s="126">
        <f t="shared" si="103"/>
        <v>24671.812438993915</v>
      </c>
      <c r="L557" s="113">
        <f t="shared" si="98"/>
        <v>22428.92</v>
      </c>
      <c r="M557" s="113">
        <f t="shared" si="99"/>
        <v>2242.89</v>
      </c>
      <c r="N557" s="113">
        <f t="shared" si="104"/>
        <v>1131.6248484848486</v>
      </c>
      <c r="O557" s="6">
        <f t="shared" si="105"/>
        <v>1131.6248484848486</v>
      </c>
      <c r="P557">
        <f t="shared" si="106"/>
        <v>3952807.9864244005</v>
      </c>
    </row>
    <row r="558" spans="1:19" hidden="1" outlineLevel="2" x14ac:dyDescent="0.2">
      <c r="A558" t="s">
        <v>2</v>
      </c>
      <c r="B558">
        <v>2003</v>
      </c>
      <c r="C558">
        <v>14.5</v>
      </c>
      <c r="D558" s="6">
        <v>40346.720000000001</v>
      </c>
      <c r="E558">
        <v>66</v>
      </c>
      <c r="F558">
        <v>51.980378000000002</v>
      </c>
      <c r="G558" s="32">
        <f>Parameters!$R$42</f>
        <v>-0.1</v>
      </c>
      <c r="H558" s="6">
        <f t="shared" si="101"/>
        <v>8570.3903536339385</v>
      </c>
      <c r="I558" s="6">
        <f t="shared" si="102"/>
        <v>9427.4293889973324</v>
      </c>
      <c r="J558" s="6">
        <f t="shared" si="109"/>
        <v>1.515855786491126</v>
      </c>
      <c r="K558" s="126">
        <f t="shared" si="103"/>
        <v>14290.623391048106</v>
      </c>
      <c r="L558" s="113">
        <f t="shared" si="98"/>
        <v>12991.48</v>
      </c>
      <c r="M558" s="113">
        <f t="shared" si="99"/>
        <v>1299.1400000000001</v>
      </c>
      <c r="N558" s="113">
        <f t="shared" si="104"/>
        <v>611.31393939393945</v>
      </c>
      <c r="O558" s="6">
        <f t="shared" si="105"/>
        <v>611.31393939393945</v>
      </c>
      <c r="P558">
        <f t="shared" si="106"/>
        <v>2097237.7566601601</v>
      </c>
    </row>
    <row r="559" spans="1:19" hidden="1" outlineLevel="2" x14ac:dyDescent="0.2">
      <c r="A559" t="s">
        <v>2</v>
      </c>
      <c r="B559">
        <v>2002</v>
      </c>
      <c r="C559">
        <v>15.5</v>
      </c>
      <c r="D559" s="6">
        <v>42273.31</v>
      </c>
      <c r="E559">
        <v>66</v>
      </c>
      <c r="F559">
        <v>51.040849999999999</v>
      </c>
      <c r="G559" s="32">
        <f>Parameters!$R$42</f>
        <v>-0.1</v>
      </c>
      <c r="H559" s="6">
        <f t="shared" si="101"/>
        <v>9581.4058376742414</v>
      </c>
      <c r="I559" s="6">
        <f t="shared" si="102"/>
        <v>10539.546421441666</v>
      </c>
      <c r="J559" s="6">
        <f t="shared" si="109"/>
        <v>1.515855786491126</v>
      </c>
      <c r="K559" s="126">
        <f t="shared" si="103"/>
        <v>15976.43242993419</v>
      </c>
      <c r="L559" s="113">
        <f t="shared" si="98"/>
        <v>14524.03</v>
      </c>
      <c r="M559" s="113">
        <f t="shared" si="99"/>
        <v>1452.4</v>
      </c>
      <c r="N559" s="113">
        <f t="shared" si="104"/>
        <v>640.50469696969697</v>
      </c>
      <c r="O559" s="6">
        <f t="shared" si="105"/>
        <v>640.50469696969697</v>
      </c>
      <c r="P559">
        <f t="shared" si="106"/>
        <v>2157665.6747134998</v>
      </c>
    </row>
    <row r="560" spans="1:19" hidden="1" outlineLevel="2" x14ac:dyDescent="0.2">
      <c r="A560" t="s">
        <v>2</v>
      </c>
      <c r="B560">
        <v>2001</v>
      </c>
      <c r="C560">
        <v>16.5</v>
      </c>
      <c r="D560" s="6">
        <v>124985.71</v>
      </c>
      <c r="E560">
        <v>66</v>
      </c>
      <c r="F560">
        <v>50.105330000000002</v>
      </c>
      <c r="G560" s="32">
        <f>Parameters!$R$42</f>
        <v>-0.1</v>
      </c>
      <c r="H560" s="6">
        <f t="shared" ref="H560:H604" si="110">+D560*(1-F560/E560)</f>
        <v>30100.100229783333</v>
      </c>
      <c r="I560" s="6">
        <f t="shared" ref="I560:I604" si="111">H560*(1-G560)</f>
        <v>33110.110252761668</v>
      </c>
      <c r="J560" s="6">
        <f t="shared" si="109"/>
        <v>1.515855786491126</v>
      </c>
      <c r="K560" s="126">
        <f t="shared" ref="K560:K604" si="112">IF((D560*(1-F560/E560)*(1-G560)&lt;0),D560*(1-G560),I560*J560)</f>
        <v>50190.152218007934</v>
      </c>
      <c r="L560" s="113">
        <f t="shared" ref="L560:L625" si="113">ROUND(J560*H560,2)</f>
        <v>45627.41</v>
      </c>
      <c r="M560" s="113">
        <f t="shared" ref="M560:M625" si="114">ROUND(K560-L560,2)</f>
        <v>4562.74</v>
      </c>
      <c r="N560" s="113">
        <f t="shared" ref="N560:N604" si="115">D560/E560</f>
        <v>1893.7228787878789</v>
      </c>
      <c r="O560" s="6">
        <f t="shared" ref="O560:O604" si="116">+D560/E560</f>
        <v>1893.7228787878789</v>
      </c>
      <c r="P560">
        <f t="shared" si="106"/>
        <v>6262450.2448343001</v>
      </c>
    </row>
    <row r="561" spans="1:16" hidden="1" outlineLevel="2" x14ac:dyDescent="0.2">
      <c r="A561" t="s">
        <v>2</v>
      </c>
      <c r="B561">
        <v>2000</v>
      </c>
      <c r="C561">
        <v>17.5</v>
      </c>
      <c r="D561" s="6">
        <v>4743.3</v>
      </c>
      <c r="E561">
        <v>66</v>
      </c>
      <c r="F561">
        <v>49.175252</v>
      </c>
      <c r="G561" s="32">
        <f>Parameters!$R$42</f>
        <v>-0.1</v>
      </c>
      <c r="H561" s="6">
        <f t="shared" si="110"/>
        <v>1209.164048309091</v>
      </c>
      <c r="I561" s="6">
        <f t="shared" si="111"/>
        <v>1330.0804531400001</v>
      </c>
      <c r="J561" s="6">
        <f t="shared" si="109"/>
        <v>1.515855786491126</v>
      </c>
      <c r="K561" s="126">
        <f t="shared" si="112"/>
        <v>2016.2101513910081</v>
      </c>
      <c r="L561" s="113">
        <f t="shared" si="113"/>
        <v>1832.92</v>
      </c>
      <c r="M561" s="113">
        <f t="shared" si="114"/>
        <v>183.29</v>
      </c>
      <c r="N561" s="113">
        <f t="shared" si="115"/>
        <v>71.868181818181824</v>
      </c>
      <c r="O561" s="6">
        <f t="shared" si="116"/>
        <v>71.868181818181824</v>
      </c>
      <c r="P561">
        <f t="shared" si="106"/>
        <v>233252.97281160002</v>
      </c>
    </row>
    <row r="562" spans="1:16" hidden="1" outlineLevel="2" x14ac:dyDescent="0.2">
      <c r="A562" t="s">
        <v>2</v>
      </c>
      <c r="B562">
        <v>1999</v>
      </c>
      <c r="C562">
        <v>18.5</v>
      </c>
      <c r="D562" s="6">
        <v>15764.71</v>
      </c>
      <c r="E562">
        <v>66</v>
      </c>
      <c r="F562">
        <v>48.249527999999998</v>
      </c>
      <c r="G562" s="32">
        <f>Parameters!$R$42</f>
        <v>-0.1</v>
      </c>
      <c r="H562" s="6">
        <f t="shared" si="110"/>
        <v>4239.8642945927268</v>
      </c>
      <c r="I562" s="6">
        <f t="shared" si="111"/>
        <v>4663.8507240520003</v>
      </c>
      <c r="J562" s="6">
        <f t="shared" si="109"/>
        <v>1.515855786491126</v>
      </c>
      <c r="K562" s="126">
        <f t="shared" si="112"/>
        <v>7069.7251073850521</v>
      </c>
      <c r="L562" s="113">
        <f t="shared" si="113"/>
        <v>6427.02</v>
      </c>
      <c r="M562" s="113">
        <f t="shared" si="114"/>
        <v>642.71</v>
      </c>
      <c r="N562" s="113">
        <f t="shared" si="115"/>
        <v>238.85924242424241</v>
      </c>
      <c r="O562" s="6">
        <f t="shared" si="116"/>
        <v>238.85924242424241</v>
      </c>
      <c r="P562">
        <f t="shared" si="106"/>
        <v>760639.8165568799</v>
      </c>
    </row>
    <row r="563" spans="1:16" hidden="1" outlineLevel="2" x14ac:dyDescent="0.2">
      <c r="A563" t="s">
        <v>2</v>
      </c>
      <c r="B563">
        <v>1996</v>
      </c>
      <c r="C563">
        <v>21.5</v>
      </c>
      <c r="D563" s="6">
        <v>2723.83</v>
      </c>
      <c r="E563">
        <v>66</v>
      </c>
      <c r="F563">
        <v>45.505496999999998</v>
      </c>
      <c r="G563" s="32">
        <f>Parameters!$R$42</f>
        <v>-0.1</v>
      </c>
      <c r="H563" s="6">
        <f t="shared" si="110"/>
        <v>845.81124403772742</v>
      </c>
      <c r="I563" s="6">
        <f t="shared" si="111"/>
        <v>930.39236844150025</v>
      </c>
      <c r="J563" s="6">
        <f t="shared" si="109"/>
        <v>1.515855786491126</v>
      </c>
      <c r="K563" s="126">
        <f t="shared" si="112"/>
        <v>1410.3406554092319</v>
      </c>
      <c r="L563" s="113">
        <f t="shared" si="113"/>
        <v>1282.1300000000001</v>
      </c>
      <c r="M563" s="113">
        <f t="shared" si="114"/>
        <v>128.21</v>
      </c>
      <c r="N563" s="113">
        <f t="shared" si="115"/>
        <v>41.270151515151511</v>
      </c>
      <c r="O563" s="6">
        <f t="shared" si="116"/>
        <v>41.270151515151511</v>
      </c>
      <c r="P563">
        <f t="shared" si="106"/>
        <v>123949.23789351</v>
      </c>
    </row>
    <row r="564" spans="1:16" hidden="1" outlineLevel="2" x14ac:dyDescent="0.2">
      <c r="A564" t="s">
        <v>2</v>
      </c>
      <c r="B564">
        <v>1995</v>
      </c>
      <c r="C564">
        <v>22.5</v>
      </c>
      <c r="D564" s="6">
        <v>4379.74</v>
      </c>
      <c r="E564">
        <v>66</v>
      </c>
      <c r="F564">
        <v>44.601709999999997</v>
      </c>
      <c r="G564" s="32">
        <f>Parameters!$R$42</f>
        <v>-0.1</v>
      </c>
      <c r="H564" s="6">
        <f t="shared" si="110"/>
        <v>1419.9840400696969</v>
      </c>
      <c r="I564" s="6">
        <f t="shared" si="111"/>
        <v>1561.9824440766668</v>
      </c>
      <c r="J564" s="6">
        <f t="shared" si="109"/>
        <v>1.515855786491126</v>
      </c>
      <c r="K564" s="126">
        <f t="shared" si="112"/>
        <v>2367.7401262511667</v>
      </c>
      <c r="L564" s="113">
        <f t="shared" si="113"/>
        <v>2152.4899999999998</v>
      </c>
      <c r="M564" s="113">
        <f t="shared" si="114"/>
        <v>215.25</v>
      </c>
      <c r="N564" s="113">
        <f t="shared" si="115"/>
        <v>66.359696969696969</v>
      </c>
      <c r="O564" s="6">
        <f t="shared" si="116"/>
        <v>66.359696969696969</v>
      </c>
      <c r="P564">
        <f t="shared" si="106"/>
        <v>195343.89335539998</v>
      </c>
    </row>
    <row r="565" spans="1:16" hidden="1" outlineLevel="2" x14ac:dyDescent="0.2">
      <c r="A565" t="s">
        <v>2</v>
      </c>
      <c r="B565">
        <v>1991</v>
      </c>
      <c r="C565">
        <v>26.5</v>
      </c>
      <c r="D565" s="6">
        <v>5827.86</v>
      </c>
      <c r="E565">
        <v>66</v>
      </c>
      <c r="F565">
        <v>41.048701000000001</v>
      </c>
      <c r="G565" s="32">
        <f>Parameters!$R$42</f>
        <v>-0.1</v>
      </c>
      <c r="H565" s="6">
        <f t="shared" si="110"/>
        <v>2203.222384699091</v>
      </c>
      <c r="I565" s="6">
        <f t="shared" si="111"/>
        <v>2423.5446231690003</v>
      </c>
      <c r="J565" s="6">
        <f t="shared" si="109"/>
        <v>1.515855786491126</v>
      </c>
      <c r="K565" s="126">
        <f t="shared" si="112"/>
        <v>3673.7441408501845</v>
      </c>
      <c r="L565" s="113">
        <f t="shared" si="113"/>
        <v>3339.77</v>
      </c>
      <c r="M565" s="113">
        <f t="shared" si="114"/>
        <v>333.97</v>
      </c>
      <c r="N565" s="113">
        <f t="shared" si="115"/>
        <v>88.300909090909087</v>
      </c>
      <c r="O565" s="6">
        <f t="shared" si="116"/>
        <v>88.300909090909087</v>
      </c>
      <c r="P565">
        <f t="shared" si="106"/>
        <v>239226.08260985999</v>
      </c>
    </row>
    <row r="566" spans="1:16" hidden="1" outlineLevel="2" x14ac:dyDescent="0.2">
      <c r="A566" t="s">
        <v>2</v>
      </c>
      <c r="B566">
        <v>1990</v>
      </c>
      <c r="C566">
        <v>27.5</v>
      </c>
      <c r="D566" s="6">
        <v>1643.6</v>
      </c>
      <c r="E566">
        <v>66</v>
      </c>
      <c r="F566">
        <v>40.176678000000003</v>
      </c>
      <c r="G566" s="32">
        <f>Parameters!$R$42</f>
        <v>-0.1</v>
      </c>
      <c r="H566" s="6">
        <f t="shared" si="110"/>
        <v>643.07897029090896</v>
      </c>
      <c r="I566" s="6">
        <f t="shared" si="111"/>
        <v>707.38686731999996</v>
      </c>
      <c r="J566" s="6">
        <f t="shared" si="109"/>
        <v>1.515855786491126</v>
      </c>
      <c r="K566" s="126">
        <f t="shared" si="112"/>
        <v>1072.2964761148523</v>
      </c>
      <c r="L566" s="113">
        <f t="shared" si="113"/>
        <v>974.81</v>
      </c>
      <c r="M566" s="113">
        <f t="shared" si="114"/>
        <v>97.49</v>
      </c>
      <c r="N566" s="113">
        <f t="shared" si="115"/>
        <v>24.903030303030302</v>
      </c>
      <c r="O566" s="6">
        <f t="shared" si="116"/>
        <v>24.903030303030302</v>
      </c>
      <c r="P566">
        <f t="shared" si="106"/>
        <v>66034.387960799999</v>
      </c>
    </row>
    <row r="567" spans="1:16" hidden="1" outlineLevel="2" x14ac:dyDescent="0.2">
      <c r="A567" t="s">
        <v>2</v>
      </c>
      <c r="B567">
        <v>1988</v>
      </c>
      <c r="C567">
        <v>29.5</v>
      </c>
      <c r="D567" s="6">
        <v>1993.2</v>
      </c>
      <c r="E567">
        <v>66</v>
      </c>
      <c r="F567">
        <v>38.452601999999999</v>
      </c>
      <c r="G567" s="32">
        <f>Parameters!$R$42</f>
        <v>-0.1</v>
      </c>
      <c r="H567" s="6">
        <f t="shared" si="110"/>
        <v>831.93141960000003</v>
      </c>
      <c r="I567" s="6">
        <f t="shared" si="111"/>
        <v>915.12456156000007</v>
      </c>
      <c r="J567" s="6">
        <f t="shared" si="109"/>
        <v>1.515855786491126</v>
      </c>
      <c r="K567" s="126">
        <f t="shared" si="112"/>
        <v>1387.1968620008806</v>
      </c>
      <c r="L567" s="113">
        <f t="shared" si="113"/>
        <v>1261.0899999999999</v>
      </c>
      <c r="M567" s="113">
        <f t="shared" si="114"/>
        <v>126.11</v>
      </c>
      <c r="N567" s="113">
        <f t="shared" si="115"/>
        <v>30.2</v>
      </c>
      <c r="O567" s="6">
        <f t="shared" si="116"/>
        <v>30.2</v>
      </c>
      <c r="P567">
        <f t="shared" si="106"/>
        <v>76643.7263064</v>
      </c>
    </row>
    <row r="568" spans="1:16" hidden="1" outlineLevel="2" x14ac:dyDescent="0.2">
      <c r="A568" t="s">
        <v>2</v>
      </c>
      <c r="B568">
        <v>1987</v>
      </c>
      <c r="C568">
        <v>30.5</v>
      </c>
      <c r="D568" s="6">
        <v>3617.93</v>
      </c>
      <c r="E568">
        <v>66</v>
      </c>
      <c r="F568">
        <v>37.600931000000003</v>
      </c>
      <c r="G568" s="32">
        <f>Parameters!$R$42</f>
        <v>-0.1</v>
      </c>
      <c r="H568" s="6">
        <f t="shared" si="110"/>
        <v>1556.7552076843936</v>
      </c>
      <c r="I568" s="6">
        <f t="shared" si="111"/>
        <v>1712.4307284528331</v>
      </c>
      <c r="J568" s="6">
        <f t="shared" si="109"/>
        <v>1.515855786491126</v>
      </c>
      <c r="K568" s="126">
        <f t="shared" si="112"/>
        <v>2595.7980286904412</v>
      </c>
      <c r="L568" s="113">
        <f t="shared" si="113"/>
        <v>2359.8200000000002</v>
      </c>
      <c r="M568" s="113">
        <f t="shared" si="114"/>
        <v>235.98</v>
      </c>
      <c r="N568" s="113">
        <f t="shared" si="115"/>
        <v>54.817121212121208</v>
      </c>
      <c r="O568" s="6">
        <f t="shared" si="116"/>
        <v>54.817121212121208</v>
      </c>
      <c r="P568">
        <f t="shared" si="106"/>
        <v>136037.53629283002</v>
      </c>
    </row>
    <row r="569" spans="1:16" hidden="1" outlineLevel="2" x14ac:dyDescent="0.2">
      <c r="A569" t="s">
        <v>2</v>
      </c>
      <c r="B569">
        <v>1985</v>
      </c>
      <c r="C569">
        <v>32.5</v>
      </c>
      <c r="D569" s="6">
        <v>2831.07</v>
      </c>
      <c r="E569">
        <v>66</v>
      </c>
      <c r="F569">
        <v>35.919367000000001</v>
      </c>
      <c r="G569" s="32">
        <f>Parameters!$R$42</f>
        <v>-0.1</v>
      </c>
      <c r="H569" s="6">
        <f t="shared" si="110"/>
        <v>1290.3087525349999</v>
      </c>
      <c r="I569" s="6">
        <f t="shared" si="111"/>
        <v>1419.3396277885001</v>
      </c>
      <c r="J569" s="6">
        <f t="shared" si="109"/>
        <v>1.515855786491126</v>
      </c>
      <c r="K569" s="126">
        <f t="shared" si="112"/>
        <v>2151.514187779359</v>
      </c>
      <c r="L569" s="113">
        <f t="shared" si="113"/>
        <v>1955.92</v>
      </c>
      <c r="M569" s="113">
        <f t="shared" si="114"/>
        <v>195.59</v>
      </c>
      <c r="N569" s="113">
        <f t="shared" si="115"/>
        <v>42.895000000000003</v>
      </c>
      <c r="O569" s="6">
        <f t="shared" si="116"/>
        <v>42.895000000000003</v>
      </c>
      <c r="P569">
        <f t="shared" si="106"/>
        <v>101690.24233269</v>
      </c>
    </row>
    <row r="570" spans="1:16" hidden="1" outlineLevel="2" x14ac:dyDescent="0.2">
      <c r="A570" t="s">
        <v>2</v>
      </c>
      <c r="B570">
        <v>1984</v>
      </c>
      <c r="C570">
        <v>33.5</v>
      </c>
      <c r="D570" s="6">
        <v>12016.87</v>
      </c>
      <c r="E570">
        <v>66</v>
      </c>
      <c r="F570">
        <v>35.089599</v>
      </c>
      <c r="G570" s="32">
        <f>Parameters!$R$42</f>
        <v>-0.1</v>
      </c>
      <c r="H570" s="6">
        <f t="shared" si="110"/>
        <v>5627.9737949222736</v>
      </c>
      <c r="I570" s="6">
        <f t="shared" si="111"/>
        <v>6190.7711744145017</v>
      </c>
      <c r="J570" s="6">
        <f t="shared" si="109"/>
        <v>1.515855786491126</v>
      </c>
      <c r="K570" s="126">
        <f t="shared" si="112"/>
        <v>9384.3163075786852</v>
      </c>
      <c r="L570" s="113">
        <f t="shared" si="113"/>
        <v>8531.2000000000007</v>
      </c>
      <c r="M570" s="113">
        <f t="shared" si="114"/>
        <v>853.12</v>
      </c>
      <c r="N570" s="113">
        <f t="shared" si="115"/>
        <v>182.0737878787879</v>
      </c>
      <c r="O570" s="6">
        <f t="shared" si="116"/>
        <v>182.0737878787879</v>
      </c>
      <c r="P570">
        <f t="shared" si="106"/>
        <v>421667.14953513001</v>
      </c>
    </row>
    <row r="571" spans="1:16" hidden="1" outlineLevel="2" x14ac:dyDescent="0.2">
      <c r="A571" t="s">
        <v>2</v>
      </c>
      <c r="B571">
        <v>1983</v>
      </c>
      <c r="C571">
        <v>34.5</v>
      </c>
      <c r="D571" s="6">
        <v>6247.2</v>
      </c>
      <c r="E571">
        <v>66</v>
      </c>
      <c r="F571">
        <v>34.267398</v>
      </c>
      <c r="G571" s="32">
        <f>Parameters!$R$42</f>
        <v>-0.1</v>
      </c>
      <c r="H571" s="6">
        <f t="shared" si="110"/>
        <v>3003.6350184000003</v>
      </c>
      <c r="I571" s="6">
        <f t="shared" si="111"/>
        <v>3303.9985202400007</v>
      </c>
      <c r="J571" s="6">
        <f t="shared" si="109"/>
        <v>1.515855786491126</v>
      </c>
      <c r="K571" s="126">
        <f t="shared" si="112"/>
        <v>5008.3852754639229</v>
      </c>
      <c r="L571" s="113">
        <f t="shared" si="113"/>
        <v>4553.08</v>
      </c>
      <c r="M571" s="113">
        <f t="shared" si="114"/>
        <v>455.31</v>
      </c>
      <c r="N571" s="113">
        <f t="shared" si="115"/>
        <v>94.654545454545456</v>
      </c>
      <c r="O571" s="6">
        <f t="shared" si="116"/>
        <v>94.654545454545456</v>
      </c>
      <c r="P571">
        <f t="shared" si="106"/>
        <v>214075.28878559999</v>
      </c>
    </row>
    <row r="572" spans="1:16" hidden="1" outlineLevel="2" x14ac:dyDescent="0.2">
      <c r="A572" t="s">
        <v>2</v>
      </c>
      <c r="B572">
        <v>1982</v>
      </c>
      <c r="C572">
        <v>35.5</v>
      </c>
      <c r="D572" s="6">
        <v>8516.89</v>
      </c>
      <c r="E572">
        <v>66</v>
      </c>
      <c r="F572">
        <v>33.452730000000003</v>
      </c>
      <c r="G572" s="32">
        <f>Parameters!$R$42</f>
        <v>-0.1</v>
      </c>
      <c r="H572" s="6">
        <f t="shared" si="110"/>
        <v>4200.0230059136356</v>
      </c>
      <c r="I572" s="6">
        <f t="shared" si="111"/>
        <v>4620.0253065049992</v>
      </c>
      <c r="J572" s="6">
        <f t="shared" si="109"/>
        <v>1.515855786491126</v>
      </c>
      <c r="K572" s="126">
        <f t="shared" si="112"/>
        <v>7003.2920946010408</v>
      </c>
      <c r="L572" s="113">
        <f t="shared" si="113"/>
        <v>6366.63</v>
      </c>
      <c r="M572" s="113">
        <f t="shared" si="114"/>
        <v>636.66</v>
      </c>
      <c r="N572" s="113">
        <f t="shared" si="115"/>
        <v>129.04378787878787</v>
      </c>
      <c r="O572" s="6">
        <f t="shared" si="116"/>
        <v>129.04378787878787</v>
      </c>
      <c r="P572">
        <f t="shared" si="106"/>
        <v>284913.22160970001</v>
      </c>
    </row>
    <row r="573" spans="1:16" hidden="1" outlineLevel="2" x14ac:dyDescent="0.2">
      <c r="A573" t="s">
        <v>2</v>
      </c>
      <c r="B573">
        <v>1981</v>
      </c>
      <c r="C573">
        <v>36.5</v>
      </c>
      <c r="D573" s="6">
        <v>15177.63</v>
      </c>
      <c r="E573">
        <v>66</v>
      </c>
      <c r="F573">
        <v>32.646031999999998</v>
      </c>
      <c r="G573" s="32">
        <f>Parameters!$R$42</f>
        <v>-0.1</v>
      </c>
      <c r="H573" s="6">
        <f t="shared" si="110"/>
        <v>7670.2149293309094</v>
      </c>
      <c r="I573" s="6">
        <f t="shared" si="111"/>
        <v>8437.2364222640008</v>
      </c>
      <c r="J573" s="6">
        <f t="shared" si="109"/>
        <v>1.515855786491126</v>
      </c>
      <c r="K573" s="126">
        <f t="shared" si="112"/>
        <v>12789.633652682571</v>
      </c>
      <c r="L573" s="113">
        <f t="shared" si="113"/>
        <v>11626.94</v>
      </c>
      <c r="M573" s="113">
        <f t="shared" si="114"/>
        <v>1162.69</v>
      </c>
      <c r="N573" s="113">
        <f t="shared" si="115"/>
        <v>229.96409090909088</v>
      </c>
      <c r="O573" s="6">
        <f t="shared" si="116"/>
        <v>229.96409090909088</v>
      </c>
      <c r="P573">
        <f t="shared" si="106"/>
        <v>495489.39466415992</v>
      </c>
    </row>
    <row r="574" spans="1:16" hidden="1" outlineLevel="2" x14ac:dyDescent="0.2">
      <c r="A574" t="s">
        <v>2</v>
      </c>
      <c r="B574">
        <v>1980</v>
      </c>
      <c r="C574">
        <v>37.5</v>
      </c>
      <c r="D574" s="6">
        <v>5559.48</v>
      </c>
      <c r="E574">
        <v>66</v>
      </c>
      <c r="F574">
        <v>31.846961</v>
      </c>
      <c r="G574" s="32">
        <f>Parameters!$R$42</f>
        <v>-0.1</v>
      </c>
      <c r="H574" s="6">
        <f t="shared" si="110"/>
        <v>2876.865716056363</v>
      </c>
      <c r="I574" s="6">
        <f t="shared" si="111"/>
        <v>3164.5522876619993</v>
      </c>
      <c r="J574" s="6">
        <f t="shared" si="109"/>
        <v>1.515855786491126</v>
      </c>
      <c r="K574" s="126">
        <f t="shared" si="112"/>
        <v>4797.0048969061718</v>
      </c>
      <c r="L574" s="113">
        <f t="shared" si="113"/>
        <v>4360.91</v>
      </c>
      <c r="M574" s="113">
        <f t="shared" si="114"/>
        <v>436.09</v>
      </c>
      <c r="N574" s="113">
        <f t="shared" si="115"/>
        <v>84.234545454545454</v>
      </c>
      <c r="O574" s="6">
        <f t="shared" si="116"/>
        <v>84.234545454545454</v>
      </c>
      <c r="P574">
        <f t="shared" si="106"/>
        <v>177052.54274027998</v>
      </c>
    </row>
    <row r="575" spans="1:16" hidden="1" outlineLevel="2" x14ac:dyDescent="0.2">
      <c r="A575" t="s">
        <v>2</v>
      </c>
      <c r="B575">
        <v>1979</v>
      </c>
      <c r="C575">
        <v>38.5</v>
      </c>
      <c r="D575" s="6">
        <v>2886.48</v>
      </c>
      <c r="E575">
        <v>66</v>
      </c>
      <c r="F575">
        <v>31.056297000000001</v>
      </c>
      <c r="G575" s="32">
        <f>Parameters!$R$42</f>
        <v>-0.1</v>
      </c>
      <c r="H575" s="6">
        <f t="shared" si="110"/>
        <v>1528.2469672036364</v>
      </c>
      <c r="I575" s="6">
        <f t="shared" si="111"/>
        <v>1681.0716639240002</v>
      </c>
      <c r="J575" s="6">
        <f t="shared" si="109"/>
        <v>1.515855786491126</v>
      </c>
      <c r="K575" s="126">
        <f t="shared" si="112"/>
        <v>2548.262209265461</v>
      </c>
      <c r="L575" s="113">
        <f t="shared" si="113"/>
        <v>2316.6</v>
      </c>
      <c r="M575" s="113">
        <f t="shared" si="114"/>
        <v>231.66</v>
      </c>
      <c r="N575" s="113">
        <f t="shared" si="115"/>
        <v>43.734545454545454</v>
      </c>
      <c r="O575" s="6">
        <f t="shared" si="116"/>
        <v>43.734545454545454</v>
      </c>
      <c r="P575">
        <f t="shared" si="106"/>
        <v>89643.380164560003</v>
      </c>
    </row>
    <row r="576" spans="1:16" hidden="1" outlineLevel="2" x14ac:dyDescent="0.2">
      <c r="A576" t="s">
        <v>2</v>
      </c>
      <c r="B576">
        <v>1977</v>
      </c>
      <c r="C576">
        <v>40.5</v>
      </c>
      <c r="D576" s="6">
        <v>10189.99</v>
      </c>
      <c r="E576">
        <v>66</v>
      </c>
      <c r="F576">
        <v>29.499320999999998</v>
      </c>
      <c r="G576" s="32">
        <f>Parameters!$R$42</f>
        <v>-0.1</v>
      </c>
      <c r="H576" s="6">
        <f t="shared" si="110"/>
        <v>5635.4780909577275</v>
      </c>
      <c r="I576" s="6">
        <f t="shared" si="111"/>
        <v>6199.0259000535007</v>
      </c>
      <c r="J576" s="6">
        <f t="shared" si="109"/>
        <v>1.515855786491126</v>
      </c>
      <c r="K576" s="126">
        <f t="shared" si="112"/>
        <v>9396.8292812044583</v>
      </c>
      <c r="L576" s="113">
        <f t="shared" si="113"/>
        <v>8542.57</v>
      </c>
      <c r="M576" s="113">
        <f t="shared" si="114"/>
        <v>854.26</v>
      </c>
      <c r="N576" s="113">
        <f t="shared" si="115"/>
        <v>154.39378787878786</v>
      </c>
      <c r="O576" s="6">
        <f t="shared" si="116"/>
        <v>154.39378787878786</v>
      </c>
      <c r="P576">
        <f t="shared" si="106"/>
        <v>300597.78599678999</v>
      </c>
    </row>
    <row r="577" spans="1:16" hidden="1" outlineLevel="2" x14ac:dyDescent="0.2">
      <c r="A577" t="s">
        <v>2</v>
      </c>
      <c r="B577">
        <v>1976</v>
      </c>
      <c r="C577">
        <v>41.5</v>
      </c>
      <c r="D577" s="6">
        <v>7260.22</v>
      </c>
      <c r="E577">
        <v>66</v>
      </c>
      <c r="F577">
        <v>28.733135999999998</v>
      </c>
      <c r="G577" s="32">
        <f>Parameters!$R$42</f>
        <v>-0.1</v>
      </c>
      <c r="H577" s="6">
        <f t="shared" si="110"/>
        <v>4099.4792628800005</v>
      </c>
      <c r="I577" s="6">
        <f t="shared" si="111"/>
        <v>4509.427189168001</v>
      </c>
      <c r="J577" s="6">
        <f t="shared" si="109"/>
        <v>1.515855786491126</v>
      </c>
      <c r="K577" s="126">
        <f t="shared" si="112"/>
        <v>6835.6412984607277</v>
      </c>
      <c r="L577" s="113">
        <f t="shared" si="113"/>
        <v>6214.22</v>
      </c>
      <c r="M577" s="113">
        <f t="shared" si="114"/>
        <v>621.41999999999996</v>
      </c>
      <c r="N577" s="113">
        <f t="shared" si="115"/>
        <v>110.00333333333333</v>
      </c>
      <c r="O577" s="6">
        <f t="shared" si="116"/>
        <v>110.00333333333333</v>
      </c>
      <c r="P577">
        <f t="shared" si="106"/>
        <v>208608.88864992</v>
      </c>
    </row>
    <row r="578" spans="1:16" hidden="1" outlineLevel="2" x14ac:dyDescent="0.2">
      <c r="A578" t="s">
        <v>2</v>
      </c>
      <c r="B578">
        <v>1975</v>
      </c>
      <c r="C578">
        <v>42.5</v>
      </c>
      <c r="D578" s="6">
        <v>6565.98</v>
      </c>
      <c r="E578">
        <v>66</v>
      </c>
      <c r="F578">
        <v>27.976368999999998</v>
      </c>
      <c r="G578" s="32">
        <f>Parameters!$R$42</f>
        <v>-0.1</v>
      </c>
      <c r="H578" s="6">
        <f t="shared" si="110"/>
        <v>3782.7636465663636</v>
      </c>
      <c r="I578" s="6">
        <f t="shared" si="111"/>
        <v>4161.040011223</v>
      </c>
      <c r="J578" s="6">
        <f t="shared" si="109"/>
        <v>1.515855786491126</v>
      </c>
      <c r="K578" s="126">
        <f t="shared" si="112"/>
        <v>6307.5365788334839</v>
      </c>
      <c r="L578" s="113">
        <f t="shared" si="113"/>
        <v>5734.12</v>
      </c>
      <c r="M578" s="113">
        <f t="shared" si="114"/>
        <v>573.41999999999996</v>
      </c>
      <c r="N578" s="113">
        <f t="shared" si="115"/>
        <v>99.484545454545454</v>
      </c>
      <c r="O578" s="6">
        <f t="shared" si="116"/>
        <v>99.484545454545454</v>
      </c>
      <c r="P578">
        <f t="shared" si="106"/>
        <v>183692.27932661999</v>
      </c>
    </row>
    <row r="579" spans="1:16" hidden="1" outlineLevel="2" x14ac:dyDescent="0.2">
      <c r="A579" t="s">
        <v>2</v>
      </c>
      <c r="B579">
        <v>1974</v>
      </c>
      <c r="C579">
        <v>43.5</v>
      </c>
      <c r="D579" s="6">
        <v>6726.02</v>
      </c>
      <c r="E579">
        <v>66</v>
      </c>
      <c r="F579">
        <v>27.227623000000001</v>
      </c>
      <c r="G579" s="32">
        <f>Parameters!$R$42</f>
        <v>-0.1</v>
      </c>
      <c r="H579" s="6">
        <f t="shared" si="110"/>
        <v>3951.2694416596964</v>
      </c>
      <c r="I579" s="6">
        <f t="shared" si="111"/>
        <v>4346.3963858256666</v>
      </c>
      <c r="J579" s="6">
        <f t="shared" si="109"/>
        <v>1.515855786491126</v>
      </c>
      <c r="K579" s="126">
        <f t="shared" si="112"/>
        <v>6588.5101118379534</v>
      </c>
      <c r="L579" s="113">
        <f t="shared" si="113"/>
        <v>5989.55</v>
      </c>
      <c r="M579" s="113">
        <f t="shared" si="114"/>
        <v>598.96</v>
      </c>
      <c r="N579" s="113">
        <f t="shared" si="115"/>
        <v>101.90939393939395</v>
      </c>
      <c r="O579" s="6">
        <f t="shared" si="116"/>
        <v>101.90939393939395</v>
      </c>
      <c r="P579">
        <f t="shared" si="106"/>
        <v>183133.53685046002</v>
      </c>
    </row>
    <row r="580" spans="1:16" hidden="1" outlineLevel="2" x14ac:dyDescent="0.2">
      <c r="A580" t="s">
        <v>2</v>
      </c>
      <c r="B580">
        <v>1973</v>
      </c>
      <c r="C580">
        <v>44.5</v>
      </c>
      <c r="D580" s="6">
        <v>3511.26</v>
      </c>
      <c r="E580">
        <v>66</v>
      </c>
      <c r="F580">
        <v>26.488907000000001</v>
      </c>
      <c r="G580" s="32">
        <f>Parameters!$R$42</f>
        <v>-0.1</v>
      </c>
      <c r="H580" s="6">
        <f t="shared" si="110"/>
        <v>2102.0260667754546</v>
      </c>
      <c r="I580" s="6">
        <f t="shared" si="111"/>
        <v>2312.2286734530003</v>
      </c>
      <c r="J580" s="6">
        <f t="shared" si="109"/>
        <v>1.515855786491126</v>
      </c>
      <c r="K580" s="126">
        <f t="shared" si="112"/>
        <v>3505.0052143444304</v>
      </c>
      <c r="L580" s="113">
        <f t="shared" si="113"/>
        <v>3186.37</v>
      </c>
      <c r="M580" s="113">
        <f t="shared" si="114"/>
        <v>318.64</v>
      </c>
      <c r="N580" s="113">
        <f t="shared" si="115"/>
        <v>53.200909090909093</v>
      </c>
      <c r="O580" s="6">
        <f t="shared" si="116"/>
        <v>53.200909090909093</v>
      </c>
      <c r="P580">
        <f t="shared" si="106"/>
        <v>93009.43959282001</v>
      </c>
    </row>
    <row r="581" spans="1:16" hidden="1" outlineLevel="2" x14ac:dyDescent="0.2">
      <c r="A581" t="s">
        <v>2</v>
      </c>
      <c r="B581">
        <v>1972</v>
      </c>
      <c r="C581">
        <v>45.5</v>
      </c>
      <c r="D581" s="6">
        <v>1469.64</v>
      </c>
      <c r="E581">
        <v>66</v>
      </c>
      <c r="F581">
        <v>25.758417999999999</v>
      </c>
      <c r="G581" s="32">
        <f>Parameters!$R$42</f>
        <v>-0.1</v>
      </c>
      <c r="H581" s="6">
        <f t="shared" si="110"/>
        <v>896.07028137090913</v>
      </c>
      <c r="I581" s="6">
        <f t="shared" si="111"/>
        <v>985.67730950800012</v>
      </c>
      <c r="J581" s="6">
        <f t="shared" si="109"/>
        <v>1.515855786491126</v>
      </c>
      <c r="K581" s="126">
        <f t="shared" si="112"/>
        <v>1494.1446532307066</v>
      </c>
      <c r="L581" s="113">
        <f t="shared" si="113"/>
        <v>1358.31</v>
      </c>
      <c r="M581" s="113">
        <f t="shared" si="114"/>
        <v>135.83000000000001</v>
      </c>
      <c r="N581" s="113">
        <f t="shared" si="115"/>
        <v>22.267272727272729</v>
      </c>
      <c r="O581" s="6">
        <f t="shared" si="116"/>
        <v>22.267272727272729</v>
      </c>
      <c r="P581">
        <f t="shared" ref="P581:P604" si="117">D581*F581</f>
        <v>37855.60142952</v>
      </c>
    </row>
    <row r="582" spans="1:16" hidden="1" outlineLevel="2" x14ac:dyDescent="0.2">
      <c r="A582" t="s">
        <v>2</v>
      </c>
      <c r="B582">
        <v>1971</v>
      </c>
      <c r="C582">
        <v>46.5</v>
      </c>
      <c r="D582" s="6">
        <v>4107.5600000000004</v>
      </c>
      <c r="E582">
        <v>66</v>
      </c>
      <c r="F582">
        <v>25.038654999999999</v>
      </c>
      <c r="G582" s="32">
        <f>Parameters!$R$42</f>
        <v>-0.1</v>
      </c>
      <c r="H582" s="6">
        <f t="shared" si="110"/>
        <v>2549.2603373969696</v>
      </c>
      <c r="I582" s="6">
        <f t="shared" si="111"/>
        <v>2804.1863711366668</v>
      </c>
      <c r="J582" s="6">
        <f t="shared" si="109"/>
        <v>1.515855786491126</v>
      </c>
      <c r="K582" s="126">
        <f t="shared" si="112"/>
        <v>4250.7421370870688</v>
      </c>
      <c r="L582" s="113">
        <f t="shared" si="113"/>
        <v>3864.31</v>
      </c>
      <c r="M582" s="113">
        <f t="shared" si="114"/>
        <v>386.43</v>
      </c>
      <c r="N582" s="113">
        <f t="shared" si="115"/>
        <v>62.235757575757582</v>
      </c>
      <c r="O582" s="6">
        <f t="shared" si="116"/>
        <v>62.235757575757582</v>
      </c>
      <c r="P582">
        <f t="shared" si="117"/>
        <v>102847.7777318</v>
      </c>
    </row>
    <row r="583" spans="1:16" hidden="1" outlineLevel="2" x14ac:dyDescent="0.2">
      <c r="A583" t="s">
        <v>2</v>
      </c>
      <c r="B583">
        <v>1970</v>
      </c>
      <c r="C583">
        <v>47.5</v>
      </c>
      <c r="D583" s="6">
        <v>3923.2</v>
      </c>
      <c r="E583">
        <v>66</v>
      </c>
      <c r="F583">
        <v>24.327368</v>
      </c>
      <c r="G583" s="32">
        <f>Parameters!$R$42</f>
        <v>-0.1</v>
      </c>
      <c r="H583" s="6">
        <f t="shared" si="110"/>
        <v>2477.1222706424242</v>
      </c>
      <c r="I583" s="6">
        <f t="shared" si="111"/>
        <v>2724.8344977066668</v>
      </c>
      <c r="J583" s="6">
        <f t="shared" si="109"/>
        <v>1.515855786491126</v>
      </c>
      <c r="K583" s="126">
        <f t="shared" si="112"/>
        <v>4130.4561405792911</v>
      </c>
      <c r="L583" s="113">
        <f t="shared" si="113"/>
        <v>3754.96</v>
      </c>
      <c r="M583" s="113">
        <f t="shared" si="114"/>
        <v>375.5</v>
      </c>
      <c r="N583" s="113">
        <f t="shared" si="115"/>
        <v>59.442424242424238</v>
      </c>
      <c r="O583" s="6">
        <f t="shared" si="116"/>
        <v>59.442424242424238</v>
      </c>
      <c r="P583">
        <f t="shared" si="117"/>
        <v>95441.13013759999</v>
      </c>
    </row>
    <row r="584" spans="1:16" hidden="1" outlineLevel="2" x14ac:dyDescent="0.2">
      <c r="A584" t="s">
        <v>2</v>
      </c>
      <c r="B584">
        <v>1969</v>
      </c>
      <c r="C584">
        <v>48.5</v>
      </c>
      <c r="D584" s="6">
        <v>2035.46</v>
      </c>
      <c r="E584">
        <v>66</v>
      </c>
      <c r="F584">
        <v>23.627586000000001</v>
      </c>
      <c r="G584" s="32">
        <f>Parameters!$R$42</f>
        <v>-0.1</v>
      </c>
      <c r="H584" s="6">
        <f t="shared" si="110"/>
        <v>1306.7780878854546</v>
      </c>
      <c r="I584" s="6">
        <f t="shared" si="111"/>
        <v>1437.4558966740003</v>
      </c>
      <c r="J584" s="6">
        <f t="shared" si="109"/>
        <v>1.515855786491126</v>
      </c>
      <c r="K584" s="126">
        <f t="shared" si="112"/>
        <v>2178.9758387990732</v>
      </c>
      <c r="L584" s="113">
        <f t="shared" si="113"/>
        <v>1980.89</v>
      </c>
      <c r="M584" s="113">
        <f t="shared" si="114"/>
        <v>198.09</v>
      </c>
      <c r="N584" s="113">
        <f t="shared" si="115"/>
        <v>30.84030303030303</v>
      </c>
      <c r="O584" s="6">
        <f t="shared" si="116"/>
        <v>30.84030303030303</v>
      </c>
      <c r="P584">
        <f t="shared" si="117"/>
        <v>48093.006199560004</v>
      </c>
    </row>
    <row r="585" spans="1:16" hidden="1" outlineLevel="2" x14ac:dyDescent="0.2">
      <c r="A585" t="s">
        <v>2</v>
      </c>
      <c r="B585">
        <v>1968</v>
      </c>
      <c r="C585">
        <v>49.5</v>
      </c>
      <c r="D585" s="6">
        <v>1060.48</v>
      </c>
      <c r="E585">
        <v>66</v>
      </c>
      <c r="F585">
        <v>22.936581</v>
      </c>
      <c r="G585" s="32">
        <f>Parameters!$R$42</f>
        <v>-0.1</v>
      </c>
      <c r="H585" s="6">
        <f t="shared" si="110"/>
        <v>691.93779668363641</v>
      </c>
      <c r="I585" s="6">
        <f t="shared" si="111"/>
        <v>761.13157635200014</v>
      </c>
      <c r="J585" s="6">
        <f t="shared" si="109"/>
        <v>1.515855786491126</v>
      </c>
      <c r="K585" s="126">
        <f t="shared" si="112"/>
        <v>1153.7657042942917</v>
      </c>
      <c r="L585" s="113">
        <f t="shared" si="113"/>
        <v>1048.8800000000001</v>
      </c>
      <c r="M585" s="113">
        <f t="shared" si="114"/>
        <v>104.89</v>
      </c>
      <c r="N585" s="113">
        <f t="shared" si="115"/>
        <v>16.067878787878787</v>
      </c>
      <c r="O585" s="6">
        <f t="shared" si="116"/>
        <v>16.067878787878787</v>
      </c>
      <c r="P585">
        <f t="shared" si="117"/>
        <v>24323.785418880001</v>
      </c>
    </row>
    <row r="586" spans="1:16" hidden="1" outlineLevel="2" x14ac:dyDescent="0.2">
      <c r="A586" t="s">
        <v>2</v>
      </c>
      <c r="B586">
        <v>1967</v>
      </c>
      <c r="C586">
        <v>50.5</v>
      </c>
      <c r="D586" s="6">
        <v>453.29</v>
      </c>
      <c r="E586">
        <v>66</v>
      </c>
      <c r="F586">
        <v>22.257943999999998</v>
      </c>
      <c r="G586" s="32">
        <f>Parameters!$R$42</f>
        <v>-0.1</v>
      </c>
      <c r="H586" s="6">
        <f t="shared" si="110"/>
        <v>300.42176612484849</v>
      </c>
      <c r="I586" s="6">
        <f t="shared" si="111"/>
        <v>330.46394273733335</v>
      </c>
      <c r="J586" s="6">
        <f t="shared" si="109"/>
        <v>1.515855786491126</v>
      </c>
      <c r="K586" s="126">
        <f t="shared" si="112"/>
        <v>500.93567982505886</v>
      </c>
      <c r="L586" s="113">
        <f t="shared" si="113"/>
        <v>455.4</v>
      </c>
      <c r="M586" s="113">
        <f t="shared" si="114"/>
        <v>45.54</v>
      </c>
      <c r="N586" s="113">
        <f t="shared" si="115"/>
        <v>6.8680303030303032</v>
      </c>
      <c r="O586" s="6">
        <f t="shared" si="116"/>
        <v>6.8680303030303032</v>
      </c>
      <c r="P586">
        <f t="shared" si="117"/>
        <v>10089.303435759999</v>
      </c>
    </row>
    <row r="587" spans="1:16" hidden="1" outlineLevel="2" x14ac:dyDescent="0.2">
      <c r="A587" t="s">
        <v>2</v>
      </c>
      <c r="B587">
        <v>1966</v>
      </c>
      <c r="C587">
        <v>51.5</v>
      </c>
      <c r="D587" s="6">
        <v>1114.83</v>
      </c>
      <c r="E587">
        <v>66</v>
      </c>
      <c r="F587">
        <v>21.588642</v>
      </c>
      <c r="G587" s="32">
        <f>Parameters!$R$42</f>
        <v>-0.1</v>
      </c>
      <c r="H587" s="6">
        <f t="shared" si="110"/>
        <v>750.16839756272714</v>
      </c>
      <c r="I587" s="6">
        <f t="shared" si="111"/>
        <v>825.18523731899995</v>
      </c>
      <c r="J587" s="6">
        <f t="shared" si="109"/>
        <v>1.515855786491126</v>
      </c>
      <c r="K587" s="126">
        <f t="shared" si="112"/>
        <v>1250.8618169170591</v>
      </c>
      <c r="L587" s="113">
        <f t="shared" si="113"/>
        <v>1137.1500000000001</v>
      </c>
      <c r="M587" s="113">
        <f t="shared" si="114"/>
        <v>113.71</v>
      </c>
      <c r="N587" s="113">
        <f t="shared" si="115"/>
        <v>16.891363636363636</v>
      </c>
      <c r="O587" s="6">
        <f t="shared" si="116"/>
        <v>16.891363636363636</v>
      </c>
      <c r="P587">
        <f t="shared" si="117"/>
        <v>24067.66576086</v>
      </c>
    </row>
    <row r="588" spans="1:16" hidden="1" outlineLevel="2" x14ac:dyDescent="0.2">
      <c r="A588" t="s">
        <v>2</v>
      </c>
      <c r="B588">
        <v>1964</v>
      </c>
      <c r="C588">
        <v>53.5</v>
      </c>
      <c r="D588" s="6">
        <v>66.94</v>
      </c>
      <c r="E588">
        <v>66</v>
      </c>
      <c r="F588">
        <v>20.285905</v>
      </c>
      <c r="G588" s="32">
        <f>Parameters!$R$42</f>
        <v>-0.1</v>
      </c>
      <c r="H588" s="6">
        <f t="shared" si="110"/>
        <v>46.365174534848485</v>
      </c>
      <c r="I588" s="6">
        <f t="shared" si="111"/>
        <v>51.001691988333334</v>
      </c>
      <c r="J588" s="6">
        <f t="shared" si="109"/>
        <v>1.515855786491126</v>
      </c>
      <c r="K588" s="126">
        <f t="shared" si="112"/>
        <v>77.311209921353182</v>
      </c>
      <c r="L588" s="113">
        <f t="shared" si="113"/>
        <v>70.28</v>
      </c>
      <c r="M588" s="113">
        <f t="shared" si="114"/>
        <v>7.03</v>
      </c>
      <c r="N588" s="113">
        <f t="shared" si="115"/>
        <v>1.0142424242424242</v>
      </c>
      <c r="O588" s="6">
        <f t="shared" si="116"/>
        <v>1.0142424242424242</v>
      </c>
      <c r="P588">
        <f t="shared" si="117"/>
        <v>1357.9384806999999</v>
      </c>
    </row>
    <row r="589" spans="1:16" hidden="1" outlineLevel="2" x14ac:dyDescent="0.2">
      <c r="A589" t="s">
        <v>2</v>
      </c>
      <c r="B589">
        <v>1963</v>
      </c>
      <c r="C589">
        <v>54.5</v>
      </c>
      <c r="D589" s="6">
        <v>612.64</v>
      </c>
      <c r="E589">
        <v>66</v>
      </c>
      <c r="F589">
        <v>19.652954999999999</v>
      </c>
      <c r="G589" s="32">
        <f>Parameters!$R$42</f>
        <v>-0.1</v>
      </c>
      <c r="H589" s="6">
        <f t="shared" si="110"/>
        <v>430.21293407272731</v>
      </c>
      <c r="I589" s="6">
        <f t="shared" si="111"/>
        <v>473.23422748000007</v>
      </c>
      <c r="J589" s="6">
        <f t="shared" si="109"/>
        <v>1.515855786491126</v>
      </c>
      <c r="K589" s="126">
        <f t="shared" si="112"/>
        <v>717.35484209121591</v>
      </c>
      <c r="L589" s="113">
        <f t="shared" si="113"/>
        <v>652.14</v>
      </c>
      <c r="M589" s="113">
        <f t="shared" si="114"/>
        <v>65.209999999999994</v>
      </c>
      <c r="N589" s="113">
        <f t="shared" si="115"/>
        <v>9.2824242424242414</v>
      </c>
      <c r="O589" s="6">
        <f t="shared" si="116"/>
        <v>9.2824242424242414</v>
      </c>
      <c r="P589">
        <f t="shared" si="117"/>
        <v>12040.186351199998</v>
      </c>
    </row>
    <row r="590" spans="1:16" hidden="1" outlineLevel="2" x14ac:dyDescent="0.2">
      <c r="A590" t="s">
        <v>2</v>
      </c>
      <c r="B590">
        <v>1962</v>
      </c>
      <c r="C590">
        <v>55.5</v>
      </c>
      <c r="D590" s="6">
        <v>1437.29</v>
      </c>
      <c r="E590">
        <v>66</v>
      </c>
      <c r="F590">
        <v>19.031002000000001</v>
      </c>
      <c r="G590" s="32">
        <f>Parameters!$R$42</f>
        <v>-0.1</v>
      </c>
      <c r="H590" s="6">
        <f t="shared" si="110"/>
        <v>1022.8495626578788</v>
      </c>
      <c r="I590" s="6">
        <f t="shared" si="111"/>
        <v>1125.1345189236667</v>
      </c>
      <c r="J590" s="6">
        <f t="shared" si="109"/>
        <v>1.515855786491126</v>
      </c>
      <c r="K590" s="126">
        <f t="shared" si="112"/>
        <v>1705.5416710913496</v>
      </c>
      <c r="L590" s="113">
        <f t="shared" si="113"/>
        <v>1550.49</v>
      </c>
      <c r="M590" s="113">
        <f t="shared" si="114"/>
        <v>155.05000000000001</v>
      </c>
      <c r="N590" s="113">
        <f t="shared" si="115"/>
        <v>21.777121212121212</v>
      </c>
      <c r="O590" s="6">
        <f t="shared" si="116"/>
        <v>21.777121212121212</v>
      </c>
      <c r="P590">
        <f t="shared" si="117"/>
        <v>27353.06886458</v>
      </c>
    </row>
    <row r="591" spans="1:16" hidden="1" outlineLevel="2" x14ac:dyDescent="0.2">
      <c r="A591" t="s">
        <v>2</v>
      </c>
      <c r="B591">
        <v>1961</v>
      </c>
      <c r="C591">
        <v>56.5</v>
      </c>
      <c r="D591" s="6">
        <v>832.95</v>
      </c>
      <c r="E591">
        <v>66</v>
      </c>
      <c r="F591">
        <v>18.42285</v>
      </c>
      <c r="G591" s="32">
        <f>Parameters!$R$42</f>
        <v>-0.1</v>
      </c>
      <c r="H591" s="6">
        <f t="shared" si="110"/>
        <v>600.44525897727272</v>
      </c>
      <c r="I591" s="6">
        <f t="shared" si="111"/>
        <v>660.48978487500005</v>
      </c>
      <c r="J591" s="6">
        <f t="shared" si="109"/>
        <v>1.515855786491126</v>
      </c>
      <c r="K591" s="126">
        <f t="shared" si="112"/>
        <v>1001.2072623210478</v>
      </c>
      <c r="L591" s="113">
        <f t="shared" si="113"/>
        <v>910.19</v>
      </c>
      <c r="M591" s="113">
        <f t="shared" si="114"/>
        <v>91.02</v>
      </c>
      <c r="N591" s="113">
        <f t="shared" si="115"/>
        <v>12.620454545454546</v>
      </c>
      <c r="O591" s="6">
        <f t="shared" si="116"/>
        <v>12.620454545454546</v>
      </c>
      <c r="P591">
        <f t="shared" si="117"/>
        <v>15345.312907500002</v>
      </c>
    </row>
    <row r="592" spans="1:16" hidden="1" outlineLevel="2" x14ac:dyDescent="0.2">
      <c r="A592" t="s">
        <v>2</v>
      </c>
      <c r="B592">
        <v>1960</v>
      </c>
      <c r="C592">
        <v>57.5</v>
      </c>
      <c r="D592" s="6">
        <v>97.76</v>
      </c>
      <c r="E592">
        <v>66</v>
      </c>
      <c r="F592">
        <v>17.826539</v>
      </c>
      <c r="G592" s="32">
        <f>Parameters!$R$42</f>
        <v>-0.1</v>
      </c>
      <c r="H592" s="6">
        <f t="shared" si="110"/>
        <v>71.355114353939399</v>
      </c>
      <c r="I592" s="6">
        <f t="shared" si="111"/>
        <v>78.49062578933335</v>
      </c>
      <c r="J592" s="6">
        <f t="shared" si="109"/>
        <v>1.515855786491126</v>
      </c>
      <c r="K592" s="126">
        <f t="shared" si="112"/>
        <v>118.98046928807057</v>
      </c>
      <c r="L592" s="113">
        <f t="shared" si="113"/>
        <v>108.16</v>
      </c>
      <c r="M592" s="113">
        <f t="shared" si="114"/>
        <v>10.82</v>
      </c>
      <c r="N592" s="113">
        <f t="shared" si="115"/>
        <v>1.4812121212121212</v>
      </c>
      <c r="O592" s="6">
        <f t="shared" si="116"/>
        <v>1.4812121212121212</v>
      </c>
      <c r="P592">
        <f t="shared" si="117"/>
        <v>1742.72245264</v>
      </c>
    </row>
    <row r="593" spans="1:19" hidden="1" outlineLevel="2" x14ac:dyDescent="0.2">
      <c r="A593" t="s">
        <v>2</v>
      </c>
      <c r="B593">
        <v>1958</v>
      </c>
      <c r="C593">
        <v>59.5</v>
      </c>
      <c r="D593" s="6">
        <v>1937.93</v>
      </c>
      <c r="E593">
        <v>66</v>
      </c>
      <c r="F593">
        <v>16.674941</v>
      </c>
      <c r="G593" s="32">
        <f>Parameters!$R$42</f>
        <v>-0.1</v>
      </c>
      <c r="H593" s="6">
        <f t="shared" si="110"/>
        <v>1448.3107816343941</v>
      </c>
      <c r="I593" s="6">
        <f t="shared" si="111"/>
        <v>1593.1418597978336</v>
      </c>
      <c r="J593" s="6">
        <f t="shared" si="109"/>
        <v>1.515855786491126</v>
      </c>
      <c r="K593" s="126">
        <f t="shared" si="112"/>
        <v>2414.9733068757801</v>
      </c>
      <c r="L593" s="113">
        <f t="shared" si="113"/>
        <v>2195.4299999999998</v>
      </c>
      <c r="M593" s="113">
        <f t="shared" si="114"/>
        <v>219.54</v>
      </c>
      <c r="N593" s="113">
        <f t="shared" si="115"/>
        <v>29.362575757575758</v>
      </c>
      <c r="O593" s="6">
        <f t="shared" si="116"/>
        <v>29.362575757575758</v>
      </c>
      <c r="P593">
        <f t="shared" si="117"/>
        <v>32314.868412130003</v>
      </c>
    </row>
    <row r="594" spans="1:19" hidden="1" outlineLevel="2" x14ac:dyDescent="0.2">
      <c r="A594" t="s">
        <v>2</v>
      </c>
      <c r="B594">
        <v>1957</v>
      </c>
      <c r="C594">
        <v>60.5</v>
      </c>
      <c r="D594" s="6">
        <v>717.81</v>
      </c>
      <c r="E594">
        <v>66</v>
      </c>
      <c r="F594">
        <v>16.119941000000001</v>
      </c>
      <c r="G594" s="32">
        <f>Parameters!$R$42</f>
        <v>-0.1</v>
      </c>
      <c r="H594" s="6">
        <f t="shared" si="110"/>
        <v>542.49098713318176</v>
      </c>
      <c r="I594" s="6">
        <f t="shared" si="111"/>
        <v>596.74008584649994</v>
      </c>
      <c r="J594" s="6">
        <f t="shared" si="109"/>
        <v>1.515855786491126</v>
      </c>
      <c r="K594" s="126">
        <f t="shared" si="112"/>
        <v>904.57191216162823</v>
      </c>
      <c r="L594" s="113">
        <f t="shared" si="113"/>
        <v>822.34</v>
      </c>
      <c r="M594" s="113">
        <f t="shared" si="114"/>
        <v>82.23</v>
      </c>
      <c r="N594" s="113">
        <f t="shared" si="115"/>
        <v>10.87590909090909</v>
      </c>
      <c r="O594" s="6">
        <f t="shared" si="116"/>
        <v>10.87590909090909</v>
      </c>
      <c r="P594">
        <f t="shared" si="117"/>
        <v>11571.054849209999</v>
      </c>
    </row>
    <row r="595" spans="1:19" hidden="1" outlineLevel="2" x14ac:dyDescent="0.2">
      <c r="A595" t="s">
        <v>2</v>
      </c>
      <c r="B595">
        <v>1956</v>
      </c>
      <c r="C595">
        <v>61.5</v>
      </c>
      <c r="D595" s="6">
        <v>1216.68</v>
      </c>
      <c r="E595">
        <v>66</v>
      </c>
      <c r="F595">
        <v>15.578296999999999</v>
      </c>
      <c r="G595" s="32">
        <f>Parameters!$R$42</f>
        <v>-0.1</v>
      </c>
      <c r="H595" s="6">
        <f t="shared" si="110"/>
        <v>929.50117584909094</v>
      </c>
      <c r="I595" s="6">
        <f t="shared" si="111"/>
        <v>1022.4512934340001</v>
      </c>
      <c r="J595" s="6">
        <f t="shared" si="109"/>
        <v>1.515855786491126</v>
      </c>
      <c r="K595" s="126">
        <f t="shared" si="112"/>
        <v>1549.8887095572652</v>
      </c>
      <c r="L595" s="113">
        <f t="shared" si="113"/>
        <v>1408.99</v>
      </c>
      <c r="M595" s="113">
        <f t="shared" si="114"/>
        <v>140.9</v>
      </c>
      <c r="N595" s="113">
        <f t="shared" si="115"/>
        <v>18.434545454545457</v>
      </c>
      <c r="O595" s="6">
        <f t="shared" si="116"/>
        <v>18.434545454545457</v>
      </c>
      <c r="P595">
        <f t="shared" si="117"/>
        <v>18953.802393959999</v>
      </c>
    </row>
    <row r="596" spans="1:19" hidden="1" outlineLevel="2" x14ac:dyDescent="0.2">
      <c r="A596" t="s">
        <v>2</v>
      </c>
      <c r="B596">
        <v>1955</v>
      </c>
      <c r="C596">
        <v>62.5</v>
      </c>
      <c r="D596" s="6">
        <v>3201.19</v>
      </c>
      <c r="E596">
        <v>66</v>
      </c>
      <c r="F596">
        <v>15.051294</v>
      </c>
      <c r="G596" s="32">
        <f>Parameters!$R$42</f>
        <v>-0.1</v>
      </c>
      <c r="H596" s="6">
        <f t="shared" si="110"/>
        <v>2471.1589115172724</v>
      </c>
      <c r="I596" s="6">
        <f t="shared" si="111"/>
        <v>2718.2748026689997</v>
      </c>
      <c r="J596" s="6">
        <f t="shared" si="109"/>
        <v>1.515855786491126</v>
      </c>
      <c r="K596" s="126">
        <f t="shared" si="112"/>
        <v>4120.5125888988268</v>
      </c>
      <c r="L596" s="113">
        <f t="shared" si="113"/>
        <v>3745.92</v>
      </c>
      <c r="M596" s="113">
        <f t="shared" si="114"/>
        <v>374.59</v>
      </c>
      <c r="N596" s="113">
        <f t="shared" si="115"/>
        <v>48.502878787878785</v>
      </c>
      <c r="O596" s="6">
        <f t="shared" si="116"/>
        <v>48.502878787878785</v>
      </c>
      <c r="P596">
        <f t="shared" si="117"/>
        <v>48182.051839860003</v>
      </c>
    </row>
    <row r="597" spans="1:19" hidden="1" outlineLevel="2" x14ac:dyDescent="0.2">
      <c r="A597" t="s">
        <v>2</v>
      </c>
      <c r="B597">
        <v>1954</v>
      </c>
      <c r="C597">
        <v>63.5</v>
      </c>
      <c r="D597" s="6">
        <v>1195.7</v>
      </c>
      <c r="E597">
        <v>66</v>
      </c>
      <c r="F597">
        <v>14.538219</v>
      </c>
      <c r="G597" s="32">
        <f>Parameters!$R$42</f>
        <v>-0.1</v>
      </c>
      <c r="H597" s="6">
        <f t="shared" si="110"/>
        <v>932.31593244999999</v>
      </c>
      <c r="I597" s="6">
        <f t="shared" si="111"/>
        <v>1025.5475256950001</v>
      </c>
      <c r="J597" s="6">
        <f t="shared" si="109"/>
        <v>1.515855786491126</v>
      </c>
      <c r="K597" s="126">
        <f t="shared" si="112"/>
        <v>1554.5821511464226</v>
      </c>
      <c r="L597" s="113">
        <f t="shared" si="113"/>
        <v>1413.26</v>
      </c>
      <c r="M597" s="113">
        <f t="shared" si="114"/>
        <v>141.32</v>
      </c>
      <c r="N597" s="113">
        <f t="shared" si="115"/>
        <v>18.116666666666667</v>
      </c>
      <c r="O597" s="6">
        <f t="shared" si="116"/>
        <v>18.116666666666667</v>
      </c>
      <c r="P597">
        <f t="shared" si="117"/>
        <v>17383.348458299999</v>
      </c>
    </row>
    <row r="598" spans="1:19" hidden="1" outlineLevel="2" x14ac:dyDescent="0.2">
      <c r="A598" t="s">
        <v>2</v>
      </c>
      <c r="B598">
        <v>1953</v>
      </c>
      <c r="C598">
        <v>64.5</v>
      </c>
      <c r="D598" s="6">
        <v>602.6</v>
      </c>
      <c r="E598">
        <v>66</v>
      </c>
      <c r="F598">
        <v>14.039804</v>
      </c>
      <c r="G598" s="32">
        <f>Parameters!$R$42</f>
        <v>-0.1</v>
      </c>
      <c r="H598" s="6">
        <f t="shared" si="110"/>
        <v>474.41233499393945</v>
      </c>
      <c r="I598" s="6">
        <f t="shared" si="111"/>
        <v>521.85356849333346</v>
      </c>
      <c r="J598" s="6">
        <f t="shared" si="109"/>
        <v>1.515855786491126</v>
      </c>
      <c r="K598" s="126">
        <f t="shared" si="112"/>
        <v>791.05475150166262</v>
      </c>
      <c r="L598" s="113">
        <f t="shared" si="113"/>
        <v>719.14</v>
      </c>
      <c r="M598" s="113">
        <f t="shared" si="114"/>
        <v>71.91</v>
      </c>
      <c r="N598" s="113">
        <f t="shared" si="115"/>
        <v>9.1303030303030308</v>
      </c>
      <c r="O598" s="6">
        <f t="shared" si="116"/>
        <v>9.1303030303030308</v>
      </c>
      <c r="P598">
        <f t="shared" si="117"/>
        <v>8460.3858904000008</v>
      </c>
    </row>
    <row r="599" spans="1:19" hidden="1" outlineLevel="2" x14ac:dyDescent="0.2">
      <c r="A599" t="s">
        <v>2</v>
      </c>
      <c r="B599">
        <v>1952</v>
      </c>
      <c r="C599">
        <v>65.5</v>
      </c>
      <c r="D599" s="6">
        <v>5485.22</v>
      </c>
      <c r="E599">
        <v>66</v>
      </c>
      <c r="F599">
        <v>13.555694000000001</v>
      </c>
      <c r="G599" s="32">
        <f>Parameters!$R$42</f>
        <v>-0.1</v>
      </c>
      <c r="H599" s="6">
        <f t="shared" si="110"/>
        <v>4358.614487232122</v>
      </c>
      <c r="I599" s="6">
        <f t="shared" si="111"/>
        <v>4794.4759359553345</v>
      </c>
      <c r="J599" s="6">
        <f t="shared" si="109"/>
        <v>1.515855786491126</v>
      </c>
      <c r="K599" s="126">
        <f t="shared" si="112"/>
        <v>7267.7340907103508</v>
      </c>
      <c r="L599" s="113">
        <f t="shared" si="113"/>
        <v>6607.03</v>
      </c>
      <c r="M599" s="113">
        <f t="shared" si="114"/>
        <v>660.7</v>
      </c>
      <c r="N599" s="113">
        <f t="shared" si="115"/>
        <v>83.109393939393939</v>
      </c>
      <c r="O599" s="6">
        <f t="shared" si="116"/>
        <v>83.109393939393939</v>
      </c>
      <c r="P599">
        <f t="shared" si="117"/>
        <v>74355.963842680008</v>
      </c>
    </row>
    <row r="600" spans="1:19" hidden="1" outlineLevel="2" x14ac:dyDescent="0.2">
      <c r="A600" t="s">
        <v>2</v>
      </c>
      <c r="B600">
        <v>1951</v>
      </c>
      <c r="C600">
        <v>66.5</v>
      </c>
      <c r="D600" s="6">
        <v>5113</v>
      </c>
      <c r="E600">
        <v>66</v>
      </c>
      <c r="F600">
        <v>13.086118000000001</v>
      </c>
      <c r="G600" s="32">
        <f>Parameters!$R$42</f>
        <v>-0.1</v>
      </c>
      <c r="H600" s="6">
        <f t="shared" si="110"/>
        <v>4099.2224040303026</v>
      </c>
      <c r="I600" s="6">
        <f t="shared" si="111"/>
        <v>4509.1446444333333</v>
      </c>
      <c r="J600" s="6">
        <f t="shared" si="109"/>
        <v>1.515855786491126</v>
      </c>
      <c r="K600" s="126">
        <f t="shared" si="112"/>
        <v>6835.2130013897386</v>
      </c>
      <c r="L600" s="113">
        <f t="shared" si="113"/>
        <v>6213.83</v>
      </c>
      <c r="M600" s="113">
        <f t="shared" si="114"/>
        <v>621.38</v>
      </c>
      <c r="N600" s="113">
        <f t="shared" si="115"/>
        <v>77.469696969696969</v>
      </c>
      <c r="O600" s="6">
        <f t="shared" si="116"/>
        <v>77.469696969696969</v>
      </c>
      <c r="P600">
        <f t="shared" si="117"/>
        <v>66909.321334000007</v>
      </c>
    </row>
    <row r="601" spans="1:19" hidden="1" outlineLevel="2" x14ac:dyDescent="0.2">
      <c r="A601" t="s">
        <v>2</v>
      </c>
      <c r="B601">
        <v>1950</v>
      </c>
      <c r="C601">
        <v>67.5</v>
      </c>
      <c r="D601" s="6">
        <v>512.65</v>
      </c>
      <c r="E601">
        <v>66</v>
      </c>
      <c r="F601">
        <v>12.630979</v>
      </c>
      <c r="G601" s="32">
        <f>Parameters!$R$42</f>
        <v>-0.1</v>
      </c>
      <c r="H601" s="6">
        <f t="shared" si="110"/>
        <v>414.53982750984846</v>
      </c>
      <c r="I601" s="6">
        <f t="shared" si="111"/>
        <v>455.99381026083336</v>
      </c>
      <c r="J601" s="6">
        <f t="shared" si="109"/>
        <v>1.515855786491126</v>
      </c>
      <c r="K601" s="126">
        <f t="shared" si="112"/>
        <v>691.22085588802076</v>
      </c>
      <c r="L601" s="113">
        <f t="shared" si="113"/>
        <v>628.38</v>
      </c>
      <c r="M601" s="113">
        <f t="shared" si="114"/>
        <v>62.84</v>
      </c>
      <c r="N601" s="113">
        <f t="shared" si="115"/>
        <v>7.7674242424242417</v>
      </c>
      <c r="O601" s="6">
        <f t="shared" si="116"/>
        <v>7.7674242424242417</v>
      </c>
      <c r="P601">
        <f t="shared" si="117"/>
        <v>6475.2713843499996</v>
      </c>
    </row>
    <row r="602" spans="1:19" hidden="1" outlineLevel="2" x14ac:dyDescent="0.2">
      <c r="A602" t="s">
        <v>2</v>
      </c>
      <c r="B602">
        <v>1949</v>
      </c>
      <c r="C602">
        <v>68.5</v>
      </c>
      <c r="D602" s="6">
        <v>2124.73</v>
      </c>
      <c r="E602">
        <v>66</v>
      </c>
      <c r="F602">
        <v>12.190113</v>
      </c>
      <c r="G602" s="32">
        <f>Parameters!$R$42</f>
        <v>-0.1</v>
      </c>
      <c r="H602" s="6">
        <f t="shared" si="110"/>
        <v>1732.2951697804544</v>
      </c>
      <c r="I602" s="6">
        <f t="shared" si="111"/>
        <v>1905.5246867585001</v>
      </c>
      <c r="J602" s="6">
        <f t="shared" si="109"/>
        <v>1.515855786491126</v>
      </c>
      <c r="K602" s="126">
        <f t="shared" si="112"/>
        <v>2888.5006227245626</v>
      </c>
      <c r="L602" s="113">
        <f t="shared" si="113"/>
        <v>2625.91</v>
      </c>
      <c r="M602" s="113">
        <f t="shared" si="114"/>
        <v>262.58999999999997</v>
      </c>
      <c r="N602" s="113">
        <f t="shared" si="115"/>
        <v>32.19287878787879</v>
      </c>
      <c r="O602" s="6">
        <f t="shared" si="116"/>
        <v>32.19287878787879</v>
      </c>
      <c r="P602">
        <f t="shared" si="117"/>
        <v>25900.698794489999</v>
      </c>
    </row>
    <row r="603" spans="1:19" hidden="1" outlineLevel="2" x14ac:dyDescent="0.2">
      <c r="A603" t="s">
        <v>2</v>
      </c>
      <c r="B603">
        <v>1948</v>
      </c>
      <c r="C603">
        <v>69.5</v>
      </c>
      <c r="D603" s="6">
        <v>2269.0300000000002</v>
      </c>
      <c r="E603">
        <v>66</v>
      </c>
      <c r="F603">
        <v>11.763519000000001</v>
      </c>
      <c r="G603" s="32">
        <f>Parameters!$R$42</f>
        <v>-0.1</v>
      </c>
      <c r="H603" s="6">
        <f t="shared" si="110"/>
        <v>1864.6091285368184</v>
      </c>
      <c r="I603" s="6">
        <f t="shared" si="111"/>
        <v>2051.0700413905006</v>
      </c>
      <c r="J603" s="6">
        <f t="shared" si="109"/>
        <v>1.515855786491126</v>
      </c>
      <c r="K603" s="126">
        <f t="shared" si="112"/>
        <v>3109.1263907403836</v>
      </c>
      <c r="L603" s="113">
        <f t="shared" si="113"/>
        <v>2826.48</v>
      </c>
      <c r="M603" s="113">
        <f t="shared" si="114"/>
        <v>282.64999999999998</v>
      </c>
      <c r="N603" s="113">
        <f t="shared" si="115"/>
        <v>34.379242424242427</v>
      </c>
      <c r="O603" s="6">
        <f t="shared" si="116"/>
        <v>34.379242424242427</v>
      </c>
      <c r="P603">
        <f t="shared" si="117"/>
        <v>26691.777516570004</v>
      </c>
    </row>
    <row r="604" spans="1:19" hidden="1" outlineLevel="2" x14ac:dyDescent="0.2">
      <c r="A604" t="s">
        <v>2</v>
      </c>
      <c r="B604">
        <v>1946</v>
      </c>
      <c r="C604">
        <v>71.5</v>
      </c>
      <c r="D604" s="6">
        <v>2213.14</v>
      </c>
      <c r="E604">
        <v>66</v>
      </c>
      <c r="F604">
        <v>10.951871000000001</v>
      </c>
      <c r="G604" s="32">
        <f>Parameters!$R$42</f>
        <v>-0.1</v>
      </c>
      <c r="H604" s="6">
        <f t="shared" si="110"/>
        <v>1845.8972153796967</v>
      </c>
      <c r="I604" s="6">
        <f t="shared" si="111"/>
        <v>2030.4869369176665</v>
      </c>
      <c r="J604" s="6">
        <f t="shared" si="109"/>
        <v>1.515855786491126</v>
      </c>
      <c r="K604" s="126">
        <f t="shared" si="112"/>
        <v>3077.9253727212867</v>
      </c>
      <c r="L604" s="113">
        <f t="shared" si="113"/>
        <v>2798.11</v>
      </c>
      <c r="M604" s="113">
        <f t="shared" si="114"/>
        <v>279.82</v>
      </c>
      <c r="N604" s="113">
        <f t="shared" si="115"/>
        <v>33.532424242424241</v>
      </c>
      <c r="O604" s="6">
        <f t="shared" si="116"/>
        <v>33.532424242424241</v>
      </c>
      <c r="P604">
        <f t="shared" si="117"/>
        <v>24238.02378494</v>
      </c>
    </row>
    <row r="605" spans="1:19" outlineLevel="1" collapsed="1" x14ac:dyDescent="0.2">
      <c r="A605" s="11" t="s">
        <v>102</v>
      </c>
      <c r="D605" s="6">
        <f>SUBTOTAL(9,D552:D604)</f>
        <v>486254.94</v>
      </c>
      <c r="G605" s="32"/>
      <c r="H605" s="6">
        <f>SUBTOTAL(9,H552:H604)</f>
        <v>158251.69354665137</v>
      </c>
      <c r="I605" s="6">
        <f>SUBTOTAL(9,I552:I604)</f>
        <v>174076.86290131658</v>
      </c>
      <c r="J605" s="6"/>
      <c r="K605" s="126">
        <f t="shared" ref="K605:P605" si="118">SUBTOTAL(9,K552:K604)</f>
        <v>263875.41992318293</v>
      </c>
      <c r="L605" s="113">
        <f t="shared" si="118"/>
        <v>239886.73</v>
      </c>
      <c r="M605" s="113">
        <f t="shared" si="118"/>
        <v>23988.68</v>
      </c>
      <c r="N605" s="113">
        <f t="shared" si="118"/>
        <v>7367.4990909090948</v>
      </c>
      <c r="O605" s="6">
        <f t="shared" si="118"/>
        <v>7367.4990909090948</v>
      </c>
      <c r="P605" s="6">
        <f t="shared" si="118"/>
        <v>21648214.265921008</v>
      </c>
      <c r="Q605" s="33">
        <f>P605/D605</f>
        <v>44.520296834251198</v>
      </c>
      <c r="S605" s="6">
        <f>SUBTOTAL(9,S552:S604)</f>
        <v>0</v>
      </c>
    </row>
    <row r="606" spans="1:19" hidden="1" outlineLevel="2" x14ac:dyDescent="0.2">
      <c r="A606" t="s">
        <v>404</v>
      </c>
      <c r="B606">
        <v>2012</v>
      </c>
      <c r="C606">
        <v>5.5</v>
      </c>
      <c r="D606" s="6">
        <v>8287</v>
      </c>
      <c r="G606" s="32">
        <f>Parameters!$R$42</f>
        <v>-0.1</v>
      </c>
      <c r="H606" s="6"/>
      <c r="I606" s="6"/>
      <c r="J606" s="6"/>
      <c r="K606" s="126"/>
      <c r="L606" s="113">
        <f t="shared" si="113"/>
        <v>0</v>
      </c>
      <c r="M606" s="113">
        <f t="shared" si="114"/>
        <v>0</v>
      </c>
      <c r="N606" s="113"/>
      <c r="O606" s="6"/>
    </row>
    <row r="607" spans="1:19" hidden="1" outlineLevel="2" x14ac:dyDescent="0.2">
      <c r="A607" t="s">
        <v>404</v>
      </c>
      <c r="B607">
        <v>2011</v>
      </c>
      <c r="C607">
        <v>6.5</v>
      </c>
      <c r="D607" s="6">
        <v>6035.12</v>
      </c>
      <c r="G607" s="32">
        <f>Parameters!$R$42</f>
        <v>-0.1</v>
      </c>
      <c r="H607" s="6"/>
      <c r="I607" s="6"/>
      <c r="J607" s="6"/>
      <c r="K607" s="126"/>
      <c r="L607" s="113">
        <f t="shared" si="113"/>
        <v>0</v>
      </c>
      <c r="M607" s="113">
        <f t="shared" si="114"/>
        <v>0</v>
      </c>
      <c r="N607" s="113"/>
      <c r="O607" s="6"/>
    </row>
    <row r="608" spans="1:19" hidden="1" outlineLevel="2" x14ac:dyDescent="0.2">
      <c r="A608" t="s">
        <v>404</v>
      </c>
      <c r="B608">
        <v>2008</v>
      </c>
      <c r="C608">
        <v>9.5</v>
      </c>
      <c r="D608" s="6">
        <v>2020.38</v>
      </c>
      <c r="G608" s="32">
        <f>Parameters!$R$42</f>
        <v>-0.1</v>
      </c>
      <c r="H608" s="6"/>
      <c r="I608" s="6"/>
      <c r="J608" s="6"/>
      <c r="K608" s="126"/>
      <c r="L608" s="113">
        <f t="shared" si="113"/>
        <v>0</v>
      </c>
      <c r="M608" s="113">
        <f t="shared" si="114"/>
        <v>0</v>
      </c>
      <c r="N608" s="113"/>
      <c r="O608" s="6"/>
    </row>
    <row r="609" spans="1:19" hidden="1" outlineLevel="2" x14ac:dyDescent="0.2">
      <c r="A609" t="s">
        <v>404</v>
      </c>
      <c r="B609">
        <v>2007</v>
      </c>
      <c r="C609">
        <v>10.5</v>
      </c>
      <c r="D609" s="6">
        <v>6402.63</v>
      </c>
      <c r="G609" s="32">
        <f>Parameters!$R$42</f>
        <v>-0.1</v>
      </c>
      <c r="H609" s="6"/>
      <c r="I609" s="6"/>
      <c r="J609" s="6"/>
      <c r="K609" s="126"/>
      <c r="L609" s="113">
        <f t="shared" si="113"/>
        <v>0</v>
      </c>
      <c r="M609" s="113">
        <f t="shared" si="114"/>
        <v>0</v>
      </c>
      <c r="N609" s="113"/>
      <c r="O609" s="6"/>
    </row>
    <row r="610" spans="1:19" hidden="1" outlineLevel="2" x14ac:dyDescent="0.2">
      <c r="A610" t="s">
        <v>404</v>
      </c>
      <c r="B610">
        <v>2005</v>
      </c>
      <c r="C610">
        <v>12.5</v>
      </c>
      <c r="D610" s="6">
        <v>9231.85</v>
      </c>
      <c r="G610" s="32">
        <f>Parameters!$R$42</f>
        <v>-0.1</v>
      </c>
      <c r="H610" s="6"/>
      <c r="I610" s="6"/>
      <c r="J610" s="6"/>
      <c r="K610" s="126"/>
      <c r="L610" s="113">
        <f t="shared" si="113"/>
        <v>0</v>
      </c>
      <c r="M610" s="113">
        <f t="shared" si="114"/>
        <v>0</v>
      </c>
      <c r="N610" s="113"/>
      <c r="O610" s="6"/>
    </row>
    <row r="611" spans="1:19" hidden="1" outlineLevel="2" x14ac:dyDescent="0.2">
      <c r="A611" t="s">
        <v>404</v>
      </c>
      <c r="B611">
        <v>2004</v>
      </c>
      <c r="C611">
        <v>13.5</v>
      </c>
      <c r="D611" s="6">
        <v>74687.240000000005</v>
      </c>
      <c r="G611" s="32">
        <f>Parameters!$R$42</f>
        <v>-0.1</v>
      </c>
      <c r="H611" s="6"/>
      <c r="I611" s="6"/>
      <c r="J611" s="6"/>
      <c r="K611" s="126"/>
      <c r="L611" s="113">
        <f t="shared" si="113"/>
        <v>0</v>
      </c>
      <c r="M611" s="113">
        <f t="shared" si="114"/>
        <v>0</v>
      </c>
      <c r="N611" s="113"/>
      <c r="O611" s="6"/>
    </row>
    <row r="612" spans="1:19" hidden="1" outlineLevel="2" x14ac:dyDescent="0.2">
      <c r="A612" t="s">
        <v>404</v>
      </c>
      <c r="B612">
        <v>2003</v>
      </c>
      <c r="C612">
        <v>14.5</v>
      </c>
      <c r="D612" s="6">
        <v>40346.720000000001</v>
      </c>
      <c r="G612" s="32">
        <f>Parameters!$R$42</f>
        <v>-0.1</v>
      </c>
      <c r="H612" s="6"/>
      <c r="I612" s="6"/>
      <c r="J612" s="6"/>
      <c r="K612" s="126"/>
      <c r="L612" s="113">
        <f t="shared" si="113"/>
        <v>0</v>
      </c>
      <c r="M612" s="113">
        <f t="shared" si="114"/>
        <v>0</v>
      </c>
      <c r="N612" s="113"/>
      <c r="O612" s="6"/>
    </row>
    <row r="613" spans="1:19" hidden="1" outlineLevel="2" x14ac:dyDescent="0.2">
      <c r="A613" t="s">
        <v>404</v>
      </c>
      <c r="B613">
        <v>2002</v>
      </c>
      <c r="C613">
        <v>15.5</v>
      </c>
      <c r="D613" s="6">
        <v>42273.31</v>
      </c>
      <c r="G613" s="32">
        <f>Parameters!$R$42</f>
        <v>-0.1</v>
      </c>
      <c r="H613" s="6"/>
      <c r="I613" s="6"/>
      <c r="J613" s="6"/>
      <c r="K613" s="126"/>
      <c r="L613" s="113">
        <f t="shared" si="113"/>
        <v>0</v>
      </c>
      <c r="M613" s="113">
        <f t="shared" si="114"/>
        <v>0</v>
      </c>
      <c r="N613" s="113"/>
      <c r="O613" s="6"/>
    </row>
    <row r="614" spans="1:19" hidden="1" outlineLevel="2" x14ac:dyDescent="0.2">
      <c r="A614" t="s">
        <v>404</v>
      </c>
      <c r="B614">
        <v>2001</v>
      </c>
      <c r="C614">
        <v>16.5</v>
      </c>
      <c r="D614" s="6">
        <v>124985.71</v>
      </c>
      <c r="G614" s="32">
        <f>Parameters!$R$42</f>
        <v>-0.1</v>
      </c>
      <c r="H614" s="6"/>
      <c r="I614" s="6"/>
      <c r="J614" s="6"/>
      <c r="K614" s="126"/>
      <c r="L614" s="113">
        <f t="shared" si="113"/>
        <v>0</v>
      </c>
      <c r="M614" s="113">
        <f t="shared" si="114"/>
        <v>0</v>
      </c>
      <c r="N614" s="113"/>
      <c r="O614" s="6"/>
    </row>
    <row r="615" spans="1:19" hidden="1" outlineLevel="2" x14ac:dyDescent="0.2">
      <c r="A615" t="s">
        <v>404</v>
      </c>
      <c r="B615">
        <v>2000</v>
      </c>
      <c r="C615">
        <v>17.5</v>
      </c>
      <c r="D615" s="6">
        <v>4743.3</v>
      </c>
      <c r="G615" s="32">
        <f>Parameters!$R$42</f>
        <v>-0.1</v>
      </c>
      <c r="H615" s="6"/>
      <c r="I615" s="6"/>
      <c r="J615" s="6"/>
      <c r="K615" s="126"/>
      <c r="L615" s="113">
        <f t="shared" si="113"/>
        <v>0</v>
      </c>
      <c r="M615" s="113">
        <f t="shared" si="114"/>
        <v>0</v>
      </c>
      <c r="N615" s="113"/>
      <c r="O615" s="6"/>
    </row>
    <row r="616" spans="1:19" hidden="1" outlineLevel="2" x14ac:dyDescent="0.2">
      <c r="A616" t="s">
        <v>404</v>
      </c>
      <c r="B616">
        <v>1999</v>
      </c>
      <c r="C616">
        <v>18.5</v>
      </c>
      <c r="D616" s="6">
        <v>15764.71</v>
      </c>
      <c r="G616" s="32">
        <f>Parameters!$R$42</f>
        <v>-0.1</v>
      </c>
      <c r="H616" s="6"/>
      <c r="I616" s="6"/>
      <c r="J616" s="6"/>
      <c r="K616" s="126"/>
      <c r="L616" s="113">
        <f t="shared" si="113"/>
        <v>0</v>
      </c>
      <c r="M616" s="113">
        <f t="shared" si="114"/>
        <v>0</v>
      </c>
      <c r="N616" s="113"/>
      <c r="O616" s="6"/>
    </row>
    <row r="617" spans="1:19" hidden="1" outlineLevel="2" x14ac:dyDescent="0.2">
      <c r="A617" t="s">
        <v>404</v>
      </c>
      <c r="B617">
        <v>1974</v>
      </c>
      <c r="C617">
        <v>43.5</v>
      </c>
      <c r="D617" s="6">
        <v>1059.73</v>
      </c>
      <c r="G617" s="32">
        <f>Parameters!$R$42</f>
        <v>-0.1</v>
      </c>
      <c r="H617" s="6"/>
      <c r="I617" s="6"/>
      <c r="J617" s="6"/>
      <c r="K617" s="126"/>
      <c r="L617" s="113">
        <f t="shared" si="113"/>
        <v>0</v>
      </c>
      <c r="M617" s="113">
        <f t="shared" si="114"/>
        <v>0</v>
      </c>
      <c r="N617" s="113"/>
      <c r="O617" s="6"/>
    </row>
    <row r="618" spans="1:19" hidden="1" outlineLevel="2" x14ac:dyDescent="0.2">
      <c r="A618" t="s">
        <v>404</v>
      </c>
      <c r="B618">
        <v>1952</v>
      </c>
      <c r="C618">
        <v>65.5</v>
      </c>
      <c r="D618" s="6">
        <v>329.84</v>
      </c>
      <c r="G618" s="32">
        <f>Parameters!$R$42</f>
        <v>-0.1</v>
      </c>
      <c r="H618" s="6"/>
      <c r="I618" s="6"/>
      <c r="J618" s="6"/>
      <c r="K618" s="126"/>
      <c r="L618" s="113">
        <f t="shared" si="113"/>
        <v>0</v>
      </c>
      <c r="M618" s="113">
        <f t="shared" si="114"/>
        <v>0</v>
      </c>
      <c r="N618" s="113"/>
      <c r="O618" s="6"/>
    </row>
    <row r="619" spans="1:19" outlineLevel="1" collapsed="1" x14ac:dyDescent="0.2">
      <c r="A619" s="11" t="s">
        <v>405</v>
      </c>
      <c r="D619" s="6">
        <f>SUBTOTAL(9,D606:D618)</f>
        <v>336167.54000000004</v>
      </c>
      <c r="G619" s="32"/>
      <c r="H619" s="6"/>
      <c r="I619" s="6"/>
      <c r="J619" s="6"/>
      <c r="K619" s="126"/>
      <c r="L619" s="113">
        <f>SUBTOTAL(9,L606:L618)</f>
        <v>0</v>
      </c>
      <c r="M619" s="113">
        <f>SUBTOTAL(9,M606:M618)</f>
        <v>0</v>
      </c>
      <c r="N619" s="113"/>
      <c r="O619" s="6"/>
      <c r="Q619" s="33"/>
      <c r="S619" s="6">
        <f>SUBTOTAL(9,S606:S618)</f>
        <v>0</v>
      </c>
    </row>
    <row r="620" spans="1:19" hidden="1" outlineLevel="2" x14ac:dyDescent="0.2">
      <c r="A620" t="s">
        <v>406</v>
      </c>
      <c r="B620">
        <v>1995</v>
      </c>
      <c r="C620">
        <v>22.5</v>
      </c>
      <c r="D620" s="6">
        <v>4379.74</v>
      </c>
      <c r="G620" s="32">
        <f>Parameters!$R$43</f>
        <v>-0.1</v>
      </c>
      <c r="H620" s="6"/>
      <c r="I620" s="6"/>
      <c r="J620" s="6"/>
      <c r="K620" s="126"/>
      <c r="L620" s="113">
        <f t="shared" si="113"/>
        <v>0</v>
      </c>
      <c r="M620" s="113">
        <f t="shared" si="114"/>
        <v>0</v>
      </c>
      <c r="N620" s="113"/>
      <c r="O620" s="6"/>
    </row>
    <row r="621" spans="1:19" hidden="1" outlineLevel="2" x14ac:dyDescent="0.2">
      <c r="A621" t="s">
        <v>406</v>
      </c>
      <c r="B621">
        <v>1991</v>
      </c>
      <c r="C621">
        <v>26.5</v>
      </c>
      <c r="D621" s="6">
        <v>5421.61</v>
      </c>
      <c r="G621" s="32">
        <f>Parameters!$R$43</f>
        <v>-0.1</v>
      </c>
      <c r="H621" s="6"/>
      <c r="I621" s="6"/>
      <c r="J621" s="6"/>
      <c r="K621" s="126"/>
      <c r="L621" s="113">
        <f t="shared" si="113"/>
        <v>0</v>
      </c>
      <c r="M621" s="113">
        <f t="shared" si="114"/>
        <v>0</v>
      </c>
      <c r="N621" s="113"/>
      <c r="O621" s="6"/>
    </row>
    <row r="622" spans="1:19" hidden="1" outlineLevel="2" x14ac:dyDescent="0.2">
      <c r="A622" t="s">
        <v>406</v>
      </c>
      <c r="B622">
        <v>1990</v>
      </c>
      <c r="C622">
        <v>27.5</v>
      </c>
      <c r="D622" s="6">
        <v>768.6</v>
      </c>
      <c r="G622" s="32">
        <f>Parameters!$R$43</f>
        <v>-0.1</v>
      </c>
      <c r="H622" s="6"/>
      <c r="I622" s="6"/>
      <c r="J622" s="6"/>
      <c r="K622" s="126"/>
      <c r="L622" s="113">
        <f t="shared" si="113"/>
        <v>0</v>
      </c>
      <c r="M622" s="113">
        <f t="shared" si="114"/>
        <v>0</v>
      </c>
      <c r="N622" s="113"/>
      <c r="O622" s="6"/>
    </row>
    <row r="623" spans="1:19" hidden="1" outlineLevel="2" x14ac:dyDescent="0.2">
      <c r="A623" t="s">
        <v>406</v>
      </c>
      <c r="B623">
        <v>1988</v>
      </c>
      <c r="C623">
        <v>29.5</v>
      </c>
      <c r="D623" s="6">
        <v>1993.2</v>
      </c>
      <c r="G623" s="32">
        <f>Parameters!$R$43</f>
        <v>-0.1</v>
      </c>
      <c r="H623" s="6"/>
      <c r="I623" s="6"/>
      <c r="J623" s="6"/>
      <c r="K623" s="126"/>
      <c r="L623" s="113">
        <f t="shared" si="113"/>
        <v>0</v>
      </c>
      <c r="M623" s="113">
        <f t="shared" si="114"/>
        <v>0</v>
      </c>
      <c r="N623" s="113"/>
      <c r="O623" s="6"/>
    </row>
    <row r="624" spans="1:19" hidden="1" outlineLevel="2" x14ac:dyDescent="0.2">
      <c r="A624" t="s">
        <v>406</v>
      </c>
      <c r="B624">
        <v>1984</v>
      </c>
      <c r="C624">
        <v>33.5</v>
      </c>
      <c r="D624" s="6">
        <v>12016.87</v>
      </c>
      <c r="G624" s="32">
        <f>Parameters!$R$43</f>
        <v>-0.1</v>
      </c>
      <c r="H624" s="6"/>
      <c r="I624" s="6"/>
      <c r="J624" s="6"/>
      <c r="K624" s="126"/>
      <c r="L624" s="113">
        <f t="shared" si="113"/>
        <v>0</v>
      </c>
      <c r="M624" s="113">
        <f t="shared" si="114"/>
        <v>0</v>
      </c>
      <c r="N624" s="113"/>
      <c r="O624" s="6"/>
    </row>
    <row r="625" spans="1:15" hidden="1" outlineLevel="2" x14ac:dyDescent="0.2">
      <c r="A625" t="s">
        <v>406</v>
      </c>
      <c r="B625">
        <v>1981</v>
      </c>
      <c r="C625">
        <v>36.5</v>
      </c>
      <c r="D625" s="6">
        <v>15177.63</v>
      </c>
      <c r="G625" s="32">
        <f>Parameters!$R$43</f>
        <v>-0.1</v>
      </c>
      <c r="H625" s="6"/>
      <c r="I625" s="6"/>
      <c r="J625" s="6"/>
      <c r="K625" s="126"/>
      <c r="L625" s="113">
        <f t="shared" si="113"/>
        <v>0</v>
      </c>
      <c r="M625" s="113">
        <f t="shared" si="114"/>
        <v>0</v>
      </c>
      <c r="N625" s="113"/>
      <c r="O625" s="6"/>
    </row>
    <row r="626" spans="1:15" hidden="1" outlineLevel="2" x14ac:dyDescent="0.2">
      <c r="A626" t="s">
        <v>406</v>
      </c>
      <c r="B626">
        <v>1980</v>
      </c>
      <c r="C626">
        <v>37.5</v>
      </c>
      <c r="D626" s="6">
        <v>5559.48</v>
      </c>
      <c r="G626" s="32">
        <f>Parameters!$R$43</f>
        <v>-0.1</v>
      </c>
      <c r="H626" s="6"/>
      <c r="I626" s="6"/>
      <c r="J626" s="6"/>
      <c r="K626" s="126"/>
      <c r="L626" s="113">
        <f t="shared" ref="L626:L692" si="119">ROUND(J626*H626,2)</f>
        <v>0</v>
      </c>
      <c r="M626" s="113">
        <f t="shared" ref="M626:M692" si="120">ROUND(K626-L626,2)</f>
        <v>0</v>
      </c>
      <c r="N626" s="113"/>
      <c r="O626" s="6"/>
    </row>
    <row r="627" spans="1:15" hidden="1" outlineLevel="2" x14ac:dyDescent="0.2">
      <c r="A627" t="s">
        <v>406</v>
      </c>
      <c r="B627">
        <v>1979</v>
      </c>
      <c r="C627">
        <v>38.5</v>
      </c>
      <c r="D627" s="6">
        <v>2886.48</v>
      </c>
      <c r="G627" s="32">
        <f>Parameters!$R$43</f>
        <v>-0.1</v>
      </c>
      <c r="H627" s="6"/>
      <c r="I627" s="6"/>
      <c r="J627" s="6"/>
      <c r="K627" s="126"/>
      <c r="L627" s="113">
        <f t="shared" si="119"/>
        <v>0</v>
      </c>
      <c r="M627" s="113">
        <f t="shared" si="120"/>
        <v>0</v>
      </c>
      <c r="N627" s="113"/>
      <c r="O627" s="6"/>
    </row>
    <row r="628" spans="1:15" hidden="1" outlineLevel="2" x14ac:dyDescent="0.2">
      <c r="A628" t="s">
        <v>406</v>
      </c>
      <c r="B628">
        <v>1977</v>
      </c>
      <c r="C628">
        <v>40.5</v>
      </c>
      <c r="D628" s="6">
        <v>10189.99</v>
      </c>
      <c r="G628" s="32">
        <f>Parameters!$R$43</f>
        <v>-0.1</v>
      </c>
      <c r="H628" s="6"/>
      <c r="I628" s="6"/>
      <c r="J628" s="6"/>
      <c r="K628" s="126"/>
      <c r="L628" s="113">
        <f t="shared" si="119"/>
        <v>0</v>
      </c>
      <c r="M628" s="113">
        <f t="shared" si="120"/>
        <v>0</v>
      </c>
      <c r="N628" s="113"/>
      <c r="O628" s="6"/>
    </row>
    <row r="629" spans="1:15" hidden="1" outlineLevel="2" x14ac:dyDescent="0.2">
      <c r="A629" t="s">
        <v>406</v>
      </c>
      <c r="B629">
        <v>1976</v>
      </c>
      <c r="C629">
        <v>41.5</v>
      </c>
      <c r="D629" s="6">
        <v>6713.86</v>
      </c>
      <c r="G629" s="32">
        <f>Parameters!$R$43</f>
        <v>-0.1</v>
      </c>
      <c r="H629" s="6"/>
      <c r="I629" s="6"/>
      <c r="J629" s="6"/>
      <c r="K629" s="126"/>
      <c r="L629" s="113">
        <f t="shared" si="119"/>
        <v>0</v>
      </c>
      <c r="M629" s="113">
        <f t="shared" si="120"/>
        <v>0</v>
      </c>
      <c r="N629" s="113"/>
      <c r="O629" s="6"/>
    </row>
    <row r="630" spans="1:15" hidden="1" outlineLevel="2" x14ac:dyDescent="0.2">
      <c r="A630" t="s">
        <v>406</v>
      </c>
      <c r="B630">
        <v>1975</v>
      </c>
      <c r="C630">
        <v>42.5</v>
      </c>
      <c r="D630" s="6">
        <v>6565.98</v>
      </c>
      <c r="G630" s="32">
        <f>Parameters!$R$43</f>
        <v>-0.1</v>
      </c>
      <c r="H630" s="6"/>
      <c r="I630" s="6"/>
      <c r="J630" s="6"/>
      <c r="K630" s="126"/>
      <c r="L630" s="113">
        <f t="shared" si="119"/>
        <v>0</v>
      </c>
      <c r="M630" s="113">
        <f t="shared" si="120"/>
        <v>0</v>
      </c>
      <c r="N630" s="113"/>
      <c r="O630" s="6"/>
    </row>
    <row r="631" spans="1:15" hidden="1" outlineLevel="2" x14ac:dyDescent="0.2">
      <c r="A631" t="s">
        <v>406</v>
      </c>
      <c r="B631">
        <v>1974</v>
      </c>
      <c r="C631">
        <v>43.5</v>
      </c>
      <c r="D631" s="6">
        <v>2010.51</v>
      </c>
      <c r="G631" s="32">
        <f>Parameters!$R$43</f>
        <v>-0.1</v>
      </c>
      <c r="H631" s="6"/>
      <c r="I631" s="6"/>
      <c r="J631" s="6"/>
      <c r="K631" s="126"/>
      <c r="L631" s="113">
        <f t="shared" si="119"/>
        <v>0</v>
      </c>
      <c r="M631" s="113">
        <f t="shared" si="120"/>
        <v>0</v>
      </c>
      <c r="N631" s="113"/>
      <c r="O631" s="6"/>
    </row>
    <row r="632" spans="1:15" hidden="1" outlineLevel="2" x14ac:dyDescent="0.2">
      <c r="A632" t="s">
        <v>406</v>
      </c>
      <c r="B632">
        <v>1973</v>
      </c>
      <c r="C632">
        <v>44.5</v>
      </c>
      <c r="D632" s="6">
        <v>2274.2399999999998</v>
      </c>
      <c r="G632" s="32">
        <f>Parameters!$R$43</f>
        <v>-0.1</v>
      </c>
      <c r="H632" s="6"/>
      <c r="I632" s="6"/>
      <c r="J632" s="6"/>
      <c r="K632" s="126"/>
      <c r="L632" s="113">
        <f t="shared" si="119"/>
        <v>0</v>
      </c>
      <c r="M632" s="113">
        <f t="shared" si="120"/>
        <v>0</v>
      </c>
      <c r="N632" s="113"/>
      <c r="O632" s="6"/>
    </row>
    <row r="633" spans="1:15" hidden="1" outlineLevel="2" x14ac:dyDescent="0.2">
      <c r="A633" t="s">
        <v>406</v>
      </c>
      <c r="B633">
        <v>1972</v>
      </c>
      <c r="C633">
        <v>45.5</v>
      </c>
      <c r="D633" s="6">
        <v>351</v>
      </c>
      <c r="G633" s="32">
        <f>Parameters!$R$43</f>
        <v>-0.1</v>
      </c>
      <c r="H633" s="6"/>
      <c r="I633" s="6"/>
      <c r="J633" s="6"/>
      <c r="K633" s="126"/>
      <c r="L633" s="113">
        <f t="shared" si="119"/>
        <v>0</v>
      </c>
      <c r="M633" s="113">
        <f t="shared" si="120"/>
        <v>0</v>
      </c>
      <c r="N633" s="113"/>
      <c r="O633" s="6"/>
    </row>
    <row r="634" spans="1:15" hidden="1" outlineLevel="2" x14ac:dyDescent="0.2">
      <c r="A634" t="s">
        <v>406</v>
      </c>
      <c r="B634">
        <v>1971</v>
      </c>
      <c r="C634">
        <v>46.5</v>
      </c>
      <c r="D634" s="6">
        <v>4107.5600000000004</v>
      </c>
      <c r="G634" s="32">
        <f>Parameters!$R$43</f>
        <v>-0.1</v>
      </c>
      <c r="H634" s="6"/>
      <c r="I634" s="6"/>
      <c r="J634" s="6"/>
      <c r="K634" s="126"/>
      <c r="L634" s="113">
        <f t="shared" si="119"/>
        <v>0</v>
      </c>
      <c r="M634" s="113">
        <f t="shared" si="120"/>
        <v>0</v>
      </c>
      <c r="N634" s="113"/>
      <c r="O634" s="6"/>
    </row>
    <row r="635" spans="1:15" hidden="1" outlineLevel="2" x14ac:dyDescent="0.2">
      <c r="A635" t="s">
        <v>406</v>
      </c>
      <c r="B635">
        <v>1970</v>
      </c>
      <c r="C635">
        <v>47.5</v>
      </c>
      <c r="D635" s="6">
        <v>1075.95</v>
      </c>
      <c r="G635" s="32">
        <f>Parameters!$R$43</f>
        <v>-0.1</v>
      </c>
      <c r="H635" s="6"/>
      <c r="I635" s="6"/>
      <c r="J635" s="6"/>
      <c r="K635" s="126"/>
      <c r="L635" s="113">
        <f t="shared" si="119"/>
        <v>0</v>
      </c>
      <c r="M635" s="113">
        <f t="shared" si="120"/>
        <v>0</v>
      </c>
      <c r="N635" s="113"/>
      <c r="O635" s="6"/>
    </row>
    <row r="636" spans="1:15" hidden="1" outlineLevel="2" x14ac:dyDescent="0.2">
      <c r="A636" t="s">
        <v>406</v>
      </c>
      <c r="B636">
        <v>1969</v>
      </c>
      <c r="C636">
        <v>48.5</v>
      </c>
      <c r="D636" s="6">
        <v>1780.53</v>
      </c>
      <c r="G636" s="32">
        <f>Parameters!$R$43</f>
        <v>-0.1</v>
      </c>
      <c r="H636" s="6"/>
      <c r="I636" s="6"/>
      <c r="J636" s="6"/>
      <c r="K636" s="126"/>
      <c r="L636" s="113">
        <f t="shared" si="119"/>
        <v>0</v>
      </c>
      <c r="M636" s="113">
        <f t="shared" si="120"/>
        <v>0</v>
      </c>
      <c r="N636" s="113"/>
      <c r="O636" s="6"/>
    </row>
    <row r="637" spans="1:15" hidden="1" outlineLevel="2" x14ac:dyDescent="0.2">
      <c r="A637" t="s">
        <v>406</v>
      </c>
      <c r="B637">
        <v>1968</v>
      </c>
      <c r="C637">
        <v>49.5</v>
      </c>
      <c r="D637" s="6">
        <v>485.22</v>
      </c>
      <c r="G637" s="32">
        <f>Parameters!$R$43</f>
        <v>-0.1</v>
      </c>
      <c r="H637" s="6"/>
      <c r="I637" s="6"/>
      <c r="J637" s="6"/>
      <c r="K637" s="126"/>
      <c r="L637" s="113">
        <f t="shared" si="119"/>
        <v>0</v>
      </c>
      <c r="M637" s="113">
        <f t="shared" si="120"/>
        <v>0</v>
      </c>
      <c r="N637" s="113"/>
      <c r="O637" s="6"/>
    </row>
    <row r="638" spans="1:15" hidden="1" outlineLevel="2" x14ac:dyDescent="0.2">
      <c r="A638" t="s">
        <v>406</v>
      </c>
      <c r="B638">
        <v>1966</v>
      </c>
      <c r="C638">
        <v>51.5</v>
      </c>
      <c r="D638" s="6">
        <v>509.39</v>
      </c>
      <c r="G638" s="32">
        <f>Parameters!$R$43</f>
        <v>-0.1</v>
      </c>
      <c r="H638" s="6"/>
      <c r="I638" s="6"/>
      <c r="J638" s="6"/>
      <c r="K638" s="126"/>
      <c r="L638" s="113">
        <f t="shared" si="119"/>
        <v>0</v>
      </c>
      <c r="M638" s="113">
        <f t="shared" si="120"/>
        <v>0</v>
      </c>
      <c r="N638" s="113"/>
      <c r="O638" s="6"/>
    </row>
    <row r="639" spans="1:15" hidden="1" outlineLevel="2" x14ac:dyDescent="0.2">
      <c r="A639" t="s">
        <v>406</v>
      </c>
      <c r="B639">
        <v>1964</v>
      </c>
      <c r="C639">
        <v>53.5</v>
      </c>
      <c r="D639" s="6">
        <v>66.94</v>
      </c>
      <c r="G639" s="32">
        <f>Parameters!$R$43</f>
        <v>-0.1</v>
      </c>
      <c r="H639" s="6"/>
      <c r="I639" s="6"/>
      <c r="J639" s="6"/>
      <c r="K639" s="126"/>
      <c r="L639" s="113">
        <f t="shared" si="119"/>
        <v>0</v>
      </c>
      <c r="M639" s="113">
        <f t="shared" si="120"/>
        <v>0</v>
      </c>
      <c r="N639" s="113"/>
      <c r="O639" s="6"/>
    </row>
    <row r="640" spans="1:15" hidden="1" outlineLevel="2" x14ac:dyDescent="0.2">
      <c r="A640" t="s">
        <v>406</v>
      </c>
      <c r="B640">
        <v>1963</v>
      </c>
      <c r="C640">
        <v>54.5</v>
      </c>
      <c r="D640" s="6">
        <v>612.64</v>
      </c>
      <c r="G640" s="32">
        <f>Parameters!$R$43</f>
        <v>-0.1</v>
      </c>
      <c r="H640" s="6"/>
      <c r="I640" s="6"/>
      <c r="J640" s="6"/>
      <c r="K640" s="126"/>
      <c r="L640" s="113">
        <f t="shared" si="119"/>
        <v>0</v>
      </c>
      <c r="M640" s="113">
        <f t="shared" si="120"/>
        <v>0</v>
      </c>
      <c r="N640" s="113"/>
      <c r="O640" s="6"/>
    </row>
    <row r="641" spans="1:19" hidden="1" outlineLevel="2" x14ac:dyDescent="0.2">
      <c r="A641" t="s">
        <v>406</v>
      </c>
      <c r="B641">
        <v>1962</v>
      </c>
      <c r="C641">
        <v>55.5</v>
      </c>
      <c r="D641" s="6">
        <v>1437.29</v>
      </c>
      <c r="G641" s="32">
        <f>Parameters!$R$43</f>
        <v>-0.1</v>
      </c>
      <c r="H641" s="6"/>
      <c r="I641" s="6"/>
      <c r="J641" s="6"/>
      <c r="K641" s="126"/>
      <c r="L641" s="113">
        <f t="shared" si="119"/>
        <v>0</v>
      </c>
      <c r="M641" s="113">
        <f t="shared" si="120"/>
        <v>0</v>
      </c>
      <c r="N641" s="113"/>
      <c r="O641" s="6"/>
    </row>
    <row r="642" spans="1:19" hidden="1" outlineLevel="2" x14ac:dyDescent="0.2">
      <c r="A642" t="s">
        <v>406</v>
      </c>
      <c r="B642">
        <v>1961</v>
      </c>
      <c r="C642">
        <v>56.5</v>
      </c>
      <c r="D642" s="6">
        <v>832.95</v>
      </c>
      <c r="G642" s="32">
        <f>Parameters!$R$43</f>
        <v>-0.1</v>
      </c>
      <c r="H642" s="6"/>
      <c r="I642" s="6"/>
      <c r="J642" s="6"/>
      <c r="K642" s="126"/>
      <c r="L642" s="113">
        <f t="shared" si="119"/>
        <v>0</v>
      </c>
      <c r="M642" s="113">
        <f t="shared" si="120"/>
        <v>0</v>
      </c>
      <c r="N642" s="113"/>
      <c r="O642" s="6"/>
    </row>
    <row r="643" spans="1:19" hidden="1" outlineLevel="2" x14ac:dyDescent="0.2">
      <c r="A643" t="s">
        <v>406</v>
      </c>
      <c r="B643">
        <v>1960</v>
      </c>
      <c r="C643">
        <v>57.5</v>
      </c>
      <c r="D643" s="6">
        <v>97.76</v>
      </c>
      <c r="G643" s="32">
        <f>Parameters!$R$43</f>
        <v>-0.1</v>
      </c>
      <c r="H643" s="6"/>
      <c r="I643" s="6"/>
      <c r="J643" s="6"/>
      <c r="K643" s="126"/>
      <c r="L643" s="113">
        <f t="shared" si="119"/>
        <v>0</v>
      </c>
      <c r="M643" s="113">
        <f t="shared" si="120"/>
        <v>0</v>
      </c>
      <c r="N643" s="113"/>
      <c r="O643" s="6"/>
    </row>
    <row r="644" spans="1:19" hidden="1" outlineLevel="2" x14ac:dyDescent="0.2">
      <c r="A644" t="s">
        <v>406</v>
      </c>
      <c r="B644">
        <v>1958</v>
      </c>
      <c r="C644">
        <v>59.5</v>
      </c>
      <c r="D644" s="6">
        <v>1617.56</v>
      </c>
      <c r="G644" s="32">
        <f>Parameters!$R$43</f>
        <v>-0.1</v>
      </c>
      <c r="H644" s="6"/>
      <c r="I644" s="6"/>
      <c r="J644" s="6"/>
      <c r="K644" s="126"/>
      <c r="L644" s="113">
        <f t="shared" si="119"/>
        <v>0</v>
      </c>
      <c r="M644" s="113">
        <f t="shared" si="120"/>
        <v>0</v>
      </c>
      <c r="N644" s="113"/>
      <c r="O644" s="6"/>
    </row>
    <row r="645" spans="1:19" hidden="1" outlineLevel="2" x14ac:dyDescent="0.2">
      <c r="A645" t="s">
        <v>406</v>
      </c>
      <c r="B645">
        <v>1957</v>
      </c>
      <c r="C645">
        <v>60.5</v>
      </c>
      <c r="D645" s="6">
        <v>717.81</v>
      </c>
      <c r="G645" s="32">
        <f>Parameters!$R$43</f>
        <v>-0.1</v>
      </c>
      <c r="H645" s="6"/>
      <c r="I645" s="6"/>
      <c r="J645" s="6"/>
      <c r="K645" s="126"/>
      <c r="L645" s="113">
        <f t="shared" si="119"/>
        <v>0</v>
      </c>
      <c r="M645" s="113">
        <f t="shared" si="120"/>
        <v>0</v>
      </c>
      <c r="N645" s="113"/>
      <c r="O645" s="6"/>
    </row>
    <row r="646" spans="1:19" hidden="1" outlineLevel="2" x14ac:dyDescent="0.2">
      <c r="A646" t="s">
        <v>406</v>
      </c>
      <c r="B646">
        <v>1956</v>
      </c>
      <c r="C646">
        <v>61.5</v>
      </c>
      <c r="D646" s="6">
        <v>1216.68</v>
      </c>
      <c r="G646" s="32">
        <f>Parameters!$R$43</f>
        <v>-0.1</v>
      </c>
      <c r="H646" s="6"/>
      <c r="I646" s="6"/>
      <c r="J646" s="6"/>
      <c r="K646" s="126"/>
      <c r="L646" s="113">
        <f t="shared" si="119"/>
        <v>0</v>
      </c>
      <c r="M646" s="113">
        <f t="shared" si="120"/>
        <v>0</v>
      </c>
      <c r="N646" s="113"/>
      <c r="O646" s="6"/>
    </row>
    <row r="647" spans="1:19" hidden="1" outlineLevel="2" x14ac:dyDescent="0.2">
      <c r="A647" t="s">
        <v>406</v>
      </c>
      <c r="B647">
        <v>1955</v>
      </c>
      <c r="C647">
        <v>62.5</v>
      </c>
      <c r="D647" s="6">
        <v>3201.19</v>
      </c>
      <c r="G647" s="32">
        <f>Parameters!$R$43</f>
        <v>-0.1</v>
      </c>
      <c r="H647" s="6"/>
      <c r="I647" s="6"/>
      <c r="J647" s="6"/>
      <c r="K647" s="126"/>
      <c r="L647" s="113">
        <f t="shared" si="119"/>
        <v>0</v>
      </c>
      <c r="M647" s="113">
        <f t="shared" si="120"/>
        <v>0</v>
      </c>
      <c r="N647" s="113"/>
      <c r="O647" s="6"/>
    </row>
    <row r="648" spans="1:19" hidden="1" outlineLevel="2" x14ac:dyDescent="0.2">
      <c r="A648" t="s">
        <v>406</v>
      </c>
      <c r="B648">
        <v>1954</v>
      </c>
      <c r="C648">
        <v>63.5</v>
      </c>
      <c r="D648" s="6">
        <v>772.5</v>
      </c>
      <c r="G648" s="32">
        <f>Parameters!$R$43</f>
        <v>-0.1</v>
      </c>
      <c r="H648" s="6"/>
      <c r="I648" s="6"/>
      <c r="J648" s="6"/>
      <c r="K648" s="126"/>
      <c r="L648" s="113">
        <f t="shared" si="119"/>
        <v>0</v>
      </c>
      <c r="M648" s="113">
        <f t="shared" si="120"/>
        <v>0</v>
      </c>
      <c r="N648" s="113"/>
      <c r="O648" s="6"/>
    </row>
    <row r="649" spans="1:19" hidden="1" outlineLevel="2" x14ac:dyDescent="0.2">
      <c r="A649" t="s">
        <v>406</v>
      </c>
      <c r="B649">
        <v>1953</v>
      </c>
      <c r="C649">
        <v>64.5</v>
      </c>
      <c r="D649" s="6">
        <v>112.85</v>
      </c>
      <c r="G649" s="32">
        <f>Parameters!$R$43</f>
        <v>-0.1</v>
      </c>
      <c r="H649" s="6"/>
      <c r="I649" s="6"/>
      <c r="J649" s="6"/>
      <c r="K649" s="126"/>
      <c r="L649" s="113">
        <f t="shared" si="119"/>
        <v>0</v>
      </c>
      <c r="M649" s="113">
        <f t="shared" si="120"/>
        <v>0</v>
      </c>
      <c r="N649" s="113"/>
      <c r="O649" s="6"/>
    </row>
    <row r="650" spans="1:19" hidden="1" outlineLevel="2" x14ac:dyDescent="0.2">
      <c r="A650" t="s">
        <v>406</v>
      </c>
      <c r="B650">
        <v>1952</v>
      </c>
      <c r="C650">
        <v>65.5</v>
      </c>
      <c r="D650" s="6">
        <v>2188.52</v>
      </c>
      <c r="G650" s="32">
        <f>Parameters!$R$43</f>
        <v>-0.1</v>
      </c>
      <c r="H650" s="6"/>
      <c r="I650" s="6"/>
      <c r="J650" s="6"/>
      <c r="K650" s="126"/>
      <c r="L650" s="113">
        <f t="shared" si="119"/>
        <v>0</v>
      </c>
      <c r="M650" s="113">
        <f t="shared" si="120"/>
        <v>0</v>
      </c>
      <c r="N650" s="113"/>
      <c r="O650" s="6"/>
    </row>
    <row r="651" spans="1:19" hidden="1" outlineLevel="2" x14ac:dyDescent="0.2">
      <c r="A651" t="s">
        <v>406</v>
      </c>
      <c r="B651">
        <v>1951</v>
      </c>
      <c r="C651">
        <v>66.5</v>
      </c>
      <c r="D651" s="6">
        <v>804.08</v>
      </c>
      <c r="G651" s="32">
        <f>Parameters!$R$43</f>
        <v>-0.1</v>
      </c>
      <c r="H651" s="6"/>
      <c r="I651" s="6"/>
      <c r="J651" s="6"/>
      <c r="K651" s="126"/>
      <c r="L651" s="113">
        <f t="shared" si="119"/>
        <v>0</v>
      </c>
      <c r="M651" s="113">
        <f t="shared" si="120"/>
        <v>0</v>
      </c>
      <c r="N651" s="113"/>
      <c r="O651" s="6"/>
    </row>
    <row r="652" spans="1:19" hidden="1" outlineLevel="2" x14ac:dyDescent="0.2">
      <c r="A652" t="s">
        <v>406</v>
      </c>
      <c r="B652">
        <v>1950</v>
      </c>
      <c r="C652">
        <v>67.5</v>
      </c>
      <c r="D652" s="6">
        <v>106.49</v>
      </c>
      <c r="G652" s="32">
        <f>Parameters!$R$43</f>
        <v>-0.1</v>
      </c>
      <c r="H652" s="6"/>
      <c r="I652" s="6"/>
      <c r="J652" s="6"/>
      <c r="K652" s="126"/>
      <c r="L652" s="113">
        <f t="shared" si="119"/>
        <v>0</v>
      </c>
      <c r="M652" s="113">
        <f t="shared" si="120"/>
        <v>0</v>
      </c>
      <c r="N652" s="113"/>
      <c r="O652" s="6"/>
    </row>
    <row r="653" spans="1:19" hidden="1" outlineLevel="2" x14ac:dyDescent="0.2">
      <c r="A653" t="s">
        <v>406</v>
      </c>
      <c r="B653">
        <v>1949</v>
      </c>
      <c r="C653">
        <v>68.5</v>
      </c>
      <c r="D653" s="6">
        <v>1198.03</v>
      </c>
      <c r="G653" s="32">
        <f>Parameters!$R$43</f>
        <v>-0.1</v>
      </c>
      <c r="H653" s="6"/>
      <c r="I653" s="6"/>
      <c r="J653" s="6"/>
      <c r="K653" s="126"/>
      <c r="L653" s="113">
        <f t="shared" si="119"/>
        <v>0</v>
      </c>
      <c r="M653" s="113">
        <f t="shared" si="120"/>
        <v>0</v>
      </c>
      <c r="N653" s="113"/>
      <c r="O653" s="6"/>
    </row>
    <row r="654" spans="1:19" hidden="1" outlineLevel="2" x14ac:dyDescent="0.2">
      <c r="A654" t="s">
        <v>406</v>
      </c>
      <c r="B654">
        <v>1948</v>
      </c>
      <c r="C654">
        <v>69.5</v>
      </c>
      <c r="D654" s="6">
        <v>567</v>
      </c>
      <c r="G654" s="32">
        <f>Parameters!$R$43</f>
        <v>-0.1</v>
      </c>
      <c r="H654" s="6"/>
      <c r="I654" s="6"/>
      <c r="J654" s="6"/>
      <c r="K654" s="126"/>
      <c r="L654" s="113">
        <f t="shared" si="119"/>
        <v>0</v>
      </c>
      <c r="M654" s="113">
        <f t="shared" si="120"/>
        <v>0</v>
      </c>
      <c r="N654" s="113"/>
      <c r="O654" s="6"/>
    </row>
    <row r="655" spans="1:19" outlineLevel="1" collapsed="1" x14ac:dyDescent="0.2">
      <c r="A655" s="11" t="s">
        <v>407</v>
      </c>
      <c r="D655" s="6">
        <f>SUBTOTAL(9,D620:D654)</f>
        <v>99818.12999999999</v>
      </c>
      <c r="G655" s="32"/>
      <c r="H655" s="6"/>
      <c r="I655" s="6"/>
      <c r="J655" s="6"/>
      <c r="K655" s="126"/>
      <c r="L655" s="113">
        <f>SUBTOTAL(9,L620:L654)</f>
        <v>0</v>
      </c>
      <c r="M655" s="113">
        <f>SUBTOTAL(9,M620:M654)</f>
        <v>0</v>
      </c>
      <c r="N655" s="113"/>
      <c r="O655" s="6"/>
      <c r="Q655" s="33"/>
      <c r="S655" s="6">
        <f>SUBTOTAL(9,S620:S654)</f>
        <v>0</v>
      </c>
    </row>
    <row r="656" spans="1:19" hidden="1" outlineLevel="2" x14ac:dyDescent="0.2">
      <c r="A656" t="s">
        <v>408</v>
      </c>
      <c r="B656">
        <v>1987</v>
      </c>
      <c r="C656">
        <v>30.5</v>
      </c>
      <c r="D656" s="6">
        <v>3617.93</v>
      </c>
      <c r="G656" s="32">
        <f>Parameters!$R$44</f>
        <v>-0.1</v>
      </c>
      <c r="H656" s="6"/>
      <c r="I656" s="6"/>
      <c r="J656" s="6"/>
      <c r="K656" s="126"/>
      <c r="L656" s="113">
        <f t="shared" si="119"/>
        <v>0</v>
      </c>
      <c r="M656" s="113">
        <f t="shared" si="120"/>
        <v>0</v>
      </c>
      <c r="N656" s="113"/>
      <c r="O656" s="6"/>
      <c r="P656">
        <f t="shared" ref="P656:P708" si="121">D656*F656</f>
        <v>0</v>
      </c>
    </row>
    <row r="657" spans="1:16" hidden="1" outlineLevel="2" x14ac:dyDescent="0.2">
      <c r="A657" t="s">
        <v>408</v>
      </c>
      <c r="B657">
        <v>1985</v>
      </c>
      <c r="C657">
        <v>32.5</v>
      </c>
      <c r="D657" s="6">
        <v>2831.07</v>
      </c>
      <c r="G657" s="32">
        <f>Parameters!$R$44</f>
        <v>-0.1</v>
      </c>
      <c r="H657" s="6"/>
      <c r="I657" s="6"/>
      <c r="J657" s="6"/>
      <c r="K657" s="126"/>
      <c r="L657" s="113">
        <f t="shared" si="119"/>
        <v>0</v>
      </c>
      <c r="M657" s="113">
        <f t="shared" si="120"/>
        <v>0</v>
      </c>
      <c r="N657" s="113"/>
      <c r="O657" s="6"/>
      <c r="P657">
        <f t="shared" si="121"/>
        <v>0</v>
      </c>
    </row>
    <row r="658" spans="1:16" hidden="1" outlineLevel="2" x14ac:dyDescent="0.2">
      <c r="A658" t="s">
        <v>408</v>
      </c>
      <c r="B658">
        <v>1983</v>
      </c>
      <c r="C658">
        <v>34.5</v>
      </c>
      <c r="D658" s="6">
        <v>6247.2</v>
      </c>
      <c r="G658" s="32">
        <f>Parameters!$R$44</f>
        <v>-0.1</v>
      </c>
      <c r="H658" s="6"/>
      <c r="I658" s="6"/>
      <c r="J658" s="6"/>
      <c r="K658" s="126"/>
      <c r="L658" s="113">
        <f t="shared" si="119"/>
        <v>0</v>
      </c>
      <c r="M658" s="113">
        <f t="shared" si="120"/>
        <v>0</v>
      </c>
      <c r="N658" s="113"/>
      <c r="O658" s="6"/>
      <c r="P658">
        <f t="shared" si="121"/>
        <v>0</v>
      </c>
    </row>
    <row r="659" spans="1:16" hidden="1" outlineLevel="2" x14ac:dyDescent="0.2">
      <c r="A659" t="s">
        <v>408</v>
      </c>
      <c r="B659">
        <v>1982</v>
      </c>
      <c r="C659">
        <v>35.5</v>
      </c>
      <c r="D659" s="6">
        <v>8516.89</v>
      </c>
      <c r="G659" s="32">
        <f>Parameters!$R$44</f>
        <v>-0.1</v>
      </c>
      <c r="H659" s="6"/>
      <c r="I659" s="6"/>
      <c r="J659" s="6"/>
      <c r="K659" s="126"/>
      <c r="L659" s="113">
        <f t="shared" si="119"/>
        <v>0</v>
      </c>
      <c r="M659" s="113">
        <f t="shared" si="120"/>
        <v>0</v>
      </c>
      <c r="N659" s="113"/>
      <c r="O659" s="6"/>
      <c r="P659">
        <f t="shared" si="121"/>
        <v>0</v>
      </c>
    </row>
    <row r="660" spans="1:16" hidden="1" outlineLevel="2" x14ac:dyDescent="0.2">
      <c r="A660" t="s">
        <v>408</v>
      </c>
      <c r="B660">
        <v>1976</v>
      </c>
      <c r="C660">
        <v>41.5</v>
      </c>
      <c r="D660" s="6">
        <v>546.36</v>
      </c>
      <c r="G660" s="32">
        <f>Parameters!$R$44</f>
        <v>-0.1</v>
      </c>
      <c r="H660" s="6"/>
      <c r="I660" s="6"/>
      <c r="J660" s="6"/>
      <c r="K660" s="126"/>
      <c r="L660" s="113">
        <f t="shared" si="119"/>
        <v>0</v>
      </c>
      <c r="M660" s="113">
        <f t="shared" si="120"/>
        <v>0</v>
      </c>
      <c r="N660" s="113"/>
      <c r="O660" s="6"/>
      <c r="P660">
        <f t="shared" si="121"/>
        <v>0</v>
      </c>
    </row>
    <row r="661" spans="1:16" hidden="1" outlineLevel="2" x14ac:dyDescent="0.2">
      <c r="A661" t="s">
        <v>408</v>
      </c>
      <c r="B661">
        <v>1974</v>
      </c>
      <c r="C661">
        <v>43.5</v>
      </c>
      <c r="D661" s="6">
        <v>3655.78</v>
      </c>
      <c r="G661" s="32">
        <f>Parameters!$R$44</f>
        <v>-0.1</v>
      </c>
      <c r="H661" s="6"/>
      <c r="I661" s="6"/>
      <c r="J661" s="6"/>
      <c r="K661" s="126"/>
      <c r="L661" s="113">
        <f t="shared" si="119"/>
        <v>0</v>
      </c>
      <c r="M661" s="113">
        <f t="shared" si="120"/>
        <v>0</v>
      </c>
      <c r="N661" s="113"/>
      <c r="O661" s="6"/>
      <c r="P661">
        <f t="shared" si="121"/>
        <v>0</v>
      </c>
    </row>
    <row r="662" spans="1:16" hidden="1" outlineLevel="2" x14ac:dyDescent="0.2">
      <c r="A662" t="s">
        <v>408</v>
      </c>
      <c r="B662">
        <v>1973</v>
      </c>
      <c r="C662">
        <v>44.5</v>
      </c>
      <c r="D662" s="6">
        <v>1237.02</v>
      </c>
      <c r="G662" s="32">
        <f>Parameters!$R$44</f>
        <v>-0.1</v>
      </c>
      <c r="H662" s="6"/>
      <c r="I662" s="6"/>
      <c r="J662" s="6"/>
      <c r="K662" s="126"/>
      <c r="L662" s="113">
        <f t="shared" si="119"/>
        <v>0</v>
      </c>
      <c r="M662" s="113">
        <f t="shared" si="120"/>
        <v>0</v>
      </c>
      <c r="N662" s="113"/>
      <c r="O662" s="6"/>
      <c r="P662">
        <f t="shared" si="121"/>
        <v>0</v>
      </c>
    </row>
    <row r="663" spans="1:16" hidden="1" outlineLevel="2" x14ac:dyDescent="0.2">
      <c r="A663" t="s">
        <v>408</v>
      </c>
      <c r="B663">
        <v>1972</v>
      </c>
      <c r="C663">
        <v>45.5</v>
      </c>
      <c r="D663" s="6">
        <v>1118.6400000000001</v>
      </c>
      <c r="G663" s="32">
        <f>Parameters!$R$44</f>
        <v>-0.1</v>
      </c>
      <c r="H663" s="6"/>
      <c r="I663" s="6"/>
      <c r="J663" s="6"/>
      <c r="K663" s="126"/>
      <c r="L663" s="113">
        <f t="shared" si="119"/>
        <v>0</v>
      </c>
      <c r="M663" s="113">
        <f t="shared" si="120"/>
        <v>0</v>
      </c>
      <c r="N663" s="113"/>
      <c r="O663" s="6"/>
      <c r="P663">
        <f t="shared" si="121"/>
        <v>0</v>
      </c>
    </row>
    <row r="664" spans="1:16" hidden="1" outlineLevel="2" x14ac:dyDescent="0.2">
      <c r="A664" t="s">
        <v>408</v>
      </c>
      <c r="B664">
        <v>1970</v>
      </c>
      <c r="C664">
        <v>47.5</v>
      </c>
      <c r="D664" s="6">
        <v>2847.25</v>
      </c>
      <c r="G664" s="32">
        <f>Parameters!$R$44</f>
        <v>-0.1</v>
      </c>
      <c r="H664" s="6"/>
      <c r="I664" s="6"/>
      <c r="J664" s="6"/>
      <c r="K664" s="126"/>
      <c r="L664" s="113">
        <f t="shared" si="119"/>
        <v>0</v>
      </c>
      <c r="M664" s="113">
        <f t="shared" si="120"/>
        <v>0</v>
      </c>
      <c r="N664" s="113"/>
      <c r="O664" s="6"/>
      <c r="P664">
        <f t="shared" si="121"/>
        <v>0</v>
      </c>
    </row>
    <row r="665" spans="1:16" hidden="1" outlineLevel="2" x14ac:dyDescent="0.2">
      <c r="A665" t="s">
        <v>408</v>
      </c>
      <c r="B665">
        <v>1969</v>
      </c>
      <c r="C665">
        <v>48.5</v>
      </c>
      <c r="D665" s="6">
        <v>254.93</v>
      </c>
      <c r="G665" s="32">
        <f>Parameters!$R$44</f>
        <v>-0.1</v>
      </c>
      <c r="H665" s="6"/>
      <c r="I665" s="6"/>
      <c r="J665" s="6"/>
      <c r="K665" s="126"/>
      <c r="L665" s="113">
        <f t="shared" si="119"/>
        <v>0</v>
      </c>
      <c r="M665" s="113">
        <f t="shared" si="120"/>
        <v>0</v>
      </c>
      <c r="N665" s="113"/>
      <c r="O665" s="6"/>
      <c r="P665">
        <f t="shared" si="121"/>
        <v>0</v>
      </c>
    </row>
    <row r="666" spans="1:16" hidden="1" outlineLevel="2" x14ac:dyDescent="0.2">
      <c r="A666" t="s">
        <v>408</v>
      </c>
      <c r="B666">
        <v>1968</v>
      </c>
      <c r="C666">
        <v>49.5</v>
      </c>
      <c r="D666" s="6">
        <v>575.26</v>
      </c>
      <c r="G666" s="32">
        <f>Parameters!$R$44</f>
        <v>-0.1</v>
      </c>
      <c r="H666" s="6"/>
      <c r="I666" s="6"/>
      <c r="J666" s="6"/>
      <c r="K666" s="126"/>
      <c r="L666" s="113">
        <f t="shared" si="119"/>
        <v>0</v>
      </c>
      <c r="M666" s="113">
        <f t="shared" si="120"/>
        <v>0</v>
      </c>
      <c r="N666" s="113"/>
      <c r="O666" s="6"/>
      <c r="P666">
        <f t="shared" si="121"/>
        <v>0</v>
      </c>
    </row>
    <row r="667" spans="1:16" hidden="1" outlineLevel="2" x14ac:dyDescent="0.2">
      <c r="A667" t="s">
        <v>408</v>
      </c>
      <c r="B667">
        <v>1967</v>
      </c>
      <c r="C667">
        <v>50.5</v>
      </c>
      <c r="D667" s="6">
        <v>453.29</v>
      </c>
      <c r="G667" s="32">
        <f>Parameters!$R$44</f>
        <v>-0.1</v>
      </c>
      <c r="H667" s="6"/>
      <c r="I667" s="6"/>
      <c r="J667" s="6"/>
      <c r="K667" s="126"/>
      <c r="L667" s="113">
        <f t="shared" si="119"/>
        <v>0</v>
      </c>
      <c r="M667" s="113">
        <f t="shared" si="120"/>
        <v>0</v>
      </c>
      <c r="N667" s="113"/>
      <c r="O667" s="6"/>
      <c r="P667">
        <f t="shared" si="121"/>
        <v>0</v>
      </c>
    </row>
    <row r="668" spans="1:16" hidden="1" outlineLevel="2" x14ac:dyDescent="0.2">
      <c r="A668" t="s">
        <v>408</v>
      </c>
      <c r="B668">
        <v>1966</v>
      </c>
      <c r="C668">
        <v>51.5</v>
      </c>
      <c r="D668" s="6">
        <v>605.44000000000005</v>
      </c>
      <c r="G668" s="32">
        <f>Parameters!$R$44</f>
        <v>-0.1</v>
      </c>
      <c r="H668" s="6"/>
      <c r="I668" s="6"/>
      <c r="J668" s="6"/>
      <c r="K668" s="126"/>
      <c r="L668" s="113">
        <f t="shared" si="119"/>
        <v>0</v>
      </c>
      <c r="M668" s="113">
        <f t="shared" si="120"/>
        <v>0</v>
      </c>
      <c r="N668" s="113"/>
      <c r="O668" s="6"/>
      <c r="P668">
        <f t="shared" si="121"/>
        <v>0</v>
      </c>
    </row>
    <row r="669" spans="1:16" hidden="1" outlineLevel="2" x14ac:dyDescent="0.2">
      <c r="A669" t="s">
        <v>408</v>
      </c>
      <c r="B669">
        <v>1958</v>
      </c>
      <c r="C669">
        <v>59.5</v>
      </c>
      <c r="D669" s="6">
        <v>320.37</v>
      </c>
      <c r="G669" s="32">
        <f>Parameters!$R$44</f>
        <v>-0.1</v>
      </c>
      <c r="H669" s="6"/>
      <c r="I669" s="6"/>
      <c r="J669" s="6"/>
      <c r="K669" s="126"/>
      <c r="L669" s="113">
        <f t="shared" si="119"/>
        <v>0</v>
      </c>
      <c r="M669" s="113">
        <f t="shared" si="120"/>
        <v>0</v>
      </c>
      <c r="N669" s="113"/>
      <c r="O669" s="6"/>
      <c r="P669">
        <f t="shared" si="121"/>
        <v>0</v>
      </c>
    </row>
    <row r="670" spans="1:16" hidden="1" outlineLevel="2" x14ac:dyDescent="0.2">
      <c r="A670" t="s">
        <v>408</v>
      </c>
      <c r="B670">
        <v>1954</v>
      </c>
      <c r="C670">
        <v>63.5</v>
      </c>
      <c r="D670" s="6">
        <v>423.2</v>
      </c>
      <c r="G670" s="32">
        <f>Parameters!$R$44</f>
        <v>-0.1</v>
      </c>
      <c r="H670" s="6"/>
      <c r="I670" s="6"/>
      <c r="J670" s="6"/>
      <c r="K670" s="126"/>
      <c r="L670" s="113">
        <f t="shared" si="119"/>
        <v>0</v>
      </c>
      <c r="M670" s="113">
        <f t="shared" si="120"/>
        <v>0</v>
      </c>
      <c r="N670" s="113"/>
      <c r="O670" s="6"/>
      <c r="P670">
        <f t="shared" si="121"/>
        <v>0</v>
      </c>
    </row>
    <row r="671" spans="1:16" hidden="1" outlineLevel="2" x14ac:dyDescent="0.2">
      <c r="A671" t="s">
        <v>408</v>
      </c>
      <c r="B671">
        <v>1953</v>
      </c>
      <c r="C671">
        <v>64.5</v>
      </c>
      <c r="D671" s="6">
        <v>489.75</v>
      </c>
      <c r="G671" s="32">
        <f>Parameters!$R$44</f>
        <v>-0.1</v>
      </c>
      <c r="H671" s="6"/>
      <c r="I671" s="6"/>
      <c r="J671" s="6"/>
      <c r="K671" s="126"/>
      <c r="L671" s="113">
        <f t="shared" si="119"/>
        <v>0</v>
      </c>
      <c r="M671" s="113">
        <f t="shared" si="120"/>
        <v>0</v>
      </c>
      <c r="N671" s="113"/>
      <c r="O671" s="6"/>
      <c r="P671">
        <f t="shared" si="121"/>
        <v>0</v>
      </c>
    </row>
    <row r="672" spans="1:16" hidden="1" outlineLevel="2" x14ac:dyDescent="0.2">
      <c r="A672" t="s">
        <v>408</v>
      </c>
      <c r="B672">
        <v>1952</v>
      </c>
      <c r="C672">
        <v>65.5</v>
      </c>
      <c r="D672" s="6">
        <v>2966.86</v>
      </c>
      <c r="G672" s="32">
        <f>Parameters!$R$44</f>
        <v>-0.1</v>
      </c>
      <c r="H672" s="6"/>
      <c r="I672" s="6"/>
      <c r="J672" s="6"/>
      <c r="K672" s="126"/>
      <c r="L672" s="113">
        <f t="shared" si="119"/>
        <v>0</v>
      </c>
      <c r="M672" s="113">
        <f t="shared" si="120"/>
        <v>0</v>
      </c>
      <c r="N672" s="113"/>
      <c r="O672" s="6"/>
      <c r="P672">
        <f t="shared" si="121"/>
        <v>0</v>
      </c>
    </row>
    <row r="673" spans="1:19" hidden="1" outlineLevel="2" x14ac:dyDescent="0.2">
      <c r="A673" t="s">
        <v>408</v>
      </c>
      <c r="B673">
        <v>1951</v>
      </c>
      <c r="C673">
        <v>66.5</v>
      </c>
      <c r="D673" s="6">
        <v>4308.92</v>
      </c>
      <c r="G673" s="32">
        <f>Parameters!$R$44</f>
        <v>-0.1</v>
      </c>
      <c r="H673" s="6"/>
      <c r="I673" s="6"/>
      <c r="J673" s="6"/>
      <c r="K673" s="126"/>
      <c r="L673" s="113">
        <f t="shared" si="119"/>
        <v>0</v>
      </c>
      <c r="M673" s="113">
        <f t="shared" si="120"/>
        <v>0</v>
      </c>
      <c r="N673" s="113"/>
      <c r="O673" s="6"/>
      <c r="P673">
        <f t="shared" si="121"/>
        <v>0</v>
      </c>
    </row>
    <row r="674" spans="1:19" hidden="1" outlineLevel="2" x14ac:dyDescent="0.2">
      <c r="A674" t="s">
        <v>408</v>
      </c>
      <c r="B674">
        <v>1950</v>
      </c>
      <c r="C674">
        <v>67.5</v>
      </c>
      <c r="D674" s="6">
        <v>406.16</v>
      </c>
      <c r="G674" s="32">
        <f>Parameters!$R$44</f>
        <v>-0.1</v>
      </c>
      <c r="H674" s="6"/>
      <c r="I674" s="6"/>
      <c r="J674" s="6"/>
      <c r="K674" s="126"/>
      <c r="L674" s="113">
        <f t="shared" si="119"/>
        <v>0</v>
      </c>
      <c r="M674" s="113">
        <f t="shared" si="120"/>
        <v>0</v>
      </c>
      <c r="N674" s="113"/>
      <c r="O674" s="6"/>
      <c r="P674">
        <f t="shared" si="121"/>
        <v>0</v>
      </c>
    </row>
    <row r="675" spans="1:19" hidden="1" outlineLevel="2" x14ac:dyDescent="0.2">
      <c r="A675" t="s">
        <v>408</v>
      </c>
      <c r="B675">
        <v>1949</v>
      </c>
      <c r="C675">
        <v>68.5</v>
      </c>
      <c r="D675" s="6">
        <v>926.7</v>
      </c>
      <c r="G675" s="32">
        <f>Parameters!$R$44</f>
        <v>-0.1</v>
      </c>
      <c r="H675" s="6"/>
      <c r="I675" s="6"/>
      <c r="J675" s="6"/>
      <c r="K675" s="126"/>
      <c r="L675" s="113">
        <f t="shared" si="119"/>
        <v>0</v>
      </c>
      <c r="M675" s="113">
        <f t="shared" si="120"/>
        <v>0</v>
      </c>
      <c r="N675" s="113"/>
      <c r="O675" s="6"/>
      <c r="P675">
        <f t="shared" si="121"/>
        <v>0</v>
      </c>
    </row>
    <row r="676" spans="1:19" hidden="1" outlineLevel="2" x14ac:dyDescent="0.2">
      <c r="A676" t="s">
        <v>408</v>
      </c>
      <c r="B676">
        <v>1948</v>
      </c>
      <c r="C676">
        <v>69.5</v>
      </c>
      <c r="D676" s="6">
        <v>1702.03</v>
      </c>
      <c r="G676" s="32">
        <f>Parameters!$R$44</f>
        <v>-0.1</v>
      </c>
      <c r="H676" s="6"/>
      <c r="I676" s="6"/>
      <c r="J676" s="6"/>
      <c r="K676" s="126"/>
      <c r="L676" s="113">
        <f t="shared" si="119"/>
        <v>0</v>
      </c>
      <c r="M676" s="113">
        <f t="shared" si="120"/>
        <v>0</v>
      </c>
      <c r="N676" s="113"/>
      <c r="O676" s="6"/>
      <c r="P676">
        <f t="shared" si="121"/>
        <v>0</v>
      </c>
    </row>
    <row r="677" spans="1:19" hidden="1" outlineLevel="2" x14ac:dyDescent="0.2">
      <c r="A677" t="s">
        <v>408</v>
      </c>
      <c r="B677">
        <v>1946</v>
      </c>
      <c r="C677">
        <v>71.5</v>
      </c>
      <c r="D677" s="6">
        <v>2213.14</v>
      </c>
      <c r="G677" s="32">
        <f>Parameters!$R$44</f>
        <v>-0.1</v>
      </c>
      <c r="H677" s="6"/>
      <c r="I677" s="6"/>
      <c r="J677" s="6"/>
      <c r="K677" s="126"/>
      <c r="L677" s="113">
        <f t="shared" si="119"/>
        <v>0</v>
      </c>
      <c r="M677" s="113">
        <f t="shared" si="120"/>
        <v>0</v>
      </c>
      <c r="N677" s="113"/>
      <c r="O677" s="6"/>
      <c r="P677">
        <f t="shared" si="121"/>
        <v>0</v>
      </c>
    </row>
    <row r="678" spans="1:19" outlineLevel="1" collapsed="1" x14ac:dyDescent="0.2">
      <c r="A678" s="11" t="s">
        <v>409</v>
      </c>
      <c r="D678" s="6">
        <f>SUBTOTAL(9,D656:D677)</f>
        <v>46264.189999999995</v>
      </c>
      <c r="G678" s="32"/>
      <c r="H678" s="6"/>
      <c r="I678" s="6"/>
      <c r="J678" s="6"/>
      <c r="K678" s="126"/>
      <c r="L678" s="113">
        <f>SUBTOTAL(9,L656:L677)</f>
        <v>0</v>
      </c>
      <c r="M678" s="113">
        <f>SUBTOTAL(9,M656:M677)</f>
        <v>0</v>
      </c>
      <c r="N678" s="113"/>
      <c r="O678" s="6"/>
      <c r="Q678" s="33"/>
      <c r="S678" s="6">
        <f>SUBTOTAL(9,S656:S677)</f>
        <v>0</v>
      </c>
    </row>
    <row r="679" spans="1:19" hidden="1" outlineLevel="2" x14ac:dyDescent="0.2">
      <c r="A679" t="s">
        <v>410</v>
      </c>
      <c r="B679">
        <v>1996</v>
      </c>
      <c r="C679">
        <v>21.5</v>
      </c>
      <c r="D679" s="6">
        <v>2723.83</v>
      </c>
      <c r="G679" s="32">
        <f>Parameters!$R$45</f>
        <v>-0.1</v>
      </c>
      <c r="H679" s="6"/>
      <c r="I679" s="6"/>
      <c r="J679" s="6"/>
      <c r="K679" s="126"/>
      <c r="L679" s="113">
        <f t="shared" si="119"/>
        <v>0</v>
      </c>
      <c r="M679" s="113">
        <f t="shared" si="120"/>
        <v>0</v>
      </c>
      <c r="N679" s="113"/>
      <c r="O679" s="6"/>
    </row>
    <row r="680" spans="1:19" hidden="1" outlineLevel="2" x14ac:dyDescent="0.2">
      <c r="A680" t="s">
        <v>410</v>
      </c>
      <c r="B680">
        <v>1991</v>
      </c>
      <c r="C680">
        <v>26.5</v>
      </c>
      <c r="D680" s="6">
        <v>406.25</v>
      </c>
      <c r="G680" s="32">
        <f>Parameters!$R$45</f>
        <v>-0.1</v>
      </c>
      <c r="H680" s="6"/>
      <c r="I680" s="6"/>
      <c r="J680" s="6"/>
      <c r="K680" s="126"/>
      <c r="L680" s="113">
        <f t="shared" si="119"/>
        <v>0</v>
      </c>
      <c r="M680" s="113">
        <f t="shared" si="120"/>
        <v>0</v>
      </c>
      <c r="N680" s="113"/>
      <c r="O680" s="6"/>
    </row>
    <row r="681" spans="1:19" hidden="1" outlineLevel="2" x14ac:dyDescent="0.2">
      <c r="A681" t="s">
        <v>410</v>
      </c>
      <c r="B681">
        <v>1990</v>
      </c>
      <c r="C681">
        <v>27.5</v>
      </c>
      <c r="D681" s="6">
        <v>875</v>
      </c>
      <c r="G681" s="32">
        <f>Parameters!$R$45</f>
        <v>-0.1</v>
      </c>
      <c r="H681" s="6"/>
      <c r="I681" s="6"/>
      <c r="J681" s="6"/>
      <c r="K681" s="126"/>
      <c r="L681" s="113">
        <f t="shared" si="119"/>
        <v>0</v>
      </c>
      <c r="M681" s="113">
        <f t="shared" si="120"/>
        <v>0</v>
      </c>
      <c r="N681" s="113"/>
      <c r="O681" s="6"/>
    </row>
    <row r="682" spans="1:19" outlineLevel="1" collapsed="1" x14ac:dyDescent="0.2">
      <c r="A682" s="11" t="s">
        <v>411</v>
      </c>
      <c r="D682" s="6">
        <f>SUBTOTAL(9,D679:D681)</f>
        <v>4005.08</v>
      </c>
      <c r="G682" s="32"/>
      <c r="H682" s="6"/>
      <c r="I682" s="6"/>
      <c r="J682" s="6"/>
      <c r="K682" s="126"/>
      <c r="L682" s="113">
        <f>SUBTOTAL(9,L679:L681)</f>
        <v>0</v>
      </c>
      <c r="M682" s="113">
        <f>SUBTOTAL(9,M679:M681)</f>
        <v>0</v>
      </c>
      <c r="N682" s="113"/>
      <c r="O682" s="6"/>
      <c r="Q682" s="33"/>
      <c r="S682" s="6">
        <f>SUBTOTAL(9,S679:S681)</f>
        <v>0</v>
      </c>
    </row>
    <row r="683" spans="1:19" hidden="1" outlineLevel="2" x14ac:dyDescent="0.2">
      <c r="A683" t="s">
        <v>412</v>
      </c>
      <c r="B683">
        <v>2017</v>
      </c>
      <c r="C683">
        <v>0.5</v>
      </c>
      <c r="D683" s="6">
        <v>159100.22</v>
      </c>
      <c r="E683">
        <v>25</v>
      </c>
      <c r="F683">
        <v>24.500443000000001</v>
      </c>
      <c r="G683" s="32">
        <f>Parameters!$R$46</f>
        <v>0</v>
      </c>
      <c r="H683" s="6">
        <f t="shared" ref="H683:H692" si="122">+D683*(1-F683/E683)</f>
        <v>3179.1851441016029</v>
      </c>
      <c r="I683" s="6">
        <f t="shared" ref="I683:I692" si="123">H683*(1-G683)</f>
        <v>3179.1851441016029</v>
      </c>
      <c r="J683" s="6">
        <f t="shared" ref="J683:J697" si="124">$I$1380</f>
        <v>1.515855786491126</v>
      </c>
      <c r="K683" s="126">
        <f t="shared" ref="K683:K692" si="125">IF((D683*(1-F683/E683)*(1-G683)&lt;0),D683*(1-G683),I683*J683)</f>
        <v>4819.1861970130385</v>
      </c>
      <c r="L683" s="113">
        <f t="shared" si="119"/>
        <v>4819.1899999999996</v>
      </c>
      <c r="M683" s="113">
        <f t="shared" si="120"/>
        <v>0</v>
      </c>
      <c r="N683" s="113">
        <f t="shared" ref="N683:N692" si="126">D683/E683</f>
        <v>6364.0087999999996</v>
      </c>
      <c r="O683" s="6">
        <f t="shared" ref="O683:O692" si="127">+D683/E683</f>
        <v>6364.0087999999996</v>
      </c>
      <c r="P683">
        <f t="shared" si="121"/>
        <v>3898025.8713974603</v>
      </c>
    </row>
    <row r="684" spans="1:19" hidden="1" outlineLevel="2" x14ac:dyDescent="0.2">
      <c r="A684" t="s">
        <v>412</v>
      </c>
      <c r="B684">
        <v>2016</v>
      </c>
      <c r="C684">
        <v>1.5</v>
      </c>
      <c r="D684" s="6">
        <v>173163.92</v>
      </c>
      <c r="E684">
        <v>25</v>
      </c>
      <c r="F684">
        <v>23.501787</v>
      </c>
      <c r="G684" s="32">
        <f>Parameters!$R$46</f>
        <v>0</v>
      </c>
      <c r="H684" s="6">
        <f t="shared" si="122"/>
        <v>10377.457442998408</v>
      </c>
      <c r="I684" s="6">
        <f t="shared" si="123"/>
        <v>10377.457442998408</v>
      </c>
      <c r="J684" s="6">
        <f t="shared" si="124"/>
        <v>1.515855786491126</v>
      </c>
      <c r="K684" s="126">
        <f t="shared" si="125"/>
        <v>15730.72891403454</v>
      </c>
      <c r="L684" s="113">
        <f t="shared" si="119"/>
        <v>15730.73</v>
      </c>
      <c r="M684" s="113">
        <f t="shared" si="120"/>
        <v>0</v>
      </c>
      <c r="N684" s="113">
        <f t="shared" si="126"/>
        <v>6926.5568000000003</v>
      </c>
      <c r="O684" s="6">
        <f t="shared" si="127"/>
        <v>6926.5568000000003</v>
      </c>
      <c r="P684">
        <f t="shared" si="121"/>
        <v>4069661.5639250404</v>
      </c>
    </row>
    <row r="685" spans="1:19" hidden="1" outlineLevel="2" x14ac:dyDescent="0.2">
      <c r="A685" t="s">
        <v>412</v>
      </c>
      <c r="B685">
        <v>2015</v>
      </c>
      <c r="C685">
        <v>2.5</v>
      </c>
      <c r="D685" s="6">
        <v>292334.02</v>
      </c>
      <c r="E685">
        <v>25</v>
      </c>
      <c r="F685">
        <v>22.504028000000002</v>
      </c>
      <c r="G685" s="32">
        <f>Parameters!$R$46</f>
        <v>0</v>
      </c>
      <c r="H685" s="6">
        <f t="shared" si="122"/>
        <v>29186.30114269759</v>
      </c>
      <c r="I685" s="6">
        <f t="shared" si="123"/>
        <v>29186.30114269759</v>
      </c>
      <c r="J685" s="6">
        <f t="shared" si="124"/>
        <v>1.515855786491126</v>
      </c>
      <c r="K685" s="126">
        <f t="shared" si="125"/>
        <v>44242.223473430706</v>
      </c>
      <c r="L685" s="113">
        <f t="shared" si="119"/>
        <v>44242.22</v>
      </c>
      <c r="M685" s="113">
        <f t="shared" si="120"/>
        <v>0</v>
      </c>
      <c r="N685" s="113">
        <f t="shared" si="126"/>
        <v>11693.3608</v>
      </c>
      <c r="O685" s="6">
        <f t="shared" si="127"/>
        <v>11693.3608</v>
      </c>
      <c r="P685">
        <f t="shared" si="121"/>
        <v>6578692.9714325611</v>
      </c>
    </row>
    <row r="686" spans="1:19" hidden="1" outlineLevel="2" x14ac:dyDescent="0.2">
      <c r="A686" t="s">
        <v>412</v>
      </c>
      <c r="B686">
        <v>2014</v>
      </c>
      <c r="C686">
        <v>3.5</v>
      </c>
      <c r="D686" s="6">
        <v>330036.74</v>
      </c>
      <c r="E686">
        <v>25</v>
      </c>
      <c r="F686">
        <v>21.507639999999999</v>
      </c>
      <c r="G686" s="32">
        <f>Parameters!$R$46</f>
        <v>0</v>
      </c>
      <c r="H686" s="6">
        <f t="shared" si="122"/>
        <v>46104.284372256036</v>
      </c>
      <c r="I686" s="6">
        <f t="shared" si="123"/>
        <v>46104.284372256036</v>
      </c>
      <c r="J686" s="6">
        <f t="shared" si="124"/>
        <v>1.515855786491126</v>
      </c>
      <c r="K686" s="126">
        <f t="shared" si="125"/>
        <v>69887.446247716696</v>
      </c>
      <c r="L686" s="113">
        <f t="shared" si="119"/>
        <v>69887.45</v>
      </c>
      <c r="M686" s="113">
        <f t="shared" si="120"/>
        <v>0</v>
      </c>
      <c r="N686" s="113">
        <f t="shared" si="126"/>
        <v>13201.4696</v>
      </c>
      <c r="O686" s="6">
        <f t="shared" si="127"/>
        <v>13201.4696</v>
      </c>
      <c r="P686">
        <f t="shared" si="121"/>
        <v>7098311.3906935994</v>
      </c>
    </row>
    <row r="687" spans="1:19" hidden="1" outlineLevel="2" x14ac:dyDescent="0.2">
      <c r="A687" t="s">
        <v>412</v>
      </c>
      <c r="B687">
        <v>2013</v>
      </c>
      <c r="C687">
        <v>4.5</v>
      </c>
      <c r="D687" s="6">
        <v>234139.1</v>
      </c>
      <c r="E687">
        <v>25</v>
      </c>
      <c r="F687">
        <v>20.513287999999999</v>
      </c>
      <c r="G687" s="32">
        <f>Parameters!$R$46</f>
        <v>0</v>
      </c>
      <c r="H687" s="6">
        <f t="shared" si="122"/>
        <v>42020.588385568008</v>
      </c>
      <c r="I687" s="6">
        <f t="shared" si="123"/>
        <v>42020.588385568008</v>
      </c>
      <c r="J687" s="6">
        <f t="shared" si="124"/>
        <v>1.515855786491126</v>
      </c>
      <c r="K687" s="126">
        <f t="shared" si="125"/>
        <v>63697.152056025065</v>
      </c>
      <c r="L687" s="113">
        <f t="shared" si="119"/>
        <v>63697.15</v>
      </c>
      <c r="M687" s="113">
        <f t="shared" si="120"/>
        <v>0</v>
      </c>
      <c r="N687" s="113">
        <f t="shared" si="126"/>
        <v>9365.5640000000003</v>
      </c>
      <c r="O687" s="6">
        <f t="shared" si="127"/>
        <v>9365.5640000000003</v>
      </c>
      <c r="P687">
        <f t="shared" si="121"/>
        <v>4802962.7903608</v>
      </c>
    </row>
    <row r="688" spans="1:19" hidden="1" outlineLevel="2" x14ac:dyDescent="0.2">
      <c r="A688" t="s">
        <v>412</v>
      </c>
      <c r="B688">
        <v>2012</v>
      </c>
      <c r="C688">
        <v>5.5</v>
      </c>
      <c r="D688" s="6">
        <v>262183.62</v>
      </c>
      <c r="E688">
        <v>25</v>
      </c>
      <c r="F688">
        <v>19.521863</v>
      </c>
      <c r="G688" s="32">
        <f>Parameters!$R$46</f>
        <v>0</v>
      </c>
      <c r="H688" s="6">
        <f t="shared" si="122"/>
        <v>57451.111580637596</v>
      </c>
      <c r="I688" s="6">
        <f t="shared" si="123"/>
        <v>57451.111580637596</v>
      </c>
      <c r="J688" s="6">
        <f t="shared" si="124"/>
        <v>1.515855786491126</v>
      </c>
      <c r="K688" s="126">
        <f t="shared" si="125"/>
        <v>87087.599929856835</v>
      </c>
      <c r="L688" s="113">
        <f t="shared" si="119"/>
        <v>87087.6</v>
      </c>
      <c r="M688" s="113">
        <f t="shared" si="120"/>
        <v>0</v>
      </c>
      <c r="N688" s="113">
        <f t="shared" si="126"/>
        <v>10487.344799999999</v>
      </c>
      <c r="O688" s="6">
        <f t="shared" si="127"/>
        <v>10487.344799999999</v>
      </c>
      <c r="P688">
        <f t="shared" si="121"/>
        <v>5118312.7104840595</v>
      </c>
    </row>
    <row r="689" spans="1:19" hidden="1" outlineLevel="2" x14ac:dyDescent="0.2">
      <c r="A689" t="s">
        <v>412</v>
      </c>
      <c r="B689">
        <v>2011</v>
      </c>
      <c r="C689">
        <v>6.5</v>
      </c>
      <c r="D689" s="6">
        <v>383393.67</v>
      </c>
      <c r="E689">
        <v>25</v>
      </c>
      <c r="F689">
        <v>18.534528000000002</v>
      </c>
      <c r="G689" s="32">
        <f>Parameters!$R$46</f>
        <v>0</v>
      </c>
      <c r="H689" s="6">
        <f t="shared" si="122"/>
        <v>99152.841534489547</v>
      </c>
      <c r="I689" s="6">
        <f t="shared" si="123"/>
        <v>99152.841534489547</v>
      </c>
      <c r="J689" s="6">
        <f t="shared" si="124"/>
        <v>1.515855786491126</v>
      </c>
      <c r="K689" s="126">
        <f t="shared" si="125"/>
        <v>150301.40858709364</v>
      </c>
      <c r="L689" s="113">
        <f t="shared" si="119"/>
        <v>150301.41</v>
      </c>
      <c r="M689" s="113">
        <f t="shared" si="120"/>
        <v>0</v>
      </c>
      <c r="N689" s="113">
        <f t="shared" si="126"/>
        <v>15335.746799999999</v>
      </c>
      <c r="O689" s="6">
        <f t="shared" si="127"/>
        <v>15335.746799999999</v>
      </c>
      <c r="P689">
        <f t="shared" si="121"/>
        <v>7106020.7116377605</v>
      </c>
    </row>
    <row r="690" spans="1:19" hidden="1" outlineLevel="2" x14ac:dyDescent="0.2">
      <c r="A690" t="s">
        <v>412</v>
      </c>
      <c r="B690">
        <v>2010</v>
      </c>
      <c r="C690">
        <v>7.5</v>
      </c>
      <c r="D690" s="6">
        <v>214062.99</v>
      </c>
      <c r="E690">
        <v>25</v>
      </c>
      <c r="F690">
        <v>17.552754</v>
      </c>
      <c r="G690" s="32">
        <f>Parameters!$R$46</f>
        <v>0</v>
      </c>
      <c r="H690" s="6">
        <f t="shared" si="122"/>
        <v>63767.189841021587</v>
      </c>
      <c r="I690" s="6">
        <f t="shared" si="123"/>
        <v>63767.189841021587</v>
      </c>
      <c r="J690" s="6">
        <f t="shared" si="124"/>
        <v>1.515855786491126</v>
      </c>
      <c r="K690" s="126">
        <f t="shared" si="125"/>
        <v>96661.863708790712</v>
      </c>
      <c r="L690" s="113">
        <f t="shared" si="119"/>
        <v>96661.86</v>
      </c>
      <c r="M690" s="113">
        <f t="shared" si="120"/>
        <v>0</v>
      </c>
      <c r="N690" s="113">
        <f t="shared" si="126"/>
        <v>8562.5195999999996</v>
      </c>
      <c r="O690" s="6">
        <f t="shared" si="127"/>
        <v>8562.5195999999996</v>
      </c>
      <c r="P690">
        <f t="shared" si="121"/>
        <v>3757395.0039744601</v>
      </c>
    </row>
    <row r="691" spans="1:19" hidden="1" outlineLevel="2" x14ac:dyDescent="0.2">
      <c r="A691" t="s">
        <v>412</v>
      </c>
      <c r="B691">
        <v>2009</v>
      </c>
      <c r="C691">
        <v>8.5</v>
      </c>
      <c r="D691" s="6">
        <v>57238.53</v>
      </c>
      <c r="E691">
        <v>25</v>
      </c>
      <c r="F691">
        <v>16.578339</v>
      </c>
      <c r="G691" s="32">
        <f>Parameters!$R$46</f>
        <v>0</v>
      </c>
      <c r="H691" s="6">
        <f t="shared" si="122"/>
        <v>19281.739831933199</v>
      </c>
      <c r="I691" s="6">
        <f t="shared" si="123"/>
        <v>19281.739831933199</v>
      </c>
      <c r="J691" s="6">
        <f t="shared" si="124"/>
        <v>1.515855786491126</v>
      </c>
      <c r="K691" s="126">
        <f t="shared" si="125"/>
        <v>29228.336897852369</v>
      </c>
      <c r="L691" s="113">
        <f t="shared" si="119"/>
        <v>29228.34</v>
      </c>
      <c r="M691" s="113">
        <f t="shared" si="120"/>
        <v>0</v>
      </c>
      <c r="N691" s="113">
        <f t="shared" si="126"/>
        <v>2289.5412000000001</v>
      </c>
      <c r="O691" s="6">
        <f t="shared" si="127"/>
        <v>2289.5412000000001</v>
      </c>
      <c r="P691">
        <f t="shared" si="121"/>
        <v>948919.75420166994</v>
      </c>
    </row>
    <row r="692" spans="1:19" hidden="1" outlineLevel="2" x14ac:dyDescent="0.2">
      <c r="A692" t="s">
        <v>412</v>
      </c>
      <c r="B692">
        <v>2007</v>
      </c>
      <c r="C692">
        <v>10.5</v>
      </c>
      <c r="D692" s="6">
        <v>20704.95</v>
      </c>
      <c r="E692">
        <v>25</v>
      </c>
      <c r="F692">
        <v>14.660368999999999</v>
      </c>
      <c r="G692" s="32">
        <f>Parameters!$R$46</f>
        <v>0</v>
      </c>
      <c r="H692" s="6">
        <f t="shared" si="122"/>
        <v>8563.2617149380021</v>
      </c>
      <c r="I692" s="6">
        <f t="shared" si="123"/>
        <v>8563.2617149380021</v>
      </c>
      <c r="J692" s="6">
        <f t="shared" si="124"/>
        <v>1.515855786491126</v>
      </c>
      <c r="K692" s="126">
        <f t="shared" si="125"/>
        <v>12980.669821826694</v>
      </c>
      <c r="L692" s="113">
        <f t="shared" si="119"/>
        <v>12980.67</v>
      </c>
      <c r="M692" s="113">
        <f t="shared" si="120"/>
        <v>0</v>
      </c>
      <c r="N692" s="113">
        <f t="shared" si="126"/>
        <v>828.19799999999998</v>
      </c>
      <c r="O692" s="6">
        <f t="shared" si="127"/>
        <v>828.19799999999998</v>
      </c>
      <c r="P692">
        <f t="shared" si="121"/>
        <v>303542.20712654997</v>
      </c>
    </row>
    <row r="693" spans="1:19" hidden="1" outlineLevel="2" x14ac:dyDescent="0.2">
      <c r="A693" t="s">
        <v>412</v>
      </c>
      <c r="B693">
        <v>2003</v>
      </c>
      <c r="C693">
        <v>14.5</v>
      </c>
      <c r="D693" s="6">
        <v>2639.42</v>
      </c>
      <c r="E693">
        <v>25</v>
      </c>
      <c r="F693">
        <v>11.022650000000001</v>
      </c>
      <c r="G693" s="32">
        <f>Parameters!$R$46</f>
        <v>0</v>
      </c>
      <c r="H693" s="6">
        <f t="shared" ref="H693:H757" si="128">+D693*(1-F693/E693)</f>
        <v>1475.6838854800001</v>
      </c>
      <c r="I693" s="6">
        <f t="shared" ref="I693:I757" si="129">H693*(1-G693)</f>
        <v>1475.6838854800001</v>
      </c>
      <c r="J693" s="6">
        <f t="shared" si="124"/>
        <v>1.515855786491126</v>
      </c>
      <c r="K693" s="126">
        <f t="shared" ref="K693:K757" si="130">IF((D693*(1-F693/E693)*(1-G693)&lt;0),D693*(1-G693),I693*J693)</f>
        <v>2236.923956836566</v>
      </c>
      <c r="L693" s="113">
        <f t="shared" ref="L693:L757" si="131">ROUND(J693*H693,2)</f>
        <v>2236.92</v>
      </c>
      <c r="M693" s="113">
        <f t="shared" ref="M693:M757" si="132">ROUND(K693-L693,2)</f>
        <v>0</v>
      </c>
      <c r="N693" s="113">
        <f t="shared" ref="N693:N757" si="133">D693/E693</f>
        <v>105.57680000000001</v>
      </c>
      <c r="O693" s="6">
        <f t="shared" ref="O693:O757" si="134">+D693/E693</f>
        <v>105.57680000000001</v>
      </c>
      <c r="P693">
        <f t="shared" si="121"/>
        <v>29093.402863000003</v>
      </c>
    </row>
    <row r="694" spans="1:19" hidden="1" outlineLevel="2" x14ac:dyDescent="0.2">
      <c r="A694" t="s">
        <v>412</v>
      </c>
      <c r="B694">
        <v>2001</v>
      </c>
      <c r="C694">
        <v>16.5</v>
      </c>
      <c r="D694" s="6">
        <v>85822</v>
      </c>
      <c r="E694">
        <v>25</v>
      </c>
      <c r="F694">
        <v>9.3467909999999996</v>
      </c>
      <c r="G694" s="32">
        <f>Parameters!$R$46</f>
        <v>0</v>
      </c>
      <c r="H694" s="6">
        <f t="shared" si="128"/>
        <v>53735.588111920006</v>
      </c>
      <c r="I694" s="6">
        <f t="shared" si="129"/>
        <v>53735.588111920006</v>
      </c>
      <c r="J694" s="6">
        <f t="shared" si="124"/>
        <v>1.515855786491126</v>
      </c>
      <c r="K694" s="126">
        <f t="shared" si="130"/>
        <v>81455.402179957702</v>
      </c>
      <c r="L694" s="113">
        <f t="shared" si="131"/>
        <v>81455.399999999994</v>
      </c>
      <c r="M694" s="113">
        <f t="shared" si="132"/>
        <v>0</v>
      </c>
      <c r="N694" s="113">
        <f t="shared" si="133"/>
        <v>3432.88</v>
      </c>
      <c r="O694" s="6">
        <f t="shared" si="134"/>
        <v>3432.88</v>
      </c>
      <c r="P694">
        <f t="shared" si="121"/>
        <v>802160.29720199993</v>
      </c>
    </row>
    <row r="695" spans="1:19" hidden="1" outlineLevel="2" x14ac:dyDescent="0.2">
      <c r="A695" t="s">
        <v>412</v>
      </c>
      <c r="B695">
        <v>2000</v>
      </c>
      <c r="C695">
        <v>17.5</v>
      </c>
      <c r="D695" s="6">
        <v>50375.75</v>
      </c>
      <c r="E695">
        <v>25</v>
      </c>
      <c r="F695">
        <v>8.5522290000000005</v>
      </c>
      <c r="G695" s="32">
        <f>Parameters!$R$46</f>
        <v>0</v>
      </c>
      <c r="H695" s="6">
        <f t="shared" si="128"/>
        <v>33142.751998129999</v>
      </c>
      <c r="I695" s="6">
        <f t="shared" si="129"/>
        <v>33142.751998129999</v>
      </c>
      <c r="J695" s="6">
        <f t="shared" si="124"/>
        <v>1.515855786491126</v>
      </c>
      <c r="K695" s="126">
        <f t="shared" si="130"/>
        <v>50239.632396605688</v>
      </c>
      <c r="L695" s="113">
        <f t="shared" si="131"/>
        <v>50239.63</v>
      </c>
      <c r="M695" s="113">
        <f t="shared" si="132"/>
        <v>0</v>
      </c>
      <c r="N695" s="113">
        <f t="shared" si="133"/>
        <v>2015.03</v>
      </c>
      <c r="O695" s="6">
        <f t="shared" si="134"/>
        <v>2015.03</v>
      </c>
      <c r="P695">
        <f t="shared" si="121"/>
        <v>430824.95004675002</v>
      </c>
    </row>
    <row r="696" spans="1:19" hidden="1" outlineLevel="2" x14ac:dyDescent="0.2">
      <c r="A696" t="s">
        <v>412</v>
      </c>
      <c r="B696">
        <v>1999</v>
      </c>
      <c r="C696">
        <v>18.5</v>
      </c>
      <c r="D696" s="6">
        <v>59209.62</v>
      </c>
      <c r="E696">
        <v>25</v>
      </c>
      <c r="F696">
        <v>7.7879339999999999</v>
      </c>
      <c r="G696" s="32">
        <f>Parameters!$R$46</f>
        <v>0</v>
      </c>
      <c r="H696" s="6">
        <f t="shared" si="128"/>
        <v>40764.795490996796</v>
      </c>
      <c r="I696" s="6">
        <f t="shared" si="129"/>
        <v>40764.795490996796</v>
      </c>
      <c r="J696" s="6">
        <f t="shared" si="124"/>
        <v>1.515855786491126</v>
      </c>
      <c r="K696" s="126">
        <f t="shared" si="130"/>
        <v>61793.551130154854</v>
      </c>
      <c r="L696" s="113">
        <f t="shared" si="131"/>
        <v>61793.55</v>
      </c>
      <c r="M696" s="113">
        <f t="shared" si="132"/>
        <v>0</v>
      </c>
      <c r="N696" s="113">
        <f t="shared" si="133"/>
        <v>2368.3848000000003</v>
      </c>
      <c r="O696" s="6">
        <f t="shared" si="134"/>
        <v>2368.3848000000003</v>
      </c>
      <c r="P696">
        <f t="shared" si="121"/>
        <v>461120.61272507999</v>
      </c>
    </row>
    <row r="697" spans="1:19" hidden="1" outlineLevel="2" x14ac:dyDescent="0.2">
      <c r="A697" t="s">
        <v>412</v>
      </c>
      <c r="B697">
        <v>1998</v>
      </c>
      <c r="C697">
        <v>19.5</v>
      </c>
      <c r="D697" s="6">
        <v>2127.63</v>
      </c>
      <c r="E697">
        <v>25</v>
      </c>
      <c r="F697">
        <v>7.053814</v>
      </c>
      <c r="G697" s="32">
        <f>Parameters!$R$46</f>
        <v>0</v>
      </c>
      <c r="H697" s="6">
        <f t="shared" si="128"/>
        <v>1527.3137487672002</v>
      </c>
      <c r="I697" s="6">
        <f t="shared" si="129"/>
        <v>1527.3137487672002</v>
      </c>
      <c r="J697" s="6">
        <f t="shared" si="124"/>
        <v>1.515855786491126</v>
      </c>
      <c r="K697" s="126">
        <f t="shared" si="130"/>
        <v>2315.1873838562142</v>
      </c>
      <c r="L697" s="113">
        <f t="shared" si="131"/>
        <v>2315.19</v>
      </c>
      <c r="M697" s="113">
        <f t="shared" si="132"/>
        <v>0</v>
      </c>
      <c r="N697" s="113">
        <f t="shared" si="133"/>
        <v>85.105200000000011</v>
      </c>
      <c r="O697" s="6">
        <f t="shared" si="134"/>
        <v>85.105200000000011</v>
      </c>
      <c r="P697">
        <f t="shared" si="121"/>
        <v>15007.906280820001</v>
      </c>
    </row>
    <row r="698" spans="1:19" outlineLevel="1" collapsed="1" x14ac:dyDescent="0.2">
      <c r="A698" s="11" t="s">
        <v>413</v>
      </c>
      <c r="D698" s="6">
        <f>SUBTOTAL(9,D683:D697)</f>
        <v>2326532.1800000002</v>
      </c>
      <c r="G698" s="32"/>
      <c r="H698" s="6">
        <f>SUBTOTAL(9,H683:H697)</f>
        <v>509730.09422593558</v>
      </c>
      <c r="I698" s="6">
        <f>SUBTOTAL(9,I683:I697)</f>
        <v>509730.09422593558</v>
      </c>
      <c r="J698" s="6"/>
      <c r="K698" s="126">
        <f t="shared" ref="K698:P698" si="135">SUBTOTAL(9,K683:K697)</f>
        <v>772677.31288105133</v>
      </c>
      <c r="L698" s="113">
        <f t="shared" si="135"/>
        <v>772677.31</v>
      </c>
      <c r="M698" s="113">
        <f t="shared" si="135"/>
        <v>0</v>
      </c>
      <c r="N698" s="113">
        <f t="shared" si="135"/>
        <v>93061.287200000006</v>
      </c>
      <c r="O698" s="6">
        <f t="shared" si="135"/>
        <v>93061.287200000006</v>
      </c>
      <c r="P698" s="6">
        <f t="shared" si="135"/>
        <v>45420052.144351617</v>
      </c>
      <c r="Q698" s="33">
        <f>P698/D698</f>
        <v>19.522640836350526</v>
      </c>
      <c r="S698" s="6">
        <f>SUBTOTAL(9,S683:S697)</f>
        <v>0</v>
      </c>
    </row>
    <row r="699" spans="1:19" hidden="1" outlineLevel="2" x14ac:dyDescent="0.2">
      <c r="A699" t="s">
        <v>1018</v>
      </c>
      <c r="B699">
        <v>2017</v>
      </c>
      <c r="C699">
        <v>0.5</v>
      </c>
      <c r="D699" s="6">
        <v>19171520.640000001</v>
      </c>
      <c r="E699">
        <v>70</v>
      </c>
      <c r="F699">
        <v>69.564548000000002</v>
      </c>
      <c r="G699" s="21">
        <f>Parameters!$R$47</f>
        <v>-0.05</v>
      </c>
      <c r="H699" s="6">
        <f t="shared" si="128"/>
        <v>119261.10008184581</v>
      </c>
      <c r="I699" s="6">
        <f t="shared" si="129"/>
        <v>125224.15508593811</v>
      </c>
      <c r="J699" s="6">
        <f t="shared" ref="J699:J762" si="136">$I$1380</f>
        <v>1.515855786491126</v>
      </c>
      <c r="K699" s="126">
        <f t="shared" si="130"/>
        <v>189821.76009548144</v>
      </c>
      <c r="L699" s="113">
        <f t="shared" si="131"/>
        <v>180782.63</v>
      </c>
      <c r="M699" s="113">
        <f t="shared" si="132"/>
        <v>9039.1299999999992</v>
      </c>
      <c r="N699" s="113">
        <f t="shared" si="133"/>
        <v>273878.86628571432</v>
      </c>
      <c r="O699" s="6">
        <f t="shared" si="134"/>
        <v>273878.86628571432</v>
      </c>
      <c r="P699">
        <f t="shared" si="121"/>
        <v>1333658167.7942708</v>
      </c>
    </row>
    <row r="700" spans="1:19" hidden="1" outlineLevel="2" x14ac:dyDescent="0.2">
      <c r="A700" t="s">
        <v>1018</v>
      </c>
      <c r="B700">
        <v>2016</v>
      </c>
      <c r="C700">
        <v>1.5</v>
      </c>
      <c r="D700" s="6">
        <v>52907860.479999997</v>
      </c>
      <c r="E700">
        <v>70</v>
      </c>
      <c r="F700">
        <v>68.744968</v>
      </c>
      <c r="G700" s="21">
        <f>Parameters!$R$47</f>
        <v>-0.05</v>
      </c>
      <c r="H700" s="6">
        <f t="shared" si="128"/>
        <v>948586.54219907429</v>
      </c>
      <c r="I700" s="6">
        <f t="shared" si="129"/>
        <v>996015.86930902803</v>
      </c>
      <c r="J700" s="6">
        <f t="shared" si="136"/>
        <v>1.515855786491126</v>
      </c>
      <c r="K700" s="126">
        <f t="shared" si="130"/>
        <v>1509816.4189290793</v>
      </c>
      <c r="L700" s="113">
        <f t="shared" si="131"/>
        <v>1437920.4</v>
      </c>
      <c r="M700" s="113">
        <f t="shared" si="132"/>
        <v>71896.02</v>
      </c>
      <c r="N700" s="113">
        <f t="shared" si="133"/>
        <v>755826.57828571426</v>
      </c>
      <c r="O700" s="6">
        <f t="shared" si="134"/>
        <v>755826.57828571426</v>
      </c>
      <c r="P700">
        <f t="shared" si="121"/>
        <v>3637149175.6460643</v>
      </c>
    </row>
    <row r="701" spans="1:19" hidden="1" outlineLevel="2" x14ac:dyDescent="0.2">
      <c r="A701" t="s">
        <v>1018</v>
      </c>
      <c r="B701">
        <v>2015</v>
      </c>
      <c r="C701">
        <v>2.5</v>
      </c>
      <c r="D701" s="6">
        <v>18445668.559999999</v>
      </c>
      <c r="E701">
        <v>70</v>
      </c>
      <c r="F701">
        <v>67.985877000000002</v>
      </c>
      <c r="G701" s="21">
        <f>Parameters!$R$47</f>
        <v>-0.05</v>
      </c>
      <c r="H701" s="6">
        <f t="shared" si="128"/>
        <v>530740.64710104023</v>
      </c>
      <c r="I701" s="6">
        <f t="shared" si="129"/>
        <v>557277.6794560923</v>
      </c>
      <c r="J701" s="6">
        <f t="shared" si="136"/>
        <v>1.515855786491126</v>
      </c>
      <c r="K701" s="126">
        <f t="shared" si="130"/>
        <v>844752.59508586442</v>
      </c>
      <c r="L701" s="113">
        <f t="shared" si="131"/>
        <v>804526.28</v>
      </c>
      <c r="M701" s="113">
        <f t="shared" si="132"/>
        <v>40226.32</v>
      </c>
      <c r="N701" s="113">
        <f t="shared" si="133"/>
        <v>263509.55085714284</v>
      </c>
      <c r="O701" s="6">
        <f t="shared" si="134"/>
        <v>263509.55085714284</v>
      </c>
      <c r="P701">
        <f t="shared" si="121"/>
        <v>1254044953.9029272</v>
      </c>
    </row>
    <row r="702" spans="1:19" hidden="1" outlineLevel="2" x14ac:dyDescent="0.2">
      <c r="A702" t="s">
        <v>1018</v>
      </c>
      <c r="B702">
        <v>2014</v>
      </c>
      <c r="C702">
        <v>3.5</v>
      </c>
      <c r="D702" s="6">
        <v>23322532.239999998</v>
      </c>
      <c r="E702">
        <v>70</v>
      </c>
      <c r="F702">
        <v>67.263768999999996</v>
      </c>
      <c r="G702" s="21">
        <f>Parameters!$R$47</f>
        <v>-0.05</v>
      </c>
      <c r="H702" s="6">
        <f t="shared" si="128"/>
        <v>911654.79590839276</v>
      </c>
      <c r="I702" s="6">
        <f t="shared" si="129"/>
        <v>957237.53570381238</v>
      </c>
      <c r="J702" s="6">
        <f t="shared" si="136"/>
        <v>1.515855786491126</v>
      </c>
      <c r="K702" s="126">
        <f t="shared" si="130"/>
        <v>1451034.0575431297</v>
      </c>
      <c r="L702" s="113">
        <f t="shared" si="131"/>
        <v>1381937.2</v>
      </c>
      <c r="M702" s="113">
        <f t="shared" si="132"/>
        <v>69096.86</v>
      </c>
      <c r="N702" s="113">
        <f t="shared" si="133"/>
        <v>333179.03199999995</v>
      </c>
      <c r="O702" s="6">
        <f t="shared" si="134"/>
        <v>333179.03199999995</v>
      </c>
      <c r="P702">
        <f t="shared" si="121"/>
        <v>1568761421.0864124</v>
      </c>
    </row>
    <row r="703" spans="1:19" hidden="1" outlineLevel="2" x14ac:dyDescent="0.2">
      <c r="A703" t="s">
        <v>1018</v>
      </c>
      <c r="B703">
        <v>2013</v>
      </c>
      <c r="C703">
        <v>4.5</v>
      </c>
      <c r="D703" s="6">
        <v>16961469.57</v>
      </c>
      <c r="E703">
        <v>70</v>
      </c>
      <c r="F703">
        <v>66.578303000000005</v>
      </c>
      <c r="G703" s="21">
        <f>Parameters!$R$47</f>
        <v>-0.05</v>
      </c>
      <c r="H703" s="6">
        <f t="shared" si="128"/>
        <v>829100.13633228943</v>
      </c>
      <c r="I703" s="6">
        <f t="shared" si="129"/>
        <v>870555.14314890397</v>
      </c>
      <c r="J703" s="6">
        <f t="shared" si="136"/>
        <v>1.515855786491126</v>
      </c>
      <c r="K703" s="126">
        <f t="shared" si="130"/>
        <v>1319636.0512018765</v>
      </c>
      <c r="L703" s="113">
        <f t="shared" si="131"/>
        <v>1256796.24</v>
      </c>
      <c r="M703" s="113">
        <f t="shared" si="132"/>
        <v>62839.81</v>
      </c>
      <c r="N703" s="113">
        <f t="shared" si="133"/>
        <v>242306.70814285715</v>
      </c>
      <c r="O703" s="6">
        <f t="shared" si="134"/>
        <v>242306.70814285715</v>
      </c>
      <c r="P703">
        <f t="shared" si="121"/>
        <v>1129265860.3567398</v>
      </c>
    </row>
    <row r="704" spans="1:19" hidden="1" outlineLevel="2" x14ac:dyDescent="0.2">
      <c r="A704" t="s">
        <v>1018</v>
      </c>
      <c r="B704">
        <v>2012</v>
      </c>
      <c r="C704">
        <v>5.5</v>
      </c>
      <c r="D704" s="6">
        <v>19922545.859999999</v>
      </c>
      <c r="E704">
        <v>70</v>
      </c>
      <c r="F704">
        <v>65.917392000000007</v>
      </c>
      <c r="G704" s="21">
        <f>Parameters!$R$47</f>
        <v>-0.05</v>
      </c>
      <c r="H704" s="6">
        <f t="shared" si="128"/>
        <v>1161942.0729771822</v>
      </c>
      <c r="I704" s="6">
        <f t="shared" si="129"/>
        <v>1220039.1766260413</v>
      </c>
      <c r="J704" s="6">
        <f t="shared" si="136"/>
        <v>1.515855786491126</v>
      </c>
      <c r="K704" s="126">
        <f t="shared" si="130"/>
        <v>1849403.4456344536</v>
      </c>
      <c r="L704" s="113">
        <f t="shared" si="131"/>
        <v>1761336.61</v>
      </c>
      <c r="M704" s="113">
        <f t="shared" si="132"/>
        <v>88066.84</v>
      </c>
      <c r="N704" s="113">
        <f t="shared" si="133"/>
        <v>284607.79800000001</v>
      </c>
      <c r="O704" s="6">
        <f t="shared" si="134"/>
        <v>284607.79800000001</v>
      </c>
      <c r="P704">
        <f t="shared" si="121"/>
        <v>1313242265.0915973</v>
      </c>
    </row>
    <row r="705" spans="1:16" hidden="1" outlineLevel="2" x14ac:dyDescent="0.2">
      <c r="A705" t="s">
        <v>1018</v>
      </c>
      <c r="B705">
        <v>2011</v>
      </c>
      <c r="C705">
        <v>6.5</v>
      </c>
      <c r="D705" s="6">
        <v>7882479.2400000002</v>
      </c>
      <c r="E705">
        <v>70</v>
      </c>
      <c r="F705">
        <v>65.281329999999997</v>
      </c>
      <c r="G705" s="21">
        <f>Parameters!$R$47</f>
        <v>-0.05</v>
      </c>
      <c r="H705" s="6">
        <f t="shared" si="128"/>
        <v>531354.5473630121</v>
      </c>
      <c r="I705" s="6">
        <f t="shared" si="129"/>
        <v>557922.2747311627</v>
      </c>
      <c r="J705" s="6">
        <f t="shared" si="136"/>
        <v>1.515855786491126</v>
      </c>
      <c r="K705" s="126">
        <f t="shared" si="130"/>
        <v>845729.70856352465</v>
      </c>
      <c r="L705" s="113">
        <f t="shared" si="131"/>
        <v>805456.87</v>
      </c>
      <c r="M705" s="113">
        <f t="shared" si="132"/>
        <v>40272.839999999997</v>
      </c>
      <c r="N705" s="113">
        <f t="shared" si="133"/>
        <v>112606.84628571429</v>
      </c>
      <c r="O705" s="6">
        <f t="shared" si="134"/>
        <v>112606.84628571429</v>
      </c>
      <c r="P705">
        <f t="shared" si="121"/>
        <v>514578728.48458922</v>
      </c>
    </row>
    <row r="706" spans="1:16" hidden="1" outlineLevel="2" x14ac:dyDescent="0.2">
      <c r="A706" t="s">
        <v>1018</v>
      </c>
      <c r="B706">
        <v>2010</v>
      </c>
      <c r="C706">
        <v>7.5</v>
      </c>
      <c r="D706" s="6">
        <v>7630323.9000000004</v>
      </c>
      <c r="E706">
        <v>70</v>
      </c>
      <c r="F706">
        <v>64.665664000000007</v>
      </c>
      <c r="G706" s="21">
        <f>Parameters!$R$47</f>
        <v>-0.05</v>
      </c>
      <c r="H706" s="6">
        <f t="shared" si="128"/>
        <v>581467.30673471885</v>
      </c>
      <c r="I706" s="6">
        <f t="shared" si="129"/>
        <v>610540.67207145481</v>
      </c>
      <c r="J706" s="6">
        <f t="shared" si="136"/>
        <v>1.515855786491126</v>
      </c>
      <c r="K706" s="126">
        <f t="shared" si="130"/>
        <v>925491.61064769572</v>
      </c>
      <c r="L706" s="113">
        <f t="shared" si="131"/>
        <v>881420.58</v>
      </c>
      <c r="M706" s="113">
        <f t="shared" si="132"/>
        <v>44071.03</v>
      </c>
      <c r="N706" s="113">
        <f t="shared" si="133"/>
        <v>109004.62714285715</v>
      </c>
      <c r="O706" s="6">
        <f t="shared" si="134"/>
        <v>109004.62714285715</v>
      </c>
      <c r="P706">
        <f t="shared" si="121"/>
        <v>493419961.5285697</v>
      </c>
    </row>
    <row r="707" spans="1:16" hidden="1" outlineLevel="2" x14ac:dyDescent="0.2">
      <c r="A707" t="s">
        <v>1018</v>
      </c>
      <c r="B707">
        <v>2009</v>
      </c>
      <c r="C707">
        <v>8.5</v>
      </c>
      <c r="D707" s="6">
        <v>2740655.03</v>
      </c>
      <c r="E707">
        <v>70</v>
      </c>
      <c r="F707">
        <v>64.068270999999996</v>
      </c>
      <c r="G707" s="21">
        <f>Parameters!$R$47</f>
        <v>-0.05</v>
      </c>
      <c r="H707" s="6">
        <f t="shared" si="128"/>
        <v>232240.32743495531</v>
      </c>
      <c r="I707" s="6">
        <f t="shared" si="129"/>
        <v>243852.34380670308</v>
      </c>
      <c r="J707" s="6">
        <f t="shared" si="136"/>
        <v>1.515855786491126</v>
      </c>
      <c r="K707" s="126">
        <f t="shared" si="130"/>
        <v>369644.98640881432</v>
      </c>
      <c r="L707" s="113">
        <f t="shared" si="131"/>
        <v>352042.84</v>
      </c>
      <c r="M707" s="113">
        <f t="shared" si="132"/>
        <v>17602.150000000001</v>
      </c>
      <c r="N707" s="113">
        <f t="shared" si="133"/>
        <v>39152.214714285714</v>
      </c>
      <c r="O707" s="6">
        <f t="shared" si="134"/>
        <v>39152.214714285714</v>
      </c>
      <c r="P707">
        <f t="shared" si="121"/>
        <v>175589029.17955309</v>
      </c>
    </row>
    <row r="708" spans="1:16" hidden="1" outlineLevel="2" x14ac:dyDescent="0.2">
      <c r="A708" t="s">
        <v>1018</v>
      </c>
      <c r="B708">
        <v>2008</v>
      </c>
      <c r="C708">
        <v>9.5</v>
      </c>
      <c r="D708" s="6">
        <v>2147417.35</v>
      </c>
      <c r="E708">
        <v>70</v>
      </c>
      <c r="F708">
        <v>63.488717999999999</v>
      </c>
      <c r="G708" s="21">
        <f>Parameters!$R$47</f>
        <v>-0.05</v>
      </c>
      <c r="H708" s="6">
        <f t="shared" si="128"/>
        <v>199749.14196489571</v>
      </c>
      <c r="I708" s="6">
        <f t="shared" si="129"/>
        <v>209736.59906314051</v>
      </c>
      <c r="J708" s="6">
        <f t="shared" si="136"/>
        <v>1.515855786491126</v>
      </c>
      <c r="K708" s="126">
        <f t="shared" si="130"/>
        <v>317930.43732883083</v>
      </c>
      <c r="L708" s="113">
        <f t="shared" si="131"/>
        <v>302790.89</v>
      </c>
      <c r="M708" s="113">
        <f t="shared" si="132"/>
        <v>15139.55</v>
      </c>
      <c r="N708" s="113">
        <f t="shared" si="133"/>
        <v>30677.390714285717</v>
      </c>
      <c r="O708" s="6">
        <f t="shared" si="134"/>
        <v>30677.390714285717</v>
      </c>
      <c r="P708">
        <f t="shared" si="121"/>
        <v>136336774.56245729</v>
      </c>
    </row>
    <row r="709" spans="1:16" hidden="1" outlineLevel="2" x14ac:dyDescent="0.2">
      <c r="A709" t="s">
        <v>1018</v>
      </c>
      <c r="B709">
        <v>2007</v>
      </c>
      <c r="C709">
        <v>10.5</v>
      </c>
      <c r="D709" s="6">
        <v>1812658.27</v>
      </c>
      <c r="E709">
        <v>70</v>
      </c>
      <c r="F709">
        <v>62.923169000000001</v>
      </c>
      <c r="G709" s="21">
        <f>Parameters!$R$47</f>
        <v>-0.05</v>
      </c>
      <c r="H709" s="6">
        <f t="shared" si="128"/>
        <v>183255.37482203389</v>
      </c>
      <c r="I709" s="6">
        <f t="shared" si="129"/>
        <v>192418.14356313559</v>
      </c>
      <c r="J709" s="6">
        <f t="shared" si="136"/>
        <v>1.515855786491126</v>
      </c>
      <c r="K709" s="126">
        <f t="shared" si="130"/>
        <v>291678.15634605929</v>
      </c>
      <c r="L709" s="113">
        <f t="shared" si="131"/>
        <v>277788.71999999997</v>
      </c>
      <c r="M709" s="113">
        <f t="shared" si="132"/>
        <v>13889.44</v>
      </c>
      <c r="N709" s="113">
        <f t="shared" si="133"/>
        <v>25895.118142857144</v>
      </c>
      <c r="O709" s="6">
        <f t="shared" si="134"/>
        <v>25895.118142857144</v>
      </c>
      <c r="P709">
        <f t="shared" ref="P709:P766" si="137">D709*F709</f>
        <v>114058202.66245763</v>
      </c>
    </row>
    <row r="710" spans="1:16" hidden="1" outlineLevel="2" x14ac:dyDescent="0.2">
      <c r="A710" t="s">
        <v>1018</v>
      </c>
      <c r="B710">
        <v>2006</v>
      </c>
      <c r="C710">
        <v>11.5</v>
      </c>
      <c r="D710" s="6">
        <v>2734660.47</v>
      </c>
      <c r="E710">
        <v>70</v>
      </c>
      <c r="F710">
        <v>62.373669999999997</v>
      </c>
      <c r="G710" s="21">
        <f>Parameters!$R$47</f>
        <v>-0.05</v>
      </c>
      <c r="H710" s="6">
        <f t="shared" si="128"/>
        <v>297934.61688821588</v>
      </c>
      <c r="I710" s="6">
        <f t="shared" si="129"/>
        <v>312831.34773262672</v>
      </c>
      <c r="J710" s="6">
        <f t="shared" si="136"/>
        <v>1.515855786491126</v>
      </c>
      <c r="K710" s="126">
        <f t="shared" si="130"/>
        <v>474207.20865631977</v>
      </c>
      <c r="L710" s="113">
        <f t="shared" si="131"/>
        <v>451625.91</v>
      </c>
      <c r="M710" s="113">
        <f t="shared" si="132"/>
        <v>22581.3</v>
      </c>
      <c r="N710" s="113">
        <f t="shared" si="133"/>
        <v>39066.578142857143</v>
      </c>
      <c r="O710" s="6">
        <f t="shared" si="134"/>
        <v>39066.578142857143</v>
      </c>
      <c r="P710">
        <f t="shared" si="137"/>
        <v>170570809.71782491</v>
      </c>
    </row>
    <row r="711" spans="1:16" hidden="1" outlineLevel="2" x14ac:dyDescent="0.2">
      <c r="A711" t="s">
        <v>1018</v>
      </c>
      <c r="B711">
        <v>2005</v>
      </c>
      <c r="C711">
        <v>12.5</v>
      </c>
      <c r="D711" s="6">
        <v>2826202.22</v>
      </c>
      <c r="E711">
        <v>70</v>
      </c>
      <c r="F711">
        <v>61.836081</v>
      </c>
      <c r="G711" s="21">
        <f>Parameters!$R$47</f>
        <v>-0.05</v>
      </c>
      <c r="H711" s="6">
        <f t="shared" si="128"/>
        <v>329612.65716714557</v>
      </c>
      <c r="I711" s="6">
        <f t="shared" si="129"/>
        <v>346093.29002550285</v>
      </c>
      <c r="J711" s="6">
        <f t="shared" si="136"/>
        <v>1.515855786491126</v>
      </c>
      <c r="K711" s="126">
        <f t="shared" si="130"/>
        <v>524627.51635090995</v>
      </c>
      <c r="L711" s="113">
        <f t="shared" si="131"/>
        <v>499645.25</v>
      </c>
      <c r="M711" s="113">
        <f t="shared" si="132"/>
        <v>24982.27</v>
      </c>
      <c r="N711" s="113">
        <f t="shared" si="133"/>
        <v>40374.317428571434</v>
      </c>
      <c r="O711" s="6">
        <f t="shared" si="134"/>
        <v>40374.317428571434</v>
      </c>
      <c r="P711">
        <f t="shared" si="137"/>
        <v>174761269.39829984</v>
      </c>
    </row>
    <row r="712" spans="1:16" hidden="1" outlineLevel="2" x14ac:dyDescent="0.2">
      <c r="A712" t="s">
        <v>1018</v>
      </c>
      <c r="B712">
        <v>2004</v>
      </c>
      <c r="C712">
        <v>13.5</v>
      </c>
      <c r="D712" s="6">
        <v>3751242.86</v>
      </c>
      <c r="E712">
        <v>70</v>
      </c>
      <c r="F712">
        <v>61.311393000000002</v>
      </c>
      <c r="G712" s="21">
        <f>Parameters!$R$47</f>
        <v>-0.05</v>
      </c>
      <c r="H712" s="6">
        <f t="shared" si="128"/>
        <v>465615.35674422886</v>
      </c>
      <c r="I712" s="6">
        <f t="shared" si="129"/>
        <v>488896.12458144035</v>
      </c>
      <c r="J712" s="6">
        <f t="shared" si="136"/>
        <v>1.515855786491126</v>
      </c>
      <c r="K712" s="126">
        <f t="shared" si="130"/>
        <v>741096.01943986281</v>
      </c>
      <c r="L712" s="113">
        <f t="shared" si="131"/>
        <v>705805.73</v>
      </c>
      <c r="M712" s="113">
        <f t="shared" si="132"/>
        <v>35290.29</v>
      </c>
      <c r="N712" s="113">
        <f t="shared" si="133"/>
        <v>53589.183714285711</v>
      </c>
      <c r="O712" s="6">
        <f t="shared" si="134"/>
        <v>53589.183714285711</v>
      </c>
      <c r="P712">
        <f t="shared" si="137"/>
        <v>229993925.22790399</v>
      </c>
    </row>
    <row r="713" spans="1:16" hidden="1" outlineLevel="2" x14ac:dyDescent="0.2">
      <c r="A713" t="s">
        <v>1018</v>
      </c>
      <c r="B713">
        <v>2003</v>
      </c>
      <c r="C713">
        <v>14.5</v>
      </c>
      <c r="D713" s="6">
        <v>1621019.8</v>
      </c>
      <c r="E713">
        <v>70</v>
      </c>
      <c r="F713">
        <v>60.797924000000002</v>
      </c>
      <c r="G713" s="21">
        <f>Parameters!$R$47</f>
        <v>-0.05</v>
      </c>
      <c r="H713" s="6">
        <f t="shared" si="128"/>
        <v>213096.39138721136</v>
      </c>
      <c r="I713" s="6">
        <f t="shared" si="129"/>
        <v>223751.21095657194</v>
      </c>
      <c r="J713" s="6">
        <f t="shared" si="136"/>
        <v>1.515855786491126</v>
      </c>
      <c r="K713" s="126">
        <f t="shared" si="130"/>
        <v>339174.56786291621</v>
      </c>
      <c r="L713" s="113">
        <f t="shared" si="131"/>
        <v>323023.40000000002</v>
      </c>
      <c r="M713" s="113">
        <f t="shared" si="132"/>
        <v>16151.17</v>
      </c>
      <c r="N713" s="113">
        <f t="shared" si="133"/>
        <v>23157.425714285713</v>
      </c>
      <c r="O713" s="6">
        <f t="shared" si="134"/>
        <v>23157.425714285713</v>
      </c>
      <c r="P713">
        <f t="shared" si="137"/>
        <v>98554638.6028952</v>
      </c>
    </row>
    <row r="714" spans="1:16" hidden="1" outlineLevel="2" x14ac:dyDescent="0.2">
      <c r="A714" t="s">
        <v>1018</v>
      </c>
      <c r="B714">
        <v>2002</v>
      </c>
      <c r="C714">
        <v>15.5</v>
      </c>
      <c r="D714" s="6">
        <v>1930868.4</v>
      </c>
      <c r="E714">
        <v>70</v>
      </c>
      <c r="F714">
        <v>60.294969000000002</v>
      </c>
      <c r="G714" s="21">
        <f>Parameters!$R$47</f>
        <v>-0.05</v>
      </c>
      <c r="H714" s="6">
        <f t="shared" si="128"/>
        <v>267701.96684172004</v>
      </c>
      <c r="I714" s="6">
        <f t="shared" si="129"/>
        <v>281087.06518380606</v>
      </c>
      <c r="J714" s="6">
        <f t="shared" si="136"/>
        <v>1.515855786491126</v>
      </c>
      <c r="K714" s="126">
        <f t="shared" si="130"/>
        <v>426087.4542666807</v>
      </c>
      <c r="L714" s="113">
        <f t="shared" si="131"/>
        <v>405797.58</v>
      </c>
      <c r="M714" s="113">
        <f t="shared" si="132"/>
        <v>20289.87</v>
      </c>
      <c r="N714" s="113">
        <f t="shared" si="133"/>
        <v>27583.834285714285</v>
      </c>
      <c r="O714" s="6">
        <f t="shared" si="134"/>
        <v>27583.834285714285</v>
      </c>
      <c r="P714">
        <f t="shared" si="137"/>
        <v>116421650.3210796</v>
      </c>
    </row>
    <row r="715" spans="1:16" hidden="1" outlineLevel="2" x14ac:dyDescent="0.2">
      <c r="A715" t="s">
        <v>1018</v>
      </c>
      <c r="B715">
        <v>2001</v>
      </c>
      <c r="C715">
        <v>16.5</v>
      </c>
      <c r="D715" s="6">
        <v>827447.63</v>
      </c>
      <c r="E715">
        <v>70</v>
      </c>
      <c r="F715">
        <v>59.802622999999997</v>
      </c>
      <c r="G715" s="21">
        <f>Parameters!$R$47</f>
        <v>-0.05</v>
      </c>
      <c r="H715" s="6">
        <f t="shared" si="128"/>
        <v>120539.93472666446</v>
      </c>
      <c r="I715" s="6">
        <f t="shared" si="129"/>
        <v>126566.93146299769</v>
      </c>
      <c r="J715" s="6">
        <f t="shared" si="136"/>
        <v>1.515855786491126</v>
      </c>
      <c r="K715" s="126">
        <f t="shared" si="130"/>
        <v>191857.2154366108</v>
      </c>
      <c r="L715" s="113">
        <f t="shared" si="131"/>
        <v>182721.16</v>
      </c>
      <c r="M715" s="113">
        <f t="shared" si="132"/>
        <v>9136.06</v>
      </c>
      <c r="N715" s="113">
        <f t="shared" si="133"/>
        <v>11820.680428571428</v>
      </c>
      <c r="O715" s="6">
        <f t="shared" si="134"/>
        <v>11820.680428571428</v>
      </c>
      <c r="P715">
        <f t="shared" si="137"/>
        <v>49483538.669133484</v>
      </c>
    </row>
    <row r="716" spans="1:16" hidden="1" outlineLevel="2" x14ac:dyDescent="0.2">
      <c r="A716" t="s">
        <v>1018</v>
      </c>
      <c r="B716">
        <v>2000</v>
      </c>
      <c r="C716">
        <v>17.5</v>
      </c>
      <c r="D716" s="6">
        <v>275375.74</v>
      </c>
      <c r="E716">
        <v>70</v>
      </c>
      <c r="F716">
        <v>59.318962999999997</v>
      </c>
      <c r="G716" s="21">
        <f>Parameters!$R$47</f>
        <v>-0.05</v>
      </c>
      <c r="H716" s="6">
        <f t="shared" si="128"/>
        <v>42018.549540605454</v>
      </c>
      <c r="I716" s="6">
        <f t="shared" si="129"/>
        <v>44119.477017635727</v>
      </c>
      <c r="J716" s="6">
        <f t="shared" si="136"/>
        <v>1.515855786491126</v>
      </c>
      <c r="K716" s="126">
        <f t="shared" si="130"/>
        <v>66878.764534145361</v>
      </c>
      <c r="L716" s="113">
        <f t="shared" si="131"/>
        <v>63694.06</v>
      </c>
      <c r="M716" s="113">
        <f t="shared" si="132"/>
        <v>3184.7</v>
      </c>
      <c r="N716" s="113">
        <f t="shared" si="133"/>
        <v>3933.9391428571425</v>
      </c>
      <c r="O716" s="6">
        <f t="shared" si="134"/>
        <v>3933.9391428571425</v>
      </c>
      <c r="P716">
        <f t="shared" si="137"/>
        <v>16335003.332157619</v>
      </c>
    </row>
    <row r="717" spans="1:16" hidden="1" outlineLevel="2" x14ac:dyDescent="0.2">
      <c r="A717" t="s">
        <v>1018</v>
      </c>
      <c r="B717">
        <v>1999</v>
      </c>
      <c r="C717">
        <v>18.5</v>
      </c>
      <c r="D717" s="6">
        <v>669727.76</v>
      </c>
      <c r="E717">
        <v>70</v>
      </c>
      <c r="F717">
        <v>58.845309999999998</v>
      </c>
      <c r="G717" s="21">
        <f>Parameters!$R$47</f>
        <v>-0.05</v>
      </c>
      <c r="H717" s="6">
        <f t="shared" si="128"/>
        <v>106722.93638849143</v>
      </c>
      <c r="I717" s="6">
        <f t="shared" si="129"/>
        <v>112059.08320791602</v>
      </c>
      <c r="J717" s="6">
        <f t="shared" si="136"/>
        <v>1.515855786491126</v>
      </c>
      <c r="K717" s="126">
        <f t="shared" si="130"/>
        <v>169865.40970961007</v>
      </c>
      <c r="L717" s="113">
        <f t="shared" si="131"/>
        <v>161776.57999999999</v>
      </c>
      <c r="M717" s="113">
        <f t="shared" si="132"/>
        <v>8088.83</v>
      </c>
      <c r="N717" s="113">
        <f t="shared" si="133"/>
        <v>9567.5394285714283</v>
      </c>
      <c r="O717" s="6">
        <f t="shared" si="134"/>
        <v>9567.5394285714283</v>
      </c>
      <c r="P717">
        <f t="shared" si="137"/>
        <v>39410337.652805597</v>
      </c>
    </row>
    <row r="718" spans="1:16" hidden="1" outlineLevel="2" x14ac:dyDescent="0.2">
      <c r="A718" t="s">
        <v>1018</v>
      </c>
      <c r="B718">
        <v>1998</v>
      </c>
      <c r="C718">
        <v>19.5</v>
      </c>
      <c r="D718" s="6">
        <v>2774377.88</v>
      </c>
      <c r="E718">
        <v>70</v>
      </c>
      <c r="F718">
        <v>58.379415000000002</v>
      </c>
      <c r="G718" s="21">
        <f>Parameters!$R$47</f>
        <v>-0.05</v>
      </c>
      <c r="H718" s="6">
        <f t="shared" si="128"/>
        <v>460569.91395228275</v>
      </c>
      <c r="I718" s="6">
        <f t="shared" si="129"/>
        <v>483598.4096498969</v>
      </c>
      <c r="J718" s="6">
        <f t="shared" si="136"/>
        <v>1.515855786491126</v>
      </c>
      <c r="K718" s="126">
        <f t="shared" si="130"/>
        <v>733065.44760570221</v>
      </c>
      <c r="L718" s="113">
        <f t="shared" si="131"/>
        <v>698157.57</v>
      </c>
      <c r="M718" s="113">
        <f t="shared" si="132"/>
        <v>34907.879999999997</v>
      </c>
      <c r="N718" s="113">
        <f t="shared" si="133"/>
        <v>39633.969714285711</v>
      </c>
      <c r="O718" s="6">
        <f t="shared" si="134"/>
        <v>39633.969714285711</v>
      </c>
      <c r="P718">
        <f t="shared" si="137"/>
        <v>161966557.62334019</v>
      </c>
    </row>
    <row r="719" spans="1:16" hidden="1" outlineLevel="2" x14ac:dyDescent="0.2">
      <c r="A719" t="s">
        <v>1018</v>
      </c>
      <c r="B719">
        <v>1997</v>
      </c>
      <c r="C719">
        <v>20.5</v>
      </c>
      <c r="D719" s="6">
        <v>5299073.25</v>
      </c>
      <c r="E719">
        <v>70</v>
      </c>
      <c r="F719">
        <v>57.921917000000001</v>
      </c>
      <c r="G719" s="21">
        <f>Parameters!$R$47</f>
        <v>-0.05</v>
      </c>
      <c r="H719" s="6">
        <f t="shared" si="128"/>
        <v>914323.52195113932</v>
      </c>
      <c r="I719" s="6">
        <f t="shared" si="129"/>
        <v>960039.69804869627</v>
      </c>
      <c r="J719" s="6">
        <f t="shared" si="136"/>
        <v>1.515855786491126</v>
      </c>
      <c r="K719" s="126">
        <f t="shared" si="130"/>
        <v>1455281.7315483096</v>
      </c>
      <c r="L719" s="113">
        <f t="shared" si="131"/>
        <v>1385982.6</v>
      </c>
      <c r="M719" s="113">
        <f t="shared" si="132"/>
        <v>69299.13</v>
      </c>
      <c r="N719" s="113">
        <f t="shared" si="133"/>
        <v>75701.046428571426</v>
      </c>
      <c r="O719" s="6">
        <f t="shared" si="134"/>
        <v>75701.046428571426</v>
      </c>
      <c r="P719">
        <f t="shared" si="137"/>
        <v>306932480.96342027</v>
      </c>
    </row>
    <row r="720" spans="1:16" hidden="1" outlineLevel="2" x14ac:dyDescent="0.2">
      <c r="A720" t="s">
        <v>1018</v>
      </c>
      <c r="B720">
        <v>1996</v>
      </c>
      <c r="C720">
        <v>21.5</v>
      </c>
      <c r="D720" s="6">
        <v>3092262.6</v>
      </c>
      <c r="E720">
        <v>70</v>
      </c>
      <c r="F720">
        <v>57.471896000000001</v>
      </c>
      <c r="G720" s="21">
        <f>Parameters!$R$47</f>
        <v>-0.05</v>
      </c>
      <c r="H720" s="6">
        <f t="shared" si="128"/>
        <v>553431.24925871997</v>
      </c>
      <c r="I720" s="6">
        <f t="shared" si="129"/>
        <v>581102.81172165601</v>
      </c>
      <c r="J720" s="6">
        <f t="shared" si="136"/>
        <v>1.515855786491126</v>
      </c>
      <c r="K720" s="126">
        <f t="shared" si="130"/>
        <v>880868.05969453556</v>
      </c>
      <c r="L720" s="113">
        <f t="shared" si="131"/>
        <v>838921.96</v>
      </c>
      <c r="M720" s="113">
        <f t="shared" si="132"/>
        <v>41946.1</v>
      </c>
      <c r="N720" s="113">
        <f t="shared" si="133"/>
        <v>44175.18</v>
      </c>
      <c r="O720" s="6">
        <f t="shared" si="134"/>
        <v>44175.18</v>
      </c>
      <c r="P720">
        <f t="shared" si="137"/>
        <v>177718194.5518896</v>
      </c>
    </row>
    <row r="721" spans="1:16" hidden="1" outlineLevel="2" x14ac:dyDescent="0.2">
      <c r="A721" t="s">
        <v>1018</v>
      </c>
      <c r="B721">
        <v>1995</v>
      </c>
      <c r="C721">
        <v>22.5</v>
      </c>
      <c r="D721" s="6">
        <v>3972501.77</v>
      </c>
      <c r="E721">
        <v>70</v>
      </c>
      <c r="F721">
        <v>57.028961000000002</v>
      </c>
      <c r="G721" s="21">
        <f>Parameters!$R$47</f>
        <v>-0.05</v>
      </c>
      <c r="H721" s="6">
        <f t="shared" si="128"/>
        <v>736106.7912319859</v>
      </c>
      <c r="I721" s="6">
        <f t="shared" si="129"/>
        <v>772912.13079358521</v>
      </c>
      <c r="J721" s="6">
        <f t="shared" si="136"/>
        <v>1.515855786491126</v>
      </c>
      <c r="K721" s="126">
        <f t="shared" si="130"/>
        <v>1171623.3259126421</v>
      </c>
      <c r="L721" s="113">
        <f t="shared" si="131"/>
        <v>1115831.74</v>
      </c>
      <c r="M721" s="113">
        <f t="shared" si="132"/>
        <v>55791.59</v>
      </c>
      <c r="N721" s="113">
        <f t="shared" si="133"/>
        <v>56750.025285714284</v>
      </c>
      <c r="O721" s="6">
        <f t="shared" si="134"/>
        <v>56750.025285714284</v>
      </c>
      <c r="P721">
        <f t="shared" si="137"/>
        <v>226547648.51376098</v>
      </c>
    </row>
    <row r="722" spans="1:16" hidden="1" outlineLevel="2" x14ac:dyDescent="0.2">
      <c r="A722" t="s">
        <v>1018</v>
      </c>
      <c r="B722">
        <v>1994</v>
      </c>
      <c r="C722">
        <v>23.5</v>
      </c>
      <c r="D722" s="6">
        <v>2234193.21</v>
      </c>
      <c r="E722">
        <v>70</v>
      </c>
      <c r="F722">
        <v>56.593136999999999</v>
      </c>
      <c r="G722" s="21">
        <f>Parameters!$R$47</f>
        <v>-0.05</v>
      </c>
      <c r="H722" s="6">
        <f t="shared" si="128"/>
        <v>427907.46117143182</v>
      </c>
      <c r="I722" s="6">
        <f t="shared" si="129"/>
        <v>449302.83423000341</v>
      </c>
      <c r="J722" s="6">
        <f t="shared" si="136"/>
        <v>1.515855786491126</v>
      </c>
      <c r="K722" s="126">
        <f t="shared" si="130"/>
        <v>681078.30115441384</v>
      </c>
      <c r="L722" s="113">
        <f t="shared" si="131"/>
        <v>648646</v>
      </c>
      <c r="M722" s="113">
        <f t="shared" si="132"/>
        <v>32432.3</v>
      </c>
      <c r="N722" s="113">
        <f t="shared" si="133"/>
        <v>31917.045857142857</v>
      </c>
      <c r="O722" s="6">
        <f t="shared" si="134"/>
        <v>31917.045857142857</v>
      </c>
      <c r="P722">
        <f t="shared" si="137"/>
        <v>126440002.41799976</v>
      </c>
    </row>
    <row r="723" spans="1:16" hidden="1" outlineLevel="2" x14ac:dyDescent="0.2">
      <c r="A723" t="s">
        <v>1018</v>
      </c>
      <c r="B723">
        <v>1993</v>
      </c>
      <c r="C723">
        <v>24.5</v>
      </c>
      <c r="D723" s="6">
        <v>2207501.98</v>
      </c>
      <c r="E723">
        <v>70</v>
      </c>
      <c r="F723">
        <v>56.163341000000003</v>
      </c>
      <c r="G723" s="21">
        <f>Parameters!$R$47</f>
        <v>-0.05</v>
      </c>
      <c r="H723" s="6">
        <f t="shared" si="128"/>
        <v>436349.31627264014</v>
      </c>
      <c r="I723" s="6">
        <f t="shared" si="129"/>
        <v>458166.78208627214</v>
      </c>
      <c r="J723" s="6">
        <f t="shared" si="136"/>
        <v>1.515855786491126</v>
      </c>
      <c r="K723" s="126">
        <f t="shared" si="130"/>
        <v>694514.76780349435</v>
      </c>
      <c r="L723" s="113">
        <f t="shared" si="131"/>
        <v>661442.64</v>
      </c>
      <c r="M723" s="113">
        <f t="shared" si="132"/>
        <v>33072.129999999997</v>
      </c>
      <c r="N723" s="113">
        <f t="shared" si="133"/>
        <v>31535.742571428571</v>
      </c>
      <c r="O723" s="6">
        <f t="shared" si="134"/>
        <v>31535.742571428571</v>
      </c>
      <c r="P723">
        <f t="shared" si="137"/>
        <v>123980686.46091518</v>
      </c>
    </row>
    <row r="724" spans="1:16" hidden="1" outlineLevel="2" x14ac:dyDescent="0.2">
      <c r="A724" t="s">
        <v>1018</v>
      </c>
      <c r="B724">
        <v>1992</v>
      </c>
      <c r="C724">
        <v>25.5</v>
      </c>
      <c r="D724" s="6">
        <v>2080871.62</v>
      </c>
      <c r="E724">
        <v>70</v>
      </c>
      <c r="F724">
        <v>55.740214999999999</v>
      </c>
      <c r="G724" s="21">
        <f>Parameters!$R$47</f>
        <v>-0.05</v>
      </c>
      <c r="H724" s="6">
        <f t="shared" si="128"/>
        <v>423896.8844828814</v>
      </c>
      <c r="I724" s="6">
        <f t="shared" si="129"/>
        <v>445091.72870702547</v>
      </c>
      <c r="J724" s="6">
        <f t="shared" si="136"/>
        <v>1.515855786491126</v>
      </c>
      <c r="K724" s="126">
        <f t="shared" si="130"/>
        <v>674694.87247988291</v>
      </c>
      <c r="L724" s="113">
        <f t="shared" si="131"/>
        <v>642566.55000000005</v>
      </c>
      <c r="M724" s="113">
        <f t="shared" si="132"/>
        <v>32128.32</v>
      </c>
      <c r="N724" s="113">
        <f t="shared" si="133"/>
        <v>29726.737428571429</v>
      </c>
      <c r="O724" s="6">
        <f t="shared" si="134"/>
        <v>29726.737428571429</v>
      </c>
      <c r="P724">
        <f t="shared" si="137"/>
        <v>115988231.48619831</v>
      </c>
    </row>
    <row r="725" spans="1:16" hidden="1" outlineLevel="2" x14ac:dyDescent="0.2">
      <c r="A725" t="s">
        <v>1018</v>
      </c>
      <c r="B725">
        <v>1991</v>
      </c>
      <c r="C725">
        <v>26.5</v>
      </c>
      <c r="D725" s="6">
        <v>1608969.95</v>
      </c>
      <c r="E725">
        <v>70</v>
      </c>
      <c r="F725">
        <v>55.322498000000003</v>
      </c>
      <c r="G725" s="21">
        <f>Parameters!$R$47</f>
        <v>-0.05</v>
      </c>
      <c r="H725" s="6">
        <f t="shared" si="128"/>
        <v>337366.5665580699</v>
      </c>
      <c r="I725" s="6">
        <f t="shared" si="129"/>
        <v>354234.89488597342</v>
      </c>
      <c r="J725" s="6">
        <f t="shared" si="136"/>
        <v>1.515855786491126</v>
      </c>
      <c r="K725" s="126">
        <f t="shared" si="130"/>
        <v>536969.01518997853</v>
      </c>
      <c r="L725" s="113">
        <f t="shared" si="131"/>
        <v>511399.06</v>
      </c>
      <c r="M725" s="113">
        <f t="shared" si="132"/>
        <v>25569.96</v>
      </c>
      <c r="N725" s="113">
        <f t="shared" si="133"/>
        <v>22985.285</v>
      </c>
      <c r="O725" s="6">
        <f t="shared" si="134"/>
        <v>22985.285</v>
      </c>
      <c r="P725">
        <f t="shared" si="137"/>
        <v>89012236.840935096</v>
      </c>
    </row>
    <row r="726" spans="1:16" hidden="1" outlineLevel="2" x14ac:dyDescent="0.2">
      <c r="A726" t="s">
        <v>1018</v>
      </c>
      <c r="B726">
        <v>1990</v>
      </c>
      <c r="C726">
        <v>27.5</v>
      </c>
      <c r="D726" s="6">
        <v>1647875.98</v>
      </c>
      <c r="E726">
        <v>70</v>
      </c>
      <c r="F726">
        <v>54.910423000000002</v>
      </c>
      <c r="G726" s="21">
        <f>Parameters!$R$47</f>
        <v>-0.05</v>
      </c>
      <c r="H726" s="6">
        <f t="shared" si="128"/>
        <v>355225.02123800659</v>
      </c>
      <c r="I726" s="6">
        <f t="shared" si="129"/>
        <v>372986.27229990694</v>
      </c>
      <c r="J726" s="6">
        <f t="shared" si="136"/>
        <v>1.515855786491126</v>
      </c>
      <c r="K726" s="126">
        <f t="shared" si="130"/>
        <v>565393.39914756874</v>
      </c>
      <c r="L726" s="113">
        <f t="shared" si="131"/>
        <v>538469.9</v>
      </c>
      <c r="M726" s="113">
        <f t="shared" si="132"/>
        <v>26923.5</v>
      </c>
      <c r="N726" s="113">
        <f t="shared" si="133"/>
        <v>23541.085428571427</v>
      </c>
      <c r="O726" s="6">
        <f t="shared" si="134"/>
        <v>23541.085428571427</v>
      </c>
      <c r="P726">
        <f t="shared" si="137"/>
        <v>90485567.113339543</v>
      </c>
    </row>
    <row r="727" spans="1:16" hidden="1" outlineLevel="2" x14ac:dyDescent="0.2">
      <c r="A727" t="s">
        <v>1018</v>
      </c>
      <c r="B727">
        <v>1989</v>
      </c>
      <c r="C727">
        <v>28.5</v>
      </c>
      <c r="D727" s="6">
        <v>1841928.35</v>
      </c>
      <c r="E727">
        <v>70</v>
      </c>
      <c r="F727">
        <v>54.503416999999999</v>
      </c>
      <c r="G727" s="21">
        <f>Parameters!$R$47</f>
        <v>-0.05</v>
      </c>
      <c r="H727" s="6">
        <f t="shared" si="128"/>
        <v>407765.65079754364</v>
      </c>
      <c r="I727" s="6">
        <f t="shared" si="129"/>
        <v>428153.93333742087</v>
      </c>
      <c r="J727" s="6">
        <f t="shared" si="136"/>
        <v>1.515855786491126</v>
      </c>
      <c r="K727" s="126">
        <f t="shared" si="130"/>
        <v>649019.61735846521</v>
      </c>
      <c r="L727" s="113">
        <f t="shared" si="131"/>
        <v>618113.92000000004</v>
      </c>
      <c r="M727" s="113">
        <f t="shared" si="132"/>
        <v>30905.7</v>
      </c>
      <c r="N727" s="113">
        <f t="shared" si="133"/>
        <v>26313.262142857144</v>
      </c>
      <c r="O727" s="6">
        <f t="shared" si="134"/>
        <v>26313.262142857144</v>
      </c>
      <c r="P727">
        <f t="shared" si="137"/>
        <v>100391388.94417195</v>
      </c>
    </row>
    <row r="728" spans="1:16" hidden="1" outlineLevel="2" x14ac:dyDescent="0.2">
      <c r="A728" t="s">
        <v>1018</v>
      </c>
      <c r="B728">
        <v>1988</v>
      </c>
      <c r="C728">
        <v>29.5</v>
      </c>
      <c r="D728" s="6">
        <v>30618682.809999999</v>
      </c>
      <c r="E728">
        <v>70</v>
      </c>
      <c r="F728">
        <v>54.101174999999998</v>
      </c>
      <c r="G728" s="21">
        <f>Parameters!$R$47</f>
        <v>-0.05</v>
      </c>
      <c r="H728" s="6">
        <f t="shared" si="128"/>
        <v>6954301.1389528327</v>
      </c>
      <c r="I728" s="6">
        <f t="shared" si="129"/>
        <v>7302016.1959004747</v>
      </c>
      <c r="J728" s="6">
        <f t="shared" si="136"/>
        <v>1.515855786491126</v>
      </c>
      <c r="K728" s="126">
        <f t="shared" si="130"/>
        <v>11068803.503607653</v>
      </c>
      <c r="L728" s="113">
        <f t="shared" si="131"/>
        <v>10541717.619999999</v>
      </c>
      <c r="M728" s="113">
        <f t="shared" si="132"/>
        <v>527085.88</v>
      </c>
      <c r="N728" s="113">
        <f t="shared" si="133"/>
        <v>437409.75442857138</v>
      </c>
      <c r="O728" s="6">
        <f t="shared" si="134"/>
        <v>437409.75442857138</v>
      </c>
      <c r="P728">
        <f t="shared" si="137"/>
        <v>1656506716.9733016</v>
      </c>
    </row>
    <row r="729" spans="1:16" hidden="1" outlineLevel="2" x14ac:dyDescent="0.2">
      <c r="A729" t="s">
        <v>1018</v>
      </c>
      <c r="B729">
        <v>1987</v>
      </c>
      <c r="C729">
        <v>30.5</v>
      </c>
      <c r="D729" s="6">
        <v>43038.04</v>
      </c>
      <c r="E729">
        <v>70</v>
      </c>
      <c r="F729">
        <v>53.703552999999999</v>
      </c>
      <c r="G729" s="21">
        <f>Parameters!$R$47</f>
        <v>-0.05</v>
      </c>
      <c r="H729" s="6">
        <f t="shared" si="128"/>
        <v>10019.530540626856</v>
      </c>
      <c r="I729" s="6">
        <f t="shared" si="129"/>
        <v>10520.5070676582</v>
      </c>
      <c r="J729" s="6">
        <f t="shared" si="136"/>
        <v>1.515855786491126</v>
      </c>
      <c r="K729" s="126">
        <f t="shared" si="130"/>
        <v>15947.57151533047</v>
      </c>
      <c r="L729" s="113">
        <f t="shared" si="131"/>
        <v>15188.16</v>
      </c>
      <c r="M729" s="113">
        <f t="shared" si="132"/>
        <v>759.41</v>
      </c>
      <c r="N729" s="113">
        <f t="shared" si="133"/>
        <v>614.82914285714287</v>
      </c>
      <c r="O729" s="6">
        <f t="shared" si="134"/>
        <v>614.82914285714287</v>
      </c>
      <c r="P729">
        <f t="shared" si="137"/>
        <v>2311295.6621561199</v>
      </c>
    </row>
    <row r="730" spans="1:16" hidden="1" outlineLevel="2" x14ac:dyDescent="0.2">
      <c r="A730" t="s">
        <v>1018</v>
      </c>
      <c r="B730">
        <v>1986</v>
      </c>
      <c r="C730">
        <v>31.5</v>
      </c>
      <c r="D730" s="6">
        <v>129839.77</v>
      </c>
      <c r="E730">
        <v>70</v>
      </c>
      <c r="F730">
        <v>53.309952000000003</v>
      </c>
      <c r="G730" s="21">
        <f>Parameters!$R$47</f>
        <v>-0.05</v>
      </c>
      <c r="H730" s="6">
        <f t="shared" si="128"/>
        <v>30957.599908699427</v>
      </c>
      <c r="I730" s="6">
        <f t="shared" si="129"/>
        <v>32505.479904134401</v>
      </c>
      <c r="J730" s="6">
        <f t="shared" si="136"/>
        <v>1.515855786491126</v>
      </c>
      <c r="K730" s="126">
        <f t="shared" si="130"/>
        <v>49273.619805353141</v>
      </c>
      <c r="L730" s="113">
        <f t="shared" si="131"/>
        <v>46927.26</v>
      </c>
      <c r="M730" s="113">
        <f t="shared" si="132"/>
        <v>2346.36</v>
      </c>
      <c r="N730" s="113">
        <f t="shared" si="133"/>
        <v>1854.8538571428571</v>
      </c>
      <c r="O730" s="6">
        <f t="shared" si="134"/>
        <v>1854.8538571428571</v>
      </c>
      <c r="P730">
        <f t="shared" si="137"/>
        <v>6921751.9063910404</v>
      </c>
    </row>
    <row r="731" spans="1:16" hidden="1" outlineLevel="2" x14ac:dyDescent="0.2">
      <c r="A731" t="s">
        <v>1018</v>
      </c>
      <c r="B731">
        <v>1985</v>
      </c>
      <c r="C731">
        <v>32.5</v>
      </c>
      <c r="D731" s="6">
        <v>124068.97</v>
      </c>
      <c r="E731">
        <v>70</v>
      </c>
      <c r="F731">
        <v>52.920371000000003</v>
      </c>
      <c r="G731" s="21">
        <f>Parameters!$R$47</f>
        <v>-0.05</v>
      </c>
      <c r="H731" s="6">
        <f t="shared" si="128"/>
        <v>30272.171114459001</v>
      </c>
      <c r="I731" s="6">
        <f t="shared" si="129"/>
        <v>31785.779670181953</v>
      </c>
      <c r="J731" s="6">
        <f t="shared" si="136"/>
        <v>1.515855786491126</v>
      </c>
      <c r="K731" s="126">
        <f t="shared" si="130"/>
        <v>48182.65804117731</v>
      </c>
      <c r="L731" s="113">
        <f t="shared" si="131"/>
        <v>45888.25</v>
      </c>
      <c r="M731" s="113">
        <f t="shared" si="132"/>
        <v>2294.41</v>
      </c>
      <c r="N731" s="113">
        <f t="shared" si="133"/>
        <v>1772.4138571428571</v>
      </c>
      <c r="O731" s="6">
        <f t="shared" si="134"/>
        <v>1772.4138571428571</v>
      </c>
      <c r="P731">
        <f t="shared" si="137"/>
        <v>6565775.9219878707</v>
      </c>
    </row>
    <row r="732" spans="1:16" hidden="1" outlineLevel="2" x14ac:dyDescent="0.2">
      <c r="A732" t="s">
        <v>1018</v>
      </c>
      <c r="B732">
        <v>1984</v>
      </c>
      <c r="C732">
        <v>33.5</v>
      </c>
      <c r="D732" s="6">
        <v>80668.479999999996</v>
      </c>
      <c r="E732">
        <v>70</v>
      </c>
      <c r="F732">
        <v>52.534230000000001</v>
      </c>
      <c r="G732" s="21">
        <f>Parameters!$R$47</f>
        <v>-0.05</v>
      </c>
      <c r="H732" s="6">
        <f t="shared" si="128"/>
        <v>20127.673113280001</v>
      </c>
      <c r="I732" s="6">
        <f t="shared" si="129"/>
        <v>21134.056768944003</v>
      </c>
      <c r="J732" s="6">
        <f t="shared" si="136"/>
        <v>1.515855786491126</v>
      </c>
      <c r="K732" s="126">
        <f t="shared" si="130"/>
        <v>32036.182245235716</v>
      </c>
      <c r="L732" s="113">
        <f t="shared" si="131"/>
        <v>30510.65</v>
      </c>
      <c r="M732" s="113">
        <f t="shared" si="132"/>
        <v>1525.53</v>
      </c>
      <c r="N732" s="113">
        <f t="shared" si="133"/>
        <v>1152.406857142857</v>
      </c>
      <c r="O732" s="6">
        <f t="shared" si="134"/>
        <v>1152.406857142857</v>
      </c>
      <c r="P732">
        <f t="shared" si="137"/>
        <v>4237856.4820703994</v>
      </c>
    </row>
    <row r="733" spans="1:16" hidden="1" outlineLevel="2" x14ac:dyDescent="0.2">
      <c r="A733" t="s">
        <v>1018</v>
      </c>
      <c r="B733">
        <v>1983</v>
      </c>
      <c r="C733">
        <v>34.5</v>
      </c>
      <c r="D733" s="6">
        <v>79484.7</v>
      </c>
      <c r="E733">
        <v>70</v>
      </c>
      <c r="F733">
        <v>52.151297</v>
      </c>
      <c r="G733" s="21">
        <f>Parameters!$R$47</f>
        <v>-0.05</v>
      </c>
      <c r="H733" s="6">
        <f t="shared" si="128"/>
        <v>20267.125762058571</v>
      </c>
      <c r="I733" s="6">
        <f t="shared" si="129"/>
        <v>21280.4820501615</v>
      </c>
      <c r="J733" s="6">
        <f t="shared" si="136"/>
        <v>1.515855786491126</v>
      </c>
      <c r="K733" s="126">
        <f t="shared" si="130"/>
        <v>32258.141855057849</v>
      </c>
      <c r="L733" s="113">
        <f t="shared" si="131"/>
        <v>30722.04</v>
      </c>
      <c r="M733" s="113">
        <f t="shared" si="132"/>
        <v>1536.1</v>
      </c>
      <c r="N733" s="113">
        <f t="shared" si="133"/>
        <v>1135.4957142857143</v>
      </c>
      <c r="O733" s="6">
        <f t="shared" si="134"/>
        <v>1135.4957142857143</v>
      </c>
      <c r="P733">
        <f t="shared" si="137"/>
        <v>4145230.1966558998</v>
      </c>
    </row>
    <row r="734" spans="1:16" hidden="1" outlineLevel="2" x14ac:dyDescent="0.2">
      <c r="A734" t="s">
        <v>1018</v>
      </c>
      <c r="B734">
        <v>1982</v>
      </c>
      <c r="C734">
        <v>35.5</v>
      </c>
      <c r="D734" s="6">
        <v>76459.100000000006</v>
      </c>
      <c r="E734">
        <v>70</v>
      </c>
      <c r="F734">
        <v>51.771262999999998</v>
      </c>
      <c r="G734" s="21">
        <f>Parameters!$R$47</f>
        <v>-0.05</v>
      </c>
      <c r="H734" s="6">
        <f t="shared" si="128"/>
        <v>19910.754645095723</v>
      </c>
      <c r="I734" s="6">
        <f t="shared" si="129"/>
        <v>20906.29237735051</v>
      </c>
      <c r="J734" s="6">
        <f t="shared" si="136"/>
        <v>1.515855786491126</v>
      </c>
      <c r="K734" s="126">
        <f t="shared" si="130"/>
        <v>31690.92427428209</v>
      </c>
      <c r="L734" s="113">
        <f t="shared" si="131"/>
        <v>30181.83</v>
      </c>
      <c r="M734" s="113">
        <f t="shared" si="132"/>
        <v>1509.09</v>
      </c>
      <c r="N734" s="113">
        <f t="shared" si="133"/>
        <v>1092.2728571428572</v>
      </c>
      <c r="O734" s="6">
        <f t="shared" si="134"/>
        <v>1092.2728571428572</v>
      </c>
      <c r="P734">
        <f t="shared" si="137"/>
        <v>3958384.1748433001</v>
      </c>
    </row>
    <row r="735" spans="1:16" hidden="1" outlineLevel="2" x14ac:dyDescent="0.2">
      <c r="A735" t="s">
        <v>1018</v>
      </c>
      <c r="B735">
        <v>1981</v>
      </c>
      <c r="C735">
        <v>36.5</v>
      </c>
      <c r="D735" s="6">
        <v>119423.7</v>
      </c>
      <c r="E735">
        <v>70</v>
      </c>
      <c r="F735">
        <v>51.394025999999997</v>
      </c>
      <c r="G735" s="21">
        <f>Parameters!$R$47</f>
        <v>-0.05</v>
      </c>
      <c r="H735" s="6">
        <f t="shared" si="128"/>
        <v>31742.775102625714</v>
      </c>
      <c r="I735" s="6">
        <f t="shared" si="129"/>
        <v>33329.913857756997</v>
      </c>
      <c r="J735" s="6">
        <f t="shared" si="136"/>
        <v>1.515855786491126</v>
      </c>
      <c r="K735" s="126">
        <f t="shared" si="130"/>
        <v>50523.342784531713</v>
      </c>
      <c r="L735" s="113">
        <f t="shared" si="131"/>
        <v>48117.47</v>
      </c>
      <c r="M735" s="113">
        <f t="shared" si="132"/>
        <v>2405.87</v>
      </c>
      <c r="N735" s="113">
        <f t="shared" si="133"/>
        <v>1706.0528571428572</v>
      </c>
      <c r="O735" s="6">
        <f t="shared" si="134"/>
        <v>1706.0528571428572</v>
      </c>
      <c r="P735">
        <f t="shared" si="137"/>
        <v>6137664.7428161995</v>
      </c>
    </row>
    <row r="736" spans="1:16" hidden="1" outlineLevel="2" x14ac:dyDescent="0.2">
      <c r="A736" t="s">
        <v>1018</v>
      </c>
      <c r="B736">
        <v>1980</v>
      </c>
      <c r="C736">
        <v>37.5</v>
      </c>
      <c r="D736" s="6">
        <v>140697.51</v>
      </c>
      <c r="E736">
        <v>70</v>
      </c>
      <c r="F736">
        <v>51.019551</v>
      </c>
      <c r="G736" s="21">
        <f>Parameters!$R$47</f>
        <v>-0.05</v>
      </c>
      <c r="H736" s="6">
        <f t="shared" si="128"/>
        <v>38150.027328314151</v>
      </c>
      <c r="I736" s="6">
        <f t="shared" si="129"/>
        <v>40057.528694729859</v>
      </c>
      <c r="J736" s="6">
        <f t="shared" si="136"/>
        <v>1.515855786491126</v>
      </c>
      <c r="K736" s="126">
        <f t="shared" si="130"/>
        <v>60721.436664440575</v>
      </c>
      <c r="L736" s="113">
        <f t="shared" si="131"/>
        <v>57829.94</v>
      </c>
      <c r="M736" s="113">
        <f t="shared" si="132"/>
        <v>2891.5</v>
      </c>
      <c r="N736" s="113">
        <f t="shared" si="133"/>
        <v>2009.9644285714287</v>
      </c>
      <c r="O736" s="6">
        <f t="shared" si="134"/>
        <v>2009.9644285714287</v>
      </c>
      <c r="P736">
        <f t="shared" si="137"/>
        <v>7178323.7870180104</v>
      </c>
    </row>
    <row r="737" spans="1:16" hidden="1" outlineLevel="2" x14ac:dyDescent="0.2">
      <c r="A737" t="s">
        <v>1018</v>
      </c>
      <c r="B737">
        <v>1979</v>
      </c>
      <c r="C737">
        <v>38.5</v>
      </c>
      <c r="D737" s="6">
        <v>111152.75</v>
      </c>
      <c r="E737">
        <v>70</v>
      </c>
      <c r="F737">
        <v>50.647857999999999</v>
      </c>
      <c r="G737" s="21">
        <f>Parameters!$R$47</f>
        <v>-0.05</v>
      </c>
      <c r="H737" s="6">
        <f t="shared" si="128"/>
        <v>30729.197167007147</v>
      </c>
      <c r="I737" s="6">
        <f t="shared" si="129"/>
        <v>32265.657025357505</v>
      </c>
      <c r="J737" s="6">
        <f t="shared" si="136"/>
        <v>1.515855786491126</v>
      </c>
      <c r="K737" s="126">
        <f t="shared" si="130"/>
        <v>48910.082906826225</v>
      </c>
      <c r="L737" s="113">
        <f t="shared" si="131"/>
        <v>46581.03</v>
      </c>
      <c r="M737" s="113">
        <f t="shared" si="132"/>
        <v>2329.0500000000002</v>
      </c>
      <c r="N737" s="113">
        <f t="shared" si="133"/>
        <v>1587.8964285714285</v>
      </c>
      <c r="O737" s="6">
        <f t="shared" si="134"/>
        <v>1587.8964285714285</v>
      </c>
      <c r="P737">
        <f t="shared" si="137"/>
        <v>5629648.6983094998</v>
      </c>
    </row>
    <row r="738" spans="1:16" hidden="1" outlineLevel="2" x14ac:dyDescent="0.2">
      <c r="A738" t="s">
        <v>1018</v>
      </c>
      <c r="B738">
        <v>1978</v>
      </c>
      <c r="C738">
        <v>39.5</v>
      </c>
      <c r="D738" s="6">
        <v>47256.37</v>
      </c>
      <c r="E738">
        <v>70</v>
      </c>
      <c r="F738">
        <v>50.278830999999997</v>
      </c>
      <c r="G738" s="21">
        <f>Parameters!$R$47</f>
        <v>-0.05</v>
      </c>
      <c r="H738" s="6">
        <f t="shared" si="128"/>
        <v>13313.583701379004</v>
      </c>
      <c r="I738" s="6">
        <f t="shared" si="129"/>
        <v>13979.262886447956</v>
      </c>
      <c r="J738" s="6">
        <f t="shared" si="136"/>
        <v>1.515855786491126</v>
      </c>
      <c r="K738" s="126">
        <f t="shared" si="130"/>
        <v>21190.546537302773</v>
      </c>
      <c r="L738" s="113">
        <f t="shared" si="131"/>
        <v>20181.47</v>
      </c>
      <c r="M738" s="113">
        <f t="shared" si="132"/>
        <v>1009.08</v>
      </c>
      <c r="N738" s="113">
        <f t="shared" si="133"/>
        <v>675.09100000000001</v>
      </c>
      <c r="O738" s="6">
        <f t="shared" si="134"/>
        <v>675.09100000000001</v>
      </c>
      <c r="P738">
        <f t="shared" si="137"/>
        <v>2375995.04090347</v>
      </c>
    </row>
    <row r="739" spans="1:16" hidden="1" outlineLevel="2" x14ac:dyDescent="0.2">
      <c r="A739" t="s">
        <v>1018</v>
      </c>
      <c r="B739">
        <v>1977</v>
      </c>
      <c r="C739">
        <v>40.5</v>
      </c>
      <c r="D739" s="6">
        <v>33746.49</v>
      </c>
      <c r="E739">
        <v>70</v>
      </c>
      <c r="F739">
        <v>49.912560999999997</v>
      </c>
      <c r="G739" s="21">
        <f>Parameters!$R$47</f>
        <v>-0.05</v>
      </c>
      <c r="H739" s="6">
        <f t="shared" si="128"/>
        <v>9684.0079905587172</v>
      </c>
      <c r="I739" s="6">
        <f t="shared" si="129"/>
        <v>10168.208390086653</v>
      </c>
      <c r="J739" s="6">
        <f t="shared" si="136"/>
        <v>1.515855786491126</v>
      </c>
      <c r="K739" s="126">
        <f t="shared" si="130"/>
        <v>15413.537526360469</v>
      </c>
      <c r="L739" s="113">
        <f t="shared" si="131"/>
        <v>14679.56</v>
      </c>
      <c r="M739" s="113">
        <f t="shared" si="132"/>
        <v>733.98</v>
      </c>
      <c r="N739" s="113">
        <f t="shared" si="133"/>
        <v>482.09271428571424</v>
      </c>
      <c r="O739" s="6">
        <f t="shared" si="134"/>
        <v>482.09271428571424</v>
      </c>
      <c r="P739">
        <f t="shared" si="137"/>
        <v>1684373.7406608898</v>
      </c>
    </row>
    <row r="740" spans="1:16" hidden="1" outlineLevel="2" x14ac:dyDescent="0.2">
      <c r="A740" t="s">
        <v>1018</v>
      </c>
      <c r="B740">
        <v>1976</v>
      </c>
      <c r="C740">
        <v>41.5</v>
      </c>
      <c r="D740" s="6">
        <v>476387.75</v>
      </c>
      <c r="E740">
        <v>70</v>
      </c>
      <c r="F740">
        <v>49.548924</v>
      </c>
      <c r="G740" s="21">
        <f>Parameters!$R$47</f>
        <v>-0.05</v>
      </c>
      <c r="H740" s="6">
        <f t="shared" si="128"/>
        <v>139180.60115312858</v>
      </c>
      <c r="I740" s="6">
        <f t="shared" si="129"/>
        <v>146139.63121078501</v>
      </c>
      <c r="J740" s="6">
        <f t="shared" si="136"/>
        <v>1.515855786491126</v>
      </c>
      <c r="K740" s="126">
        <f t="shared" si="130"/>
        <v>221526.60560654762</v>
      </c>
      <c r="L740" s="113">
        <f t="shared" si="131"/>
        <v>210977.72</v>
      </c>
      <c r="M740" s="113">
        <f t="shared" si="132"/>
        <v>10548.89</v>
      </c>
      <c r="N740" s="113">
        <f t="shared" si="133"/>
        <v>6805.5392857142861</v>
      </c>
      <c r="O740" s="6">
        <f t="shared" si="134"/>
        <v>6805.5392857142861</v>
      </c>
      <c r="P740">
        <f t="shared" si="137"/>
        <v>23604500.419280998</v>
      </c>
    </row>
    <row r="741" spans="1:16" hidden="1" outlineLevel="2" x14ac:dyDescent="0.2">
      <c r="A741" t="s">
        <v>1018</v>
      </c>
      <c r="B741">
        <v>1975</v>
      </c>
      <c r="C741">
        <v>42.5</v>
      </c>
      <c r="D741" s="6">
        <v>44741.65</v>
      </c>
      <c r="E741">
        <v>70</v>
      </c>
      <c r="F741">
        <v>49.187958999999999</v>
      </c>
      <c r="G741" s="21">
        <f>Parameters!$R$47</f>
        <v>-0.05</v>
      </c>
      <c r="H741" s="6">
        <f t="shared" si="128"/>
        <v>13302.357917252146</v>
      </c>
      <c r="I741" s="6">
        <f t="shared" si="129"/>
        <v>13967.475813114754</v>
      </c>
      <c r="J741" s="6">
        <f t="shared" si="136"/>
        <v>1.515855786491126</v>
      </c>
      <c r="K741" s="126">
        <f t="shared" si="130"/>
        <v>21172.679033984845</v>
      </c>
      <c r="L741" s="113">
        <f t="shared" si="131"/>
        <v>20164.46</v>
      </c>
      <c r="M741" s="113">
        <f t="shared" si="132"/>
        <v>1008.22</v>
      </c>
      <c r="N741" s="113">
        <f t="shared" si="133"/>
        <v>639.16642857142858</v>
      </c>
      <c r="O741" s="6">
        <f t="shared" si="134"/>
        <v>639.16642857142858</v>
      </c>
      <c r="P741">
        <f t="shared" si="137"/>
        <v>2200750.44579235</v>
      </c>
    </row>
    <row r="742" spans="1:16" hidden="1" outlineLevel="2" x14ac:dyDescent="0.2">
      <c r="A742" t="s">
        <v>1018</v>
      </c>
      <c r="B742">
        <v>1974</v>
      </c>
      <c r="C742">
        <v>43.5</v>
      </c>
      <c r="D742" s="6">
        <v>50094.6</v>
      </c>
      <c r="E742">
        <v>70</v>
      </c>
      <c r="F742">
        <v>48.829642</v>
      </c>
      <c r="G742" s="21">
        <f>Parameters!$R$47</f>
        <v>-0.05</v>
      </c>
      <c r="H742" s="6">
        <f t="shared" si="128"/>
        <v>15150.294512382858</v>
      </c>
      <c r="I742" s="6">
        <f t="shared" si="129"/>
        <v>15907.809238002001</v>
      </c>
      <c r="J742" s="6">
        <f t="shared" si="136"/>
        <v>1.515855786491126</v>
      </c>
      <c r="K742" s="126">
        <f t="shared" si="130"/>
        <v>24113.944683822323</v>
      </c>
      <c r="L742" s="113">
        <f t="shared" si="131"/>
        <v>22965.66</v>
      </c>
      <c r="M742" s="113">
        <f t="shared" si="132"/>
        <v>1148.28</v>
      </c>
      <c r="N742" s="113">
        <f t="shared" si="133"/>
        <v>715.63714285714286</v>
      </c>
      <c r="O742" s="6">
        <f t="shared" si="134"/>
        <v>715.63714285714286</v>
      </c>
      <c r="P742">
        <f t="shared" si="137"/>
        <v>2446101.3841331997</v>
      </c>
    </row>
    <row r="743" spans="1:16" hidden="1" outlineLevel="2" x14ac:dyDescent="0.2">
      <c r="A743" t="s">
        <v>1018</v>
      </c>
      <c r="B743">
        <v>1973</v>
      </c>
      <c r="C743">
        <v>44.5</v>
      </c>
      <c r="D743" s="6">
        <v>68708.100000000006</v>
      </c>
      <c r="E743">
        <v>70</v>
      </c>
      <c r="F743">
        <v>48.473877000000002</v>
      </c>
      <c r="G743" s="21">
        <f>Parameters!$R$47</f>
        <v>-0.05</v>
      </c>
      <c r="H743" s="6">
        <f t="shared" si="128"/>
        <v>21128.843024232858</v>
      </c>
      <c r="I743" s="6">
        <f t="shared" si="129"/>
        <v>22185.2851754445</v>
      </c>
      <c r="J743" s="6">
        <f t="shared" si="136"/>
        <v>1.515855786491126</v>
      </c>
      <c r="K743" s="126">
        <f t="shared" si="130"/>
        <v>33629.692908153338</v>
      </c>
      <c r="L743" s="113">
        <f t="shared" si="131"/>
        <v>32028.28</v>
      </c>
      <c r="M743" s="113">
        <f t="shared" si="132"/>
        <v>1601.41</v>
      </c>
      <c r="N743" s="113">
        <f t="shared" si="133"/>
        <v>981.54428571428582</v>
      </c>
      <c r="O743" s="6">
        <f t="shared" si="134"/>
        <v>981.54428571428582</v>
      </c>
      <c r="P743">
        <f t="shared" si="137"/>
        <v>3330547.9883037005</v>
      </c>
    </row>
    <row r="744" spans="1:16" hidden="1" outlineLevel="2" x14ac:dyDescent="0.2">
      <c r="A744" t="s">
        <v>1018</v>
      </c>
      <c r="B744">
        <v>1972</v>
      </c>
      <c r="C744">
        <v>45.5</v>
      </c>
      <c r="D744" s="6">
        <v>104379.11</v>
      </c>
      <c r="E744">
        <v>70</v>
      </c>
      <c r="F744">
        <v>48.120809999999999</v>
      </c>
      <c r="G744" s="21">
        <f>Parameters!$R$47</f>
        <v>-0.05</v>
      </c>
      <c r="H744" s="6">
        <f t="shared" si="128"/>
        <v>32624.719710298574</v>
      </c>
      <c r="I744" s="6">
        <f t="shared" si="129"/>
        <v>34255.955695813507</v>
      </c>
      <c r="J744" s="6">
        <f t="shared" si="136"/>
        <v>1.515855786491126</v>
      </c>
      <c r="K744" s="126">
        <f t="shared" si="130"/>
        <v>51927.08866328255</v>
      </c>
      <c r="L744" s="113">
        <f t="shared" si="131"/>
        <v>49454.37</v>
      </c>
      <c r="M744" s="113">
        <f t="shared" si="132"/>
        <v>2472.7199999999998</v>
      </c>
      <c r="N744" s="113">
        <f t="shared" si="133"/>
        <v>1491.1301428571428</v>
      </c>
      <c r="O744" s="6">
        <f t="shared" si="134"/>
        <v>1491.1301428571428</v>
      </c>
      <c r="P744">
        <f t="shared" si="137"/>
        <v>5022807.3202791</v>
      </c>
    </row>
    <row r="745" spans="1:16" hidden="1" outlineLevel="2" x14ac:dyDescent="0.2">
      <c r="A745" t="s">
        <v>1018</v>
      </c>
      <c r="B745">
        <v>1971</v>
      </c>
      <c r="C745">
        <v>46.5</v>
      </c>
      <c r="D745" s="6">
        <v>97434.89</v>
      </c>
      <c r="E745">
        <v>70</v>
      </c>
      <c r="F745">
        <v>47.770133000000001</v>
      </c>
      <c r="G745" s="21">
        <f>Parameters!$R$47</f>
        <v>-0.05</v>
      </c>
      <c r="H745" s="6">
        <f t="shared" si="128"/>
        <v>30942.352083708993</v>
      </c>
      <c r="I745" s="6">
        <f t="shared" si="129"/>
        <v>32489.469687894445</v>
      </c>
      <c r="J745" s="6">
        <f t="shared" si="136"/>
        <v>1.515855786491126</v>
      </c>
      <c r="K745" s="126">
        <f t="shared" si="130"/>
        <v>49249.350626422827</v>
      </c>
      <c r="L745" s="113">
        <f t="shared" si="131"/>
        <v>46904.14</v>
      </c>
      <c r="M745" s="113">
        <f t="shared" si="132"/>
        <v>2345.21</v>
      </c>
      <c r="N745" s="113">
        <f t="shared" si="133"/>
        <v>1391.9269999999999</v>
      </c>
      <c r="O745" s="6">
        <f t="shared" si="134"/>
        <v>1391.9269999999999</v>
      </c>
      <c r="P745">
        <f t="shared" si="137"/>
        <v>4654477.65414037</v>
      </c>
    </row>
    <row r="746" spans="1:16" hidden="1" outlineLevel="2" x14ac:dyDescent="0.2">
      <c r="A746" t="s">
        <v>1018</v>
      </c>
      <c r="B746">
        <v>1970</v>
      </c>
      <c r="C746">
        <v>47.5</v>
      </c>
      <c r="D746" s="6">
        <v>57225.17</v>
      </c>
      <c r="E746">
        <v>70</v>
      </c>
      <c r="F746">
        <v>47.422125000000001</v>
      </c>
      <c r="G746" s="21">
        <f>Parameters!$R$47</f>
        <v>-0.05</v>
      </c>
      <c r="H746" s="6">
        <f t="shared" si="128"/>
        <v>18457.467644482138</v>
      </c>
      <c r="I746" s="6">
        <f t="shared" si="129"/>
        <v>19380.341026706246</v>
      </c>
      <c r="J746" s="6">
        <f t="shared" si="136"/>
        <v>1.515855786491126</v>
      </c>
      <c r="K746" s="126">
        <f t="shared" si="130"/>
        <v>29377.802089504032</v>
      </c>
      <c r="L746" s="113">
        <f t="shared" si="131"/>
        <v>27978.86</v>
      </c>
      <c r="M746" s="113">
        <f t="shared" si="132"/>
        <v>1398.94</v>
      </c>
      <c r="N746" s="113">
        <f t="shared" si="133"/>
        <v>817.5024285714286</v>
      </c>
      <c r="O746" s="6">
        <f t="shared" si="134"/>
        <v>817.5024285714286</v>
      </c>
      <c r="P746">
        <f t="shared" si="137"/>
        <v>2713739.1648862502</v>
      </c>
    </row>
    <row r="747" spans="1:16" hidden="1" outlineLevel="2" x14ac:dyDescent="0.2">
      <c r="A747" t="s">
        <v>1018</v>
      </c>
      <c r="B747">
        <v>1969</v>
      </c>
      <c r="C747">
        <v>48.5</v>
      </c>
      <c r="D747" s="6">
        <v>37599.230000000003</v>
      </c>
      <c r="E747">
        <v>70</v>
      </c>
      <c r="F747">
        <v>47.076549999999997</v>
      </c>
      <c r="G747" s="21">
        <f>Parameters!$R$47</f>
        <v>-0.05</v>
      </c>
      <c r="H747" s="6">
        <f t="shared" si="128"/>
        <v>12312.91527062143</v>
      </c>
      <c r="I747" s="6">
        <f t="shared" si="129"/>
        <v>12928.561034152503</v>
      </c>
      <c r="J747" s="6">
        <f t="shared" si="136"/>
        <v>1.515855786491126</v>
      </c>
      <c r="K747" s="126">
        <f t="shared" si="130"/>
        <v>19597.834054623767</v>
      </c>
      <c r="L747" s="113">
        <f t="shared" si="131"/>
        <v>18664.599999999999</v>
      </c>
      <c r="M747" s="113">
        <f t="shared" si="132"/>
        <v>933.23</v>
      </c>
      <c r="N747" s="113">
        <f t="shared" si="133"/>
        <v>537.13185714285714</v>
      </c>
      <c r="O747" s="6">
        <f t="shared" si="134"/>
        <v>537.13185714285714</v>
      </c>
      <c r="P747">
        <f t="shared" si="137"/>
        <v>1770042.0310565</v>
      </c>
    </row>
    <row r="748" spans="1:16" hidden="1" outlineLevel="2" x14ac:dyDescent="0.2">
      <c r="A748" t="s">
        <v>1018</v>
      </c>
      <c r="B748">
        <v>1968</v>
      </c>
      <c r="C748">
        <v>49.5</v>
      </c>
      <c r="D748" s="6">
        <v>36611.79</v>
      </c>
      <c r="E748">
        <v>70</v>
      </c>
      <c r="F748">
        <v>46.733491999999998</v>
      </c>
      <c r="G748" s="21">
        <f>Parameters!$R$47</f>
        <v>-0.05</v>
      </c>
      <c r="H748" s="6">
        <f t="shared" si="128"/>
        <v>12168.97864184743</v>
      </c>
      <c r="I748" s="6">
        <f t="shared" si="129"/>
        <v>12777.427573939802</v>
      </c>
      <c r="J748" s="6">
        <f t="shared" si="136"/>
        <v>1.515855786491126</v>
      </c>
      <c r="K748" s="126">
        <f t="shared" si="130"/>
        <v>19368.737524427917</v>
      </c>
      <c r="L748" s="113">
        <f t="shared" si="131"/>
        <v>18446.419999999998</v>
      </c>
      <c r="M748" s="113">
        <f t="shared" si="132"/>
        <v>922.32</v>
      </c>
      <c r="N748" s="113">
        <f t="shared" si="133"/>
        <v>523.02557142857142</v>
      </c>
      <c r="O748" s="6">
        <f t="shared" si="134"/>
        <v>523.02557142857142</v>
      </c>
      <c r="P748">
        <f t="shared" si="137"/>
        <v>1710996.7950706801</v>
      </c>
    </row>
    <row r="749" spans="1:16" hidden="1" outlineLevel="2" x14ac:dyDescent="0.2">
      <c r="A749" t="s">
        <v>1018</v>
      </c>
      <c r="B749">
        <v>1967</v>
      </c>
      <c r="C749">
        <v>50.5</v>
      </c>
      <c r="D749" s="6">
        <v>18864.310000000001</v>
      </c>
      <c r="E749">
        <v>70</v>
      </c>
      <c r="F749">
        <v>46.392946999999999</v>
      </c>
      <c r="G749" s="21">
        <f>Parameters!$R$47</f>
        <v>-0.05</v>
      </c>
      <c r="H749" s="6">
        <f t="shared" si="128"/>
        <v>6361.8680854061431</v>
      </c>
      <c r="I749" s="6">
        <f t="shared" si="129"/>
        <v>6679.9614896764506</v>
      </c>
      <c r="J749" s="6">
        <f t="shared" si="136"/>
        <v>1.515855786491126</v>
      </c>
      <c r="K749" s="126">
        <f t="shared" si="130"/>
        <v>10125.858277663929</v>
      </c>
      <c r="L749" s="113">
        <f t="shared" si="131"/>
        <v>9643.67</v>
      </c>
      <c r="M749" s="113">
        <f t="shared" si="132"/>
        <v>482.19</v>
      </c>
      <c r="N749" s="113">
        <f t="shared" si="133"/>
        <v>269.49014285714287</v>
      </c>
      <c r="O749" s="6">
        <f t="shared" si="134"/>
        <v>269.49014285714287</v>
      </c>
      <c r="P749">
        <f t="shared" si="137"/>
        <v>875170.93402157002</v>
      </c>
    </row>
    <row r="750" spans="1:16" hidden="1" outlineLevel="2" x14ac:dyDescent="0.2">
      <c r="A750" t="s">
        <v>1018</v>
      </c>
      <c r="B750">
        <v>1966</v>
      </c>
      <c r="C750">
        <v>51.5</v>
      </c>
      <c r="D750" s="6">
        <v>28439.66</v>
      </c>
      <c r="E750">
        <v>70</v>
      </c>
      <c r="F750">
        <v>46.054737000000003</v>
      </c>
      <c r="G750" s="21">
        <f>Parameters!$R$47</f>
        <v>-0.05</v>
      </c>
      <c r="H750" s="6">
        <f t="shared" si="128"/>
        <v>9728.5019761511412</v>
      </c>
      <c r="I750" s="6">
        <f t="shared" si="129"/>
        <v>10214.927074958699</v>
      </c>
      <c r="J750" s="6">
        <f t="shared" si="136"/>
        <v>1.515855786491126</v>
      </c>
      <c r="K750" s="126">
        <f t="shared" si="130"/>
        <v>15484.356315161016</v>
      </c>
      <c r="L750" s="113">
        <f t="shared" si="131"/>
        <v>14747.01</v>
      </c>
      <c r="M750" s="113">
        <f t="shared" si="132"/>
        <v>737.35</v>
      </c>
      <c r="N750" s="113">
        <f t="shared" si="133"/>
        <v>406.28085714285714</v>
      </c>
      <c r="O750" s="6">
        <f t="shared" si="134"/>
        <v>406.28085714285714</v>
      </c>
      <c r="P750">
        <f t="shared" si="137"/>
        <v>1309781.06166942</v>
      </c>
    </row>
    <row r="751" spans="1:16" hidden="1" outlineLevel="2" x14ac:dyDescent="0.2">
      <c r="A751" t="s">
        <v>1018</v>
      </c>
      <c r="B751">
        <v>1965</v>
      </c>
      <c r="C751">
        <v>52.5</v>
      </c>
      <c r="D751" s="6">
        <v>8853.36</v>
      </c>
      <c r="E751">
        <v>70</v>
      </c>
      <c r="F751">
        <v>45.719166000000001</v>
      </c>
      <c r="G751" s="21">
        <f>Parameters!$R$47</f>
        <v>-0.05</v>
      </c>
      <c r="H751" s="6">
        <f t="shared" si="128"/>
        <v>3070.9566357462854</v>
      </c>
      <c r="I751" s="6">
        <f t="shared" si="129"/>
        <v>3224.5044675335998</v>
      </c>
      <c r="J751" s="6">
        <f t="shared" si="136"/>
        <v>1.515855786491126</v>
      </c>
      <c r="K751" s="126">
        <f t="shared" si="130"/>
        <v>4887.8837556772942</v>
      </c>
      <c r="L751" s="113">
        <f t="shared" si="131"/>
        <v>4655.13</v>
      </c>
      <c r="M751" s="113">
        <f t="shared" si="132"/>
        <v>232.75</v>
      </c>
      <c r="N751" s="113">
        <f t="shared" si="133"/>
        <v>126.47657142857143</v>
      </c>
      <c r="O751" s="6">
        <f t="shared" si="134"/>
        <v>126.47657142857143</v>
      </c>
      <c r="P751">
        <f t="shared" si="137"/>
        <v>404768.23549776006</v>
      </c>
    </row>
    <row r="752" spans="1:16" hidden="1" outlineLevel="2" x14ac:dyDescent="0.2">
      <c r="A752" t="s">
        <v>1018</v>
      </c>
      <c r="B752">
        <v>1964</v>
      </c>
      <c r="C752">
        <v>53.5</v>
      </c>
      <c r="D752" s="6">
        <v>16344.91</v>
      </c>
      <c r="E752">
        <v>70</v>
      </c>
      <c r="F752">
        <v>45.385694000000001</v>
      </c>
      <c r="G752" s="21">
        <f>Parameters!$R$47</f>
        <v>-0.05</v>
      </c>
      <c r="H752" s="6">
        <f t="shared" si="128"/>
        <v>5747.4088040351426</v>
      </c>
      <c r="I752" s="6">
        <f t="shared" si="129"/>
        <v>6034.7792442369</v>
      </c>
      <c r="J752" s="6">
        <f t="shared" si="136"/>
        <v>1.515855786491126</v>
      </c>
      <c r="K752" s="126">
        <f t="shared" si="130"/>
        <v>9147.8550375730483</v>
      </c>
      <c r="L752" s="113">
        <f t="shared" si="131"/>
        <v>8712.24</v>
      </c>
      <c r="M752" s="113">
        <f t="shared" si="132"/>
        <v>435.62</v>
      </c>
      <c r="N752" s="113">
        <f t="shared" si="133"/>
        <v>233.49871428571427</v>
      </c>
      <c r="O752" s="6">
        <f t="shared" si="134"/>
        <v>233.49871428571427</v>
      </c>
      <c r="P752">
        <f t="shared" si="137"/>
        <v>741825.08371754002</v>
      </c>
    </row>
    <row r="753" spans="1:19" hidden="1" outlineLevel="2" x14ac:dyDescent="0.2">
      <c r="A753" t="s">
        <v>1018</v>
      </c>
      <c r="B753">
        <v>1963</v>
      </c>
      <c r="C753">
        <v>54.5</v>
      </c>
      <c r="D753" s="6">
        <v>20205.05</v>
      </c>
      <c r="E753">
        <v>70</v>
      </c>
      <c r="F753">
        <v>45.054834999999997</v>
      </c>
      <c r="G753" s="21">
        <f>Parameters!$R$47</f>
        <v>-0.05</v>
      </c>
      <c r="H753" s="6">
        <f t="shared" si="128"/>
        <v>7200.261515475001</v>
      </c>
      <c r="I753" s="6">
        <f t="shared" si="129"/>
        <v>7560.2745912487517</v>
      </c>
      <c r="J753" s="6">
        <f t="shared" si="136"/>
        <v>1.515855786491126</v>
      </c>
      <c r="K753" s="126">
        <f t="shared" si="130"/>
        <v>11460.285986606252</v>
      </c>
      <c r="L753" s="113">
        <f t="shared" si="131"/>
        <v>10914.56</v>
      </c>
      <c r="M753" s="113">
        <f t="shared" si="132"/>
        <v>545.73</v>
      </c>
      <c r="N753" s="113">
        <f t="shared" si="133"/>
        <v>288.64357142857142</v>
      </c>
      <c r="O753" s="6">
        <f t="shared" si="134"/>
        <v>288.64357142857142</v>
      </c>
      <c r="P753">
        <f t="shared" si="137"/>
        <v>910335.19391674991</v>
      </c>
    </row>
    <row r="754" spans="1:19" hidden="1" outlineLevel="2" x14ac:dyDescent="0.2">
      <c r="A754" t="s">
        <v>1018</v>
      </c>
      <c r="B754">
        <v>1962</v>
      </c>
      <c r="C754">
        <v>55.5</v>
      </c>
      <c r="D754" s="6">
        <v>13523.72</v>
      </c>
      <c r="E754">
        <v>70</v>
      </c>
      <c r="F754">
        <v>44.726193000000002</v>
      </c>
      <c r="G754" s="21">
        <f>Parameters!$R$47</f>
        <v>-0.05</v>
      </c>
      <c r="H754" s="6">
        <f t="shared" si="128"/>
        <v>4882.798417172</v>
      </c>
      <c r="I754" s="6">
        <f t="shared" si="129"/>
        <v>5126.9383380305999</v>
      </c>
      <c r="J754" s="6">
        <f t="shared" si="136"/>
        <v>1.515855786491126</v>
      </c>
      <c r="K754" s="126">
        <f t="shared" si="130"/>
        <v>7771.6991466868812</v>
      </c>
      <c r="L754" s="113">
        <f t="shared" si="131"/>
        <v>7401.62</v>
      </c>
      <c r="M754" s="113">
        <f t="shared" si="132"/>
        <v>370.08</v>
      </c>
      <c r="N754" s="113">
        <f t="shared" si="133"/>
        <v>193.196</v>
      </c>
      <c r="O754" s="6">
        <f t="shared" si="134"/>
        <v>193.196</v>
      </c>
      <c r="P754">
        <f t="shared" si="137"/>
        <v>604864.51079795999</v>
      </c>
    </row>
    <row r="755" spans="1:19" hidden="1" outlineLevel="2" x14ac:dyDescent="0.2">
      <c r="A755" t="s">
        <v>1018</v>
      </c>
      <c r="B755">
        <v>1961</v>
      </c>
      <c r="C755">
        <v>56.5</v>
      </c>
      <c r="D755" s="6">
        <v>14174.22</v>
      </c>
      <c r="E755">
        <v>70</v>
      </c>
      <c r="F755">
        <v>44.399935999999997</v>
      </c>
      <c r="G755" s="21">
        <f>Parameters!$R$47</f>
        <v>-0.05</v>
      </c>
      <c r="H755" s="6">
        <f t="shared" si="128"/>
        <v>5183.7277021440004</v>
      </c>
      <c r="I755" s="6">
        <f t="shared" si="129"/>
        <v>5442.9140872512007</v>
      </c>
      <c r="J755" s="6">
        <f t="shared" si="136"/>
        <v>1.515855786491126</v>
      </c>
      <c r="K755" s="126">
        <f t="shared" si="130"/>
        <v>8250.6728145337984</v>
      </c>
      <c r="L755" s="113">
        <f t="shared" si="131"/>
        <v>7857.78</v>
      </c>
      <c r="M755" s="113">
        <f t="shared" si="132"/>
        <v>392.89</v>
      </c>
      <c r="N755" s="113">
        <f t="shared" si="133"/>
        <v>202.48885714285714</v>
      </c>
      <c r="O755" s="6">
        <f t="shared" si="134"/>
        <v>202.48885714285714</v>
      </c>
      <c r="P755">
        <f t="shared" si="137"/>
        <v>629334.46084991994</v>
      </c>
    </row>
    <row r="756" spans="1:19" hidden="1" outlineLevel="2" x14ac:dyDescent="0.2">
      <c r="A756" t="s">
        <v>1018</v>
      </c>
      <c r="B756">
        <v>1960</v>
      </c>
      <c r="C756">
        <v>57.5</v>
      </c>
      <c r="D756" s="6">
        <v>26357.87</v>
      </c>
      <c r="E756">
        <v>70</v>
      </c>
      <c r="F756">
        <v>44.076054999999997</v>
      </c>
      <c r="G756" s="21">
        <f>Parameters!$R$47</f>
        <v>-0.05</v>
      </c>
      <c r="H756" s="6">
        <f t="shared" si="128"/>
        <v>9761.4281742450003</v>
      </c>
      <c r="I756" s="6">
        <f t="shared" si="129"/>
        <v>10249.499582957251</v>
      </c>
      <c r="J756" s="6">
        <f t="shared" si="136"/>
        <v>1.515855786491126</v>
      </c>
      <c r="K756" s="126">
        <f t="shared" si="130"/>
        <v>15536.763251464132</v>
      </c>
      <c r="L756" s="113">
        <f t="shared" si="131"/>
        <v>14796.92</v>
      </c>
      <c r="M756" s="113">
        <f t="shared" si="132"/>
        <v>739.84</v>
      </c>
      <c r="N756" s="113">
        <f t="shared" si="133"/>
        <v>376.541</v>
      </c>
      <c r="O756" s="6">
        <f t="shared" si="134"/>
        <v>376.541</v>
      </c>
      <c r="P756">
        <f t="shared" si="137"/>
        <v>1161750.9278028498</v>
      </c>
    </row>
    <row r="757" spans="1:19" hidden="1" outlineLevel="2" x14ac:dyDescent="0.2">
      <c r="A757" t="s">
        <v>1018</v>
      </c>
      <c r="B757">
        <v>1959</v>
      </c>
      <c r="C757">
        <v>58.5</v>
      </c>
      <c r="D757" s="6">
        <v>13893.51</v>
      </c>
      <c r="E757">
        <v>70</v>
      </c>
      <c r="F757">
        <v>43.754308999999999</v>
      </c>
      <c r="G757" s="21">
        <f>Parameters!$R$47</f>
        <v>-0.05</v>
      </c>
      <c r="H757" s="6">
        <f t="shared" si="128"/>
        <v>5209.2110052201424</v>
      </c>
      <c r="I757" s="6">
        <f t="shared" si="129"/>
        <v>5469.6715554811499</v>
      </c>
      <c r="J757" s="6">
        <f t="shared" si="136"/>
        <v>1.515855786491126</v>
      </c>
      <c r="K757" s="126">
        <f t="shared" si="130"/>
        <v>8291.2332775820196</v>
      </c>
      <c r="L757" s="113">
        <f t="shared" si="131"/>
        <v>7896.41</v>
      </c>
      <c r="M757" s="113">
        <f t="shared" si="132"/>
        <v>394.82</v>
      </c>
      <c r="N757" s="113">
        <f t="shared" si="133"/>
        <v>198.47871428571429</v>
      </c>
      <c r="O757" s="6">
        <f t="shared" si="134"/>
        <v>198.47871428571429</v>
      </c>
      <c r="P757">
        <f t="shared" si="137"/>
        <v>607900.92963459005</v>
      </c>
    </row>
    <row r="758" spans="1:19" hidden="1" outlineLevel="2" x14ac:dyDescent="0.2">
      <c r="A758" t="s">
        <v>1018</v>
      </c>
      <c r="B758">
        <v>1958</v>
      </c>
      <c r="C758">
        <v>59.5</v>
      </c>
      <c r="D758" s="6">
        <v>8022.65</v>
      </c>
      <c r="E758">
        <v>70</v>
      </c>
      <c r="F758">
        <v>43.435135000000002</v>
      </c>
      <c r="G758" s="21">
        <f>Parameters!$R$47</f>
        <v>-0.05</v>
      </c>
      <c r="H758" s="6">
        <f t="shared" ref="H758:H766" si="138">+D758*(1-F758/E758)</f>
        <v>3044.5802027464283</v>
      </c>
      <c r="I758" s="6">
        <f t="shared" ref="I758:I766" si="139">H758*(1-G758)</f>
        <v>3196.8092128837498</v>
      </c>
      <c r="J758" s="6">
        <f t="shared" si="136"/>
        <v>1.515855786491126</v>
      </c>
      <c r="K758" s="126">
        <f t="shared" ref="K758:K766" si="140">IF((D758*(1-F758/E758)*(1-G758)&lt;0),D758*(1-G758),I758*J758)</f>
        <v>4845.9017436579734</v>
      </c>
      <c r="L758" s="113">
        <f t="shared" ref="L758:L766" si="141">ROUND(J758*H758,2)</f>
        <v>4615.1400000000003</v>
      </c>
      <c r="M758" s="113">
        <f t="shared" ref="M758:M766" si="142">ROUND(K758-L758,2)</f>
        <v>230.76</v>
      </c>
      <c r="N758" s="113">
        <f t="shared" ref="N758:N766" si="143">D758/E758</f>
        <v>114.6092857142857</v>
      </c>
      <c r="O758" s="6">
        <f t="shared" ref="O758:O766" si="144">+D758/E758</f>
        <v>114.6092857142857</v>
      </c>
      <c r="P758">
        <f t="shared" si="137"/>
        <v>348464.88580774999</v>
      </c>
    </row>
    <row r="759" spans="1:19" hidden="1" outlineLevel="2" x14ac:dyDescent="0.2">
      <c r="A759" t="s">
        <v>1018</v>
      </c>
      <c r="B759">
        <v>1957</v>
      </c>
      <c r="C759">
        <v>60.5</v>
      </c>
      <c r="D759" s="6">
        <v>11298.94</v>
      </c>
      <c r="E759">
        <v>70</v>
      </c>
      <c r="F759">
        <v>43.117789999999999</v>
      </c>
      <c r="G759" s="21">
        <f>Parameters!$R$47</f>
        <v>-0.05</v>
      </c>
      <c r="H759" s="6">
        <f t="shared" si="138"/>
        <v>4339.1496836771439</v>
      </c>
      <c r="I759" s="6">
        <f t="shared" si="139"/>
        <v>4556.1071678610015</v>
      </c>
      <c r="J759" s="6">
        <f t="shared" si="136"/>
        <v>1.515855786491126</v>
      </c>
      <c r="K759" s="126">
        <f t="shared" si="140"/>
        <v>6906.4014142757951</v>
      </c>
      <c r="L759" s="113">
        <f t="shared" si="141"/>
        <v>6577.53</v>
      </c>
      <c r="M759" s="113">
        <f t="shared" si="142"/>
        <v>328.87</v>
      </c>
      <c r="N759" s="113">
        <f t="shared" si="143"/>
        <v>161.41342857142857</v>
      </c>
      <c r="O759" s="6">
        <f t="shared" si="144"/>
        <v>161.41342857142857</v>
      </c>
      <c r="P759">
        <f t="shared" si="137"/>
        <v>487185.32214260002</v>
      </c>
    </row>
    <row r="760" spans="1:19" hidden="1" outlineLevel="2" x14ac:dyDescent="0.2">
      <c r="A760" t="s">
        <v>1018</v>
      </c>
      <c r="B760">
        <v>1956</v>
      </c>
      <c r="C760">
        <v>61.5</v>
      </c>
      <c r="D760" s="6">
        <v>8791.52</v>
      </c>
      <c r="E760">
        <v>70</v>
      </c>
      <c r="F760">
        <v>42.802990999999999</v>
      </c>
      <c r="G760" s="21">
        <f>Parameters!$R$47</f>
        <v>-0.05</v>
      </c>
      <c r="H760" s="6">
        <f t="shared" si="138"/>
        <v>3415.7578366240009</v>
      </c>
      <c r="I760" s="6">
        <f t="shared" si="139"/>
        <v>3586.5457284552012</v>
      </c>
      <c r="J760" s="6">
        <f t="shared" si="136"/>
        <v>1.515855786491126</v>
      </c>
      <c r="K760" s="126">
        <f t="shared" si="140"/>
        <v>5436.6860959938476</v>
      </c>
      <c r="L760" s="113">
        <f t="shared" si="141"/>
        <v>5177.8</v>
      </c>
      <c r="M760" s="113">
        <f t="shared" si="142"/>
        <v>258.89</v>
      </c>
      <c r="N760" s="113">
        <f t="shared" si="143"/>
        <v>125.59314285714287</v>
      </c>
      <c r="O760" s="6">
        <f t="shared" si="144"/>
        <v>125.59314285714287</v>
      </c>
      <c r="P760">
        <f t="shared" si="137"/>
        <v>376303.35143631999</v>
      </c>
    </row>
    <row r="761" spans="1:19" hidden="1" outlineLevel="2" x14ac:dyDescent="0.2">
      <c r="A761" t="s">
        <v>1018</v>
      </c>
      <c r="B761">
        <v>1955</v>
      </c>
      <c r="C761">
        <v>62.5</v>
      </c>
      <c r="D761" s="6">
        <v>13530.1</v>
      </c>
      <c r="E761">
        <v>70</v>
      </c>
      <c r="F761">
        <v>42.490209999999998</v>
      </c>
      <c r="G761" s="21">
        <f>Parameters!$R$47</f>
        <v>-0.05</v>
      </c>
      <c r="H761" s="6">
        <f t="shared" si="138"/>
        <v>5317.2887097000003</v>
      </c>
      <c r="I761" s="6">
        <f t="shared" si="139"/>
        <v>5583.1531451850005</v>
      </c>
      <c r="J761" s="6">
        <f t="shared" si="136"/>
        <v>1.515855786491126</v>
      </c>
      <c r="K761" s="126">
        <f t="shared" si="140"/>
        <v>8463.2550019948121</v>
      </c>
      <c r="L761" s="113">
        <f t="shared" si="141"/>
        <v>8060.24</v>
      </c>
      <c r="M761" s="113">
        <f t="shared" si="142"/>
        <v>403.02</v>
      </c>
      <c r="N761" s="113">
        <f t="shared" si="143"/>
        <v>193.28714285714287</v>
      </c>
      <c r="O761" s="6">
        <f t="shared" si="144"/>
        <v>193.28714285714287</v>
      </c>
      <c r="P761">
        <f t="shared" si="137"/>
        <v>574896.79032100004</v>
      </c>
    </row>
    <row r="762" spans="1:19" hidden="1" outlineLevel="2" x14ac:dyDescent="0.2">
      <c r="A762" t="s">
        <v>1018</v>
      </c>
      <c r="B762">
        <v>1954</v>
      </c>
      <c r="C762">
        <v>63.5</v>
      </c>
      <c r="D762" s="6">
        <v>1394.86</v>
      </c>
      <c r="E762">
        <v>70</v>
      </c>
      <c r="F762">
        <v>42.179692000000003</v>
      </c>
      <c r="G762" s="21">
        <f>Parameters!$R$47</f>
        <v>-0.05</v>
      </c>
      <c r="H762" s="6">
        <f t="shared" si="138"/>
        <v>554.36335452685705</v>
      </c>
      <c r="I762" s="6">
        <f t="shared" si="139"/>
        <v>582.08152225319998</v>
      </c>
      <c r="J762" s="6">
        <f t="shared" si="136"/>
        <v>1.515855786491126</v>
      </c>
      <c r="K762" s="126">
        <f t="shared" si="140"/>
        <v>882.35164371707629</v>
      </c>
      <c r="L762" s="113">
        <f t="shared" si="141"/>
        <v>840.33</v>
      </c>
      <c r="M762" s="113">
        <f t="shared" si="142"/>
        <v>42.02</v>
      </c>
      <c r="N762" s="113">
        <f t="shared" si="143"/>
        <v>19.926571428571428</v>
      </c>
      <c r="O762" s="6">
        <f t="shared" si="144"/>
        <v>19.926571428571428</v>
      </c>
      <c r="P762">
        <f t="shared" si="137"/>
        <v>58834.765183119998</v>
      </c>
    </row>
    <row r="763" spans="1:19" hidden="1" outlineLevel="2" x14ac:dyDescent="0.2">
      <c r="A763" t="s">
        <v>1018</v>
      </c>
      <c r="B763">
        <v>1951</v>
      </c>
      <c r="C763">
        <v>66.5</v>
      </c>
      <c r="D763" s="6">
        <v>1124.67</v>
      </c>
      <c r="E763">
        <v>70</v>
      </c>
      <c r="F763">
        <v>41.261271000000001</v>
      </c>
      <c r="G763" s="21">
        <f>Parameters!$R$47</f>
        <v>-0.05</v>
      </c>
      <c r="H763" s="6">
        <f t="shared" si="138"/>
        <v>461.73694777757146</v>
      </c>
      <c r="I763" s="6">
        <f t="shared" si="139"/>
        <v>484.82379516645005</v>
      </c>
      <c r="J763" s="6">
        <f t="shared" ref="J763:J766" si="145">$I$1380</f>
        <v>1.515855786491126</v>
      </c>
      <c r="K763" s="126">
        <f t="shared" si="140"/>
        <v>734.92295533165168</v>
      </c>
      <c r="L763" s="113">
        <f t="shared" si="141"/>
        <v>699.93</v>
      </c>
      <c r="M763" s="113">
        <f t="shared" si="142"/>
        <v>34.99</v>
      </c>
      <c r="N763" s="113">
        <f t="shared" si="143"/>
        <v>16.066714285714287</v>
      </c>
      <c r="O763" s="6">
        <f t="shared" si="144"/>
        <v>16.066714285714287</v>
      </c>
      <c r="P763">
        <f t="shared" si="137"/>
        <v>46405.313655570004</v>
      </c>
    </row>
    <row r="764" spans="1:19" hidden="1" outlineLevel="2" x14ac:dyDescent="0.2">
      <c r="A764" t="s">
        <v>1018</v>
      </c>
      <c r="B764">
        <v>1950</v>
      </c>
      <c r="C764">
        <v>67.5</v>
      </c>
      <c r="D764" s="6">
        <v>703.36</v>
      </c>
      <c r="E764">
        <v>70</v>
      </c>
      <c r="F764">
        <v>40.959014000000003</v>
      </c>
      <c r="G764" s="21">
        <f>Parameters!$R$47</f>
        <v>-0.05</v>
      </c>
      <c r="H764" s="6">
        <f t="shared" si="138"/>
        <v>291.80382732800001</v>
      </c>
      <c r="I764" s="6">
        <f t="shared" si="139"/>
        <v>306.39401869440002</v>
      </c>
      <c r="J764" s="6">
        <f t="shared" si="145"/>
        <v>1.515855786491126</v>
      </c>
      <c r="K764" s="126">
        <f t="shared" si="140"/>
        <v>464.44914618417647</v>
      </c>
      <c r="L764" s="113">
        <f t="shared" si="141"/>
        <v>442.33</v>
      </c>
      <c r="M764" s="113">
        <f t="shared" si="142"/>
        <v>22.12</v>
      </c>
      <c r="N764" s="113">
        <f t="shared" si="143"/>
        <v>10.048</v>
      </c>
      <c r="O764" s="6">
        <f t="shared" si="144"/>
        <v>10.048</v>
      </c>
      <c r="P764">
        <f t="shared" si="137"/>
        <v>28808.932087040004</v>
      </c>
    </row>
    <row r="765" spans="1:19" hidden="1" outlineLevel="2" x14ac:dyDescent="0.2">
      <c r="A765" t="s">
        <v>1018</v>
      </c>
      <c r="B765">
        <v>1949</v>
      </c>
      <c r="C765">
        <v>68.5</v>
      </c>
      <c r="D765" s="6">
        <v>189.53</v>
      </c>
      <c r="E765">
        <v>70</v>
      </c>
      <c r="F765">
        <v>40.659261000000001</v>
      </c>
      <c r="G765" s="21">
        <f>Parameters!$R$47</f>
        <v>-0.05</v>
      </c>
      <c r="H765" s="6">
        <f t="shared" si="138"/>
        <v>79.442146609571424</v>
      </c>
      <c r="I765" s="6">
        <f t="shared" si="139"/>
        <v>83.414253940050003</v>
      </c>
      <c r="J765" s="6">
        <f t="shared" si="145"/>
        <v>1.515855786491126</v>
      </c>
      <c r="K765" s="126">
        <f t="shared" si="140"/>
        <v>126.44397951086501</v>
      </c>
      <c r="L765" s="113">
        <f t="shared" si="141"/>
        <v>120.42</v>
      </c>
      <c r="M765" s="113">
        <f t="shared" si="142"/>
        <v>6.02</v>
      </c>
      <c r="N765" s="113">
        <f t="shared" si="143"/>
        <v>2.7075714285714287</v>
      </c>
      <c r="O765" s="6">
        <f t="shared" si="144"/>
        <v>2.7075714285714287</v>
      </c>
      <c r="P765">
        <f t="shared" si="137"/>
        <v>7706.1497373299999</v>
      </c>
    </row>
    <row r="766" spans="1:19" hidden="1" outlineLevel="2" x14ac:dyDescent="0.2">
      <c r="A766" t="s">
        <v>1018</v>
      </c>
      <c r="B766">
        <v>1948</v>
      </c>
      <c r="C766">
        <v>69.5</v>
      </c>
      <c r="D766" s="6">
        <v>5069.8900000000003</v>
      </c>
      <c r="E766">
        <v>70</v>
      </c>
      <c r="F766">
        <v>40.361322000000001</v>
      </c>
      <c r="G766" s="21">
        <f>Parameters!$R$47</f>
        <v>-0.05</v>
      </c>
      <c r="H766" s="6">
        <f t="shared" si="138"/>
        <v>2146.6405315060001</v>
      </c>
      <c r="I766" s="6">
        <f t="shared" si="139"/>
        <v>2253.9725580813001</v>
      </c>
      <c r="J766" s="6">
        <f t="shared" si="145"/>
        <v>1.515855786491126</v>
      </c>
      <c r="K766" s="126">
        <f t="shared" si="140"/>
        <v>3416.6973447597443</v>
      </c>
      <c r="L766" s="113">
        <f t="shared" si="141"/>
        <v>3254</v>
      </c>
      <c r="M766" s="113">
        <f t="shared" si="142"/>
        <v>162.69999999999999</v>
      </c>
      <c r="N766" s="113">
        <f t="shared" si="143"/>
        <v>72.427000000000007</v>
      </c>
      <c r="O766" s="6">
        <f t="shared" si="144"/>
        <v>72.427000000000007</v>
      </c>
      <c r="P766">
        <f t="shared" si="137"/>
        <v>204627.46279458003</v>
      </c>
    </row>
    <row r="767" spans="1:19" outlineLevel="1" collapsed="1" x14ac:dyDescent="0.2">
      <c r="A767" s="11" t="s">
        <v>1024</v>
      </c>
      <c r="D767" s="6">
        <f>SUBTOTAL(9,D699:D766)</f>
        <v>247129715.72</v>
      </c>
      <c r="G767" s="32"/>
      <c r="H767" s="6">
        <f>SUBTOTAL(9,H699:H766)</f>
        <v>20707077.820359413</v>
      </c>
      <c r="I767" s="6">
        <f>SUBTOTAL(9,I699:I766)</f>
        <v>21742431.711377371</v>
      </c>
      <c r="J767" s="6"/>
      <c r="K767" s="126">
        <f t="shared" ref="K767:P767" si="146">SUBTOTAL(9,K699:K766)</f>
        <v>32958390.922079556</v>
      </c>
      <c r="L767" s="113">
        <f t="shared" si="146"/>
        <v>31388943.720000006</v>
      </c>
      <c r="M767" s="113">
        <f t="shared" si="146"/>
        <v>1569447.2300000002</v>
      </c>
      <c r="N767" s="113">
        <f t="shared" si="146"/>
        <v>3530424.510285717</v>
      </c>
      <c r="O767" s="6">
        <f t="shared" si="146"/>
        <v>3530424.510285717</v>
      </c>
      <c r="P767" s="6">
        <f t="shared" si="146"/>
        <v>15849584652.974842</v>
      </c>
      <c r="Q767" s="33">
        <f>P767/D767</f>
        <v>64.134677640031569</v>
      </c>
      <c r="S767" s="6">
        <f>SUBTOTAL(9,S699:S766)</f>
        <v>0</v>
      </c>
    </row>
    <row r="768" spans="1:19" hidden="1" outlineLevel="2" x14ac:dyDescent="0.2">
      <c r="A768" t="s">
        <v>414</v>
      </c>
      <c r="B768">
        <v>2017</v>
      </c>
      <c r="C768">
        <v>0.5</v>
      </c>
      <c r="D768" s="6">
        <v>8224119.9299999997</v>
      </c>
      <c r="G768" s="32">
        <f>Parameters!$R$47</f>
        <v>-0.05</v>
      </c>
      <c r="H768" s="6"/>
      <c r="I768" s="6"/>
      <c r="J768" s="6"/>
      <c r="K768" s="126"/>
      <c r="L768" s="113"/>
      <c r="M768" s="113"/>
      <c r="N768" s="113"/>
      <c r="O768" s="6"/>
    </row>
    <row r="769" spans="1:15" hidden="1" outlineLevel="2" x14ac:dyDescent="0.2">
      <c r="A769" t="s">
        <v>414</v>
      </c>
      <c r="B769">
        <v>2016</v>
      </c>
      <c r="C769">
        <v>1.5</v>
      </c>
      <c r="D769" s="6">
        <v>39581363.439999998</v>
      </c>
      <c r="G769" s="32">
        <f>Parameters!$R$47</f>
        <v>-0.05</v>
      </c>
      <c r="H769" s="6"/>
      <c r="I769" s="6"/>
      <c r="J769" s="6"/>
      <c r="K769" s="126"/>
      <c r="L769" s="113"/>
      <c r="M769" s="113"/>
      <c r="N769" s="113"/>
      <c r="O769" s="6"/>
    </row>
    <row r="770" spans="1:15" hidden="1" outlineLevel="2" x14ac:dyDescent="0.2">
      <c r="A770" t="s">
        <v>414</v>
      </c>
      <c r="B770">
        <v>2015</v>
      </c>
      <c r="C770">
        <v>2.5</v>
      </c>
      <c r="D770" s="6">
        <v>5810447.4400000004</v>
      </c>
      <c r="G770" s="32">
        <f>Parameters!$R$47</f>
        <v>-0.05</v>
      </c>
      <c r="H770" s="6"/>
      <c r="I770" s="6"/>
      <c r="J770" s="6"/>
      <c r="K770" s="126"/>
      <c r="L770" s="113"/>
      <c r="M770" s="113"/>
      <c r="N770" s="113"/>
      <c r="O770" s="6"/>
    </row>
    <row r="771" spans="1:15" hidden="1" outlineLevel="2" x14ac:dyDescent="0.2">
      <c r="A771" t="s">
        <v>414</v>
      </c>
      <c r="B771">
        <v>2014</v>
      </c>
      <c r="C771">
        <v>3.5</v>
      </c>
      <c r="D771" s="6">
        <v>13413715.310000001</v>
      </c>
      <c r="G771" s="32">
        <f>Parameters!$R$47</f>
        <v>-0.05</v>
      </c>
      <c r="H771" s="6"/>
      <c r="I771" s="6"/>
      <c r="J771" s="6"/>
      <c r="K771" s="126"/>
      <c r="L771" s="113"/>
      <c r="M771" s="113"/>
      <c r="N771" s="113"/>
      <c r="O771" s="6"/>
    </row>
    <row r="772" spans="1:15" hidden="1" outlineLevel="2" x14ac:dyDescent="0.2">
      <c r="A772" t="s">
        <v>414</v>
      </c>
      <c r="B772">
        <v>2013</v>
      </c>
      <c r="C772">
        <v>4.5</v>
      </c>
      <c r="D772" s="6">
        <v>6840998.4400000004</v>
      </c>
      <c r="G772" s="32">
        <f>Parameters!$R$47</f>
        <v>-0.05</v>
      </c>
      <c r="H772" s="6"/>
      <c r="I772" s="6"/>
      <c r="J772" s="6"/>
      <c r="K772" s="126"/>
      <c r="L772" s="113"/>
      <c r="M772" s="113"/>
      <c r="N772" s="113"/>
      <c r="O772" s="6"/>
    </row>
    <row r="773" spans="1:15" hidden="1" outlineLevel="2" x14ac:dyDescent="0.2">
      <c r="A773" t="s">
        <v>414</v>
      </c>
      <c r="B773">
        <v>2012</v>
      </c>
      <c r="C773">
        <v>5.5</v>
      </c>
      <c r="D773" s="6">
        <v>11416248.890000001</v>
      </c>
      <c r="G773" s="32">
        <f>Parameters!$R$47</f>
        <v>-0.05</v>
      </c>
      <c r="H773" s="6"/>
      <c r="I773" s="6"/>
      <c r="J773" s="6"/>
      <c r="K773" s="126"/>
      <c r="L773" s="113"/>
      <c r="M773" s="113"/>
      <c r="N773" s="113"/>
      <c r="O773" s="6"/>
    </row>
    <row r="774" spans="1:15" hidden="1" outlineLevel="2" x14ac:dyDescent="0.2">
      <c r="A774" t="s">
        <v>414</v>
      </c>
      <c r="B774">
        <v>2011</v>
      </c>
      <c r="C774">
        <v>6.5</v>
      </c>
      <c r="D774" s="6">
        <v>4506111.53</v>
      </c>
      <c r="G774" s="32">
        <f>Parameters!$R$47</f>
        <v>-0.05</v>
      </c>
      <c r="H774" s="6"/>
      <c r="I774" s="6"/>
      <c r="J774" s="6"/>
      <c r="K774" s="126"/>
      <c r="L774" s="113"/>
      <c r="M774" s="113"/>
      <c r="N774" s="113"/>
      <c r="O774" s="6"/>
    </row>
    <row r="775" spans="1:15" hidden="1" outlineLevel="2" x14ac:dyDescent="0.2">
      <c r="A775" t="s">
        <v>414</v>
      </c>
      <c r="B775">
        <v>2010</v>
      </c>
      <c r="C775">
        <v>7.5</v>
      </c>
      <c r="D775" s="6">
        <v>5624912.6699999999</v>
      </c>
      <c r="G775" s="32">
        <f>Parameters!$R$47</f>
        <v>-0.05</v>
      </c>
      <c r="H775" s="6"/>
      <c r="I775" s="6"/>
      <c r="J775" s="6"/>
      <c r="K775" s="126"/>
      <c r="L775" s="113"/>
      <c r="M775" s="113"/>
      <c r="N775" s="113"/>
      <c r="O775" s="6"/>
    </row>
    <row r="776" spans="1:15" hidden="1" outlineLevel="2" x14ac:dyDescent="0.2">
      <c r="A776" t="s">
        <v>414</v>
      </c>
      <c r="B776">
        <v>2009</v>
      </c>
      <c r="C776">
        <v>8.5</v>
      </c>
      <c r="D776" s="6">
        <v>1087850.28</v>
      </c>
      <c r="G776" s="32">
        <f>Parameters!$R$47</f>
        <v>-0.05</v>
      </c>
      <c r="H776" s="6"/>
      <c r="I776" s="6"/>
      <c r="J776" s="6"/>
      <c r="K776" s="126"/>
      <c r="L776" s="113"/>
      <c r="M776" s="113"/>
      <c r="N776" s="113"/>
      <c r="O776" s="6"/>
    </row>
    <row r="777" spans="1:15" hidden="1" outlineLevel="2" x14ac:dyDescent="0.2">
      <c r="A777" t="s">
        <v>414</v>
      </c>
      <c r="B777">
        <v>2008</v>
      </c>
      <c r="C777">
        <v>9.5</v>
      </c>
      <c r="D777" s="6">
        <v>297239.39</v>
      </c>
      <c r="G777" s="32">
        <f>Parameters!$R$47</f>
        <v>-0.05</v>
      </c>
      <c r="H777" s="6"/>
      <c r="I777" s="6"/>
      <c r="J777" s="6"/>
      <c r="K777" s="126"/>
      <c r="L777" s="113"/>
      <c r="M777" s="113"/>
      <c r="N777" s="113"/>
      <c r="O777" s="6"/>
    </row>
    <row r="778" spans="1:15" hidden="1" outlineLevel="2" x14ac:dyDescent="0.2">
      <c r="A778" t="s">
        <v>414</v>
      </c>
      <c r="B778">
        <v>2007</v>
      </c>
      <c r="C778">
        <v>10.5</v>
      </c>
      <c r="D778" s="6">
        <v>546252.26</v>
      </c>
      <c r="G778" s="32">
        <f>Parameters!$R$47</f>
        <v>-0.05</v>
      </c>
      <c r="H778" s="6"/>
      <c r="I778" s="6"/>
      <c r="J778" s="6"/>
      <c r="K778" s="126"/>
      <c r="L778" s="113"/>
      <c r="M778" s="113"/>
      <c r="N778" s="113"/>
      <c r="O778" s="6"/>
    </row>
    <row r="779" spans="1:15" hidden="1" outlineLevel="2" x14ac:dyDescent="0.2">
      <c r="A779" t="s">
        <v>414</v>
      </c>
      <c r="B779">
        <v>2006</v>
      </c>
      <c r="C779">
        <v>11.5</v>
      </c>
      <c r="D779" s="6">
        <v>1199507.1100000001</v>
      </c>
      <c r="G779" s="32">
        <f>Parameters!$R$47</f>
        <v>-0.05</v>
      </c>
      <c r="H779" s="6"/>
      <c r="I779" s="6"/>
      <c r="J779" s="6"/>
      <c r="K779" s="126"/>
      <c r="L779" s="113"/>
      <c r="M779" s="113"/>
      <c r="N779" s="113"/>
      <c r="O779" s="6"/>
    </row>
    <row r="780" spans="1:15" hidden="1" outlineLevel="2" x14ac:dyDescent="0.2">
      <c r="A780" t="s">
        <v>414</v>
      </c>
      <c r="B780">
        <v>2005</v>
      </c>
      <c r="C780">
        <v>12.5</v>
      </c>
      <c r="D780" s="6">
        <v>629922.43000000005</v>
      </c>
      <c r="G780" s="32">
        <f>Parameters!$R$47</f>
        <v>-0.05</v>
      </c>
      <c r="H780" s="6"/>
      <c r="I780" s="6"/>
      <c r="J780" s="6"/>
      <c r="K780" s="126"/>
      <c r="L780" s="113"/>
      <c r="M780" s="113"/>
      <c r="N780" s="113"/>
      <c r="O780" s="6"/>
    </row>
    <row r="781" spans="1:15" hidden="1" outlineLevel="2" x14ac:dyDescent="0.2">
      <c r="A781" t="s">
        <v>414</v>
      </c>
      <c r="B781">
        <v>2004</v>
      </c>
      <c r="C781">
        <v>13.5</v>
      </c>
      <c r="D781" s="6">
        <v>1083734.5</v>
      </c>
      <c r="G781" s="32">
        <f>Parameters!$R$47</f>
        <v>-0.05</v>
      </c>
      <c r="H781" s="6"/>
      <c r="I781" s="6"/>
      <c r="J781" s="6"/>
      <c r="K781" s="126"/>
      <c r="L781" s="113"/>
      <c r="M781" s="113"/>
      <c r="N781" s="113"/>
      <c r="O781" s="6"/>
    </row>
    <row r="782" spans="1:15" hidden="1" outlineLevel="2" x14ac:dyDescent="0.2">
      <c r="A782" t="s">
        <v>414</v>
      </c>
      <c r="B782">
        <v>2003</v>
      </c>
      <c r="C782">
        <v>14.5</v>
      </c>
      <c r="D782" s="6">
        <v>22737.71</v>
      </c>
      <c r="G782" s="32">
        <f>Parameters!$R$47</f>
        <v>-0.05</v>
      </c>
      <c r="H782" s="6"/>
      <c r="I782" s="6"/>
      <c r="J782" s="6"/>
      <c r="K782" s="126"/>
      <c r="L782" s="113"/>
      <c r="M782" s="113"/>
      <c r="N782" s="113"/>
      <c r="O782" s="6"/>
    </row>
    <row r="783" spans="1:15" hidden="1" outlineLevel="2" x14ac:dyDescent="0.2">
      <c r="A783" t="s">
        <v>414</v>
      </c>
      <c r="B783">
        <v>2002</v>
      </c>
      <c r="C783">
        <v>15.5</v>
      </c>
      <c r="D783" s="6">
        <v>1211204.08</v>
      </c>
      <c r="G783" s="32">
        <f>Parameters!$R$47</f>
        <v>-0.05</v>
      </c>
      <c r="H783" s="6"/>
      <c r="I783" s="6"/>
      <c r="J783" s="6"/>
      <c r="K783" s="126"/>
      <c r="L783" s="113"/>
      <c r="M783" s="113"/>
      <c r="N783" s="113"/>
      <c r="O783" s="6"/>
    </row>
    <row r="784" spans="1:15" hidden="1" outlineLevel="2" x14ac:dyDescent="0.2">
      <c r="A784" t="s">
        <v>414</v>
      </c>
      <c r="B784">
        <v>2001</v>
      </c>
      <c r="C784">
        <v>16.5</v>
      </c>
      <c r="D784" s="6">
        <v>165179.5</v>
      </c>
      <c r="G784" s="32">
        <f>Parameters!$R$47</f>
        <v>-0.05</v>
      </c>
      <c r="H784" s="6"/>
      <c r="I784" s="6"/>
      <c r="J784" s="6"/>
      <c r="K784" s="126"/>
      <c r="L784" s="113"/>
      <c r="M784" s="113"/>
      <c r="N784" s="113"/>
      <c r="O784" s="6"/>
    </row>
    <row r="785" spans="1:15" hidden="1" outlineLevel="2" x14ac:dyDescent="0.2">
      <c r="A785" t="s">
        <v>414</v>
      </c>
      <c r="B785">
        <v>1999</v>
      </c>
      <c r="C785">
        <v>18.5</v>
      </c>
      <c r="D785" s="6">
        <v>39663.17</v>
      </c>
      <c r="G785" s="32">
        <f>Parameters!$R$47</f>
        <v>-0.05</v>
      </c>
      <c r="H785" s="6"/>
      <c r="I785" s="6"/>
      <c r="J785" s="6"/>
      <c r="K785" s="126"/>
      <c r="L785" s="113"/>
      <c r="M785" s="113"/>
      <c r="N785" s="113"/>
      <c r="O785" s="6"/>
    </row>
    <row r="786" spans="1:15" hidden="1" outlineLevel="2" x14ac:dyDescent="0.2">
      <c r="A786" t="s">
        <v>414</v>
      </c>
      <c r="B786">
        <v>1998</v>
      </c>
      <c r="C786">
        <v>19.5</v>
      </c>
      <c r="D786" s="6">
        <v>1370830.32</v>
      </c>
      <c r="G786" s="32">
        <f>Parameters!$R$47</f>
        <v>-0.05</v>
      </c>
      <c r="H786" s="6"/>
      <c r="I786" s="6"/>
      <c r="J786" s="6"/>
      <c r="K786" s="126"/>
      <c r="L786" s="113"/>
      <c r="M786" s="113"/>
      <c r="N786" s="113"/>
      <c r="O786" s="6"/>
    </row>
    <row r="787" spans="1:15" hidden="1" outlineLevel="2" x14ac:dyDescent="0.2">
      <c r="A787" t="s">
        <v>414</v>
      </c>
      <c r="B787">
        <v>1997</v>
      </c>
      <c r="C787">
        <v>20.5</v>
      </c>
      <c r="D787" s="6">
        <v>2846357.45</v>
      </c>
      <c r="G787" s="32">
        <f>Parameters!$R$47</f>
        <v>-0.05</v>
      </c>
      <c r="H787" s="6"/>
      <c r="I787" s="6"/>
      <c r="J787" s="6"/>
      <c r="K787" s="126"/>
      <c r="L787" s="113"/>
      <c r="M787" s="113"/>
      <c r="N787" s="113"/>
      <c r="O787" s="6"/>
    </row>
    <row r="788" spans="1:15" hidden="1" outlineLevel="2" x14ac:dyDescent="0.2">
      <c r="A788" t="s">
        <v>414</v>
      </c>
      <c r="B788">
        <v>1996</v>
      </c>
      <c r="C788">
        <v>21.5</v>
      </c>
      <c r="D788" s="6">
        <v>1005232.46</v>
      </c>
      <c r="G788" s="32">
        <f>Parameters!$R$47</f>
        <v>-0.05</v>
      </c>
      <c r="H788" s="6"/>
      <c r="I788" s="6"/>
      <c r="J788" s="6"/>
      <c r="K788" s="126"/>
      <c r="L788" s="113"/>
      <c r="M788" s="113"/>
      <c r="N788" s="113"/>
      <c r="O788" s="6"/>
    </row>
    <row r="789" spans="1:15" hidden="1" outlineLevel="2" x14ac:dyDescent="0.2">
      <c r="A789" t="s">
        <v>414</v>
      </c>
      <c r="B789">
        <v>1995</v>
      </c>
      <c r="C789">
        <v>22.5</v>
      </c>
      <c r="D789" s="6">
        <v>1262697.42</v>
      </c>
      <c r="G789" s="32">
        <f>Parameters!$R$47</f>
        <v>-0.05</v>
      </c>
      <c r="H789" s="6"/>
      <c r="I789" s="6"/>
      <c r="J789" s="6"/>
      <c r="K789" s="126"/>
      <c r="L789" s="113"/>
      <c r="M789" s="113"/>
      <c r="N789" s="113"/>
      <c r="O789" s="6"/>
    </row>
    <row r="790" spans="1:15" hidden="1" outlineLevel="2" x14ac:dyDescent="0.2">
      <c r="A790" t="s">
        <v>414</v>
      </c>
      <c r="B790">
        <v>1994</v>
      </c>
      <c r="C790">
        <v>23.5</v>
      </c>
      <c r="D790" s="6">
        <v>513316.04</v>
      </c>
      <c r="G790" s="32">
        <f>Parameters!$R$47</f>
        <v>-0.05</v>
      </c>
      <c r="H790" s="6"/>
      <c r="I790" s="6"/>
      <c r="J790" s="6"/>
      <c r="K790" s="126"/>
      <c r="L790" s="113"/>
      <c r="M790" s="113"/>
      <c r="N790" s="113"/>
      <c r="O790" s="6"/>
    </row>
    <row r="791" spans="1:15" hidden="1" outlineLevel="2" x14ac:dyDescent="0.2">
      <c r="A791" t="s">
        <v>414</v>
      </c>
      <c r="B791">
        <v>1993</v>
      </c>
      <c r="C791">
        <v>24.5</v>
      </c>
      <c r="D791" s="6">
        <v>736404.97</v>
      </c>
      <c r="G791" s="32">
        <f>Parameters!$R$47</f>
        <v>-0.05</v>
      </c>
      <c r="H791" s="6"/>
      <c r="I791" s="6"/>
      <c r="J791" s="6"/>
      <c r="K791" s="126"/>
      <c r="L791" s="113"/>
      <c r="M791" s="113"/>
      <c r="N791" s="113"/>
      <c r="O791" s="6"/>
    </row>
    <row r="792" spans="1:15" hidden="1" outlineLevel="2" x14ac:dyDescent="0.2">
      <c r="A792" t="s">
        <v>414</v>
      </c>
      <c r="B792">
        <v>1992</v>
      </c>
      <c r="C792">
        <v>25.5</v>
      </c>
      <c r="D792" s="6">
        <v>843689.01</v>
      </c>
      <c r="G792" s="32">
        <f>Parameters!$R$47</f>
        <v>-0.05</v>
      </c>
      <c r="H792" s="6"/>
      <c r="I792" s="6"/>
      <c r="J792" s="6"/>
      <c r="K792" s="126"/>
      <c r="L792" s="113"/>
      <c r="M792" s="113"/>
      <c r="N792" s="113"/>
      <c r="O792" s="6"/>
    </row>
    <row r="793" spans="1:15" hidden="1" outlineLevel="2" x14ac:dyDescent="0.2">
      <c r="A793" t="s">
        <v>414</v>
      </c>
      <c r="B793">
        <v>1991</v>
      </c>
      <c r="C793">
        <v>26.5</v>
      </c>
      <c r="D793" s="6">
        <v>569806.56000000006</v>
      </c>
      <c r="G793" s="32">
        <f>Parameters!$R$47</f>
        <v>-0.05</v>
      </c>
      <c r="H793" s="6"/>
      <c r="I793" s="6"/>
      <c r="J793" s="6"/>
      <c r="K793" s="126"/>
      <c r="L793" s="113"/>
      <c r="M793" s="113"/>
      <c r="N793" s="113"/>
      <c r="O793" s="6"/>
    </row>
    <row r="794" spans="1:15" hidden="1" outlineLevel="2" x14ac:dyDescent="0.2">
      <c r="A794" t="s">
        <v>414</v>
      </c>
      <c r="B794">
        <v>1990</v>
      </c>
      <c r="C794">
        <v>27.5</v>
      </c>
      <c r="D794" s="6">
        <v>1122000</v>
      </c>
      <c r="G794" s="32">
        <f>Parameters!$R$47</f>
        <v>-0.05</v>
      </c>
      <c r="H794" s="6"/>
      <c r="I794" s="6"/>
      <c r="J794" s="6"/>
      <c r="K794" s="126"/>
      <c r="L794" s="113"/>
      <c r="M794" s="113"/>
      <c r="N794" s="113"/>
      <c r="O794" s="6"/>
    </row>
    <row r="795" spans="1:15" hidden="1" outlineLevel="2" x14ac:dyDescent="0.2">
      <c r="A795" t="s">
        <v>414</v>
      </c>
      <c r="B795">
        <v>1989</v>
      </c>
      <c r="C795">
        <v>28.5</v>
      </c>
      <c r="D795" s="6">
        <v>1841928.35</v>
      </c>
      <c r="G795" s="32">
        <f>Parameters!$R$47</f>
        <v>-0.05</v>
      </c>
      <c r="H795" s="6"/>
      <c r="I795" s="6"/>
      <c r="J795" s="6"/>
      <c r="K795" s="126"/>
      <c r="L795" s="113"/>
      <c r="M795" s="113"/>
      <c r="N795" s="113"/>
      <c r="O795" s="6"/>
    </row>
    <row r="796" spans="1:15" hidden="1" outlineLevel="2" x14ac:dyDescent="0.2">
      <c r="A796" t="s">
        <v>414</v>
      </c>
      <c r="B796">
        <v>1988</v>
      </c>
      <c r="C796">
        <v>29.5</v>
      </c>
      <c r="D796" s="6">
        <v>30618682.809999999</v>
      </c>
      <c r="G796" s="32">
        <f>Parameters!$R$47</f>
        <v>-0.05</v>
      </c>
      <c r="H796" s="6"/>
      <c r="I796" s="6"/>
      <c r="J796" s="6"/>
      <c r="K796" s="126"/>
      <c r="L796" s="113"/>
      <c r="M796" s="113"/>
      <c r="N796" s="113"/>
      <c r="O796" s="6"/>
    </row>
    <row r="797" spans="1:15" hidden="1" outlineLevel="2" x14ac:dyDescent="0.2">
      <c r="A797" t="s">
        <v>414</v>
      </c>
      <c r="B797">
        <v>1987</v>
      </c>
      <c r="C797">
        <v>30.5</v>
      </c>
      <c r="D797" s="6">
        <v>43038.04</v>
      </c>
      <c r="G797" s="32">
        <f>Parameters!$R$47</f>
        <v>-0.05</v>
      </c>
      <c r="H797" s="6"/>
      <c r="I797" s="6"/>
      <c r="J797" s="6"/>
      <c r="K797" s="126"/>
      <c r="L797" s="113"/>
      <c r="M797" s="113"/>
      <c r="N797" s="113"/>
      <c r="O797" s="6"/>
    </row>
    <row r="798" spans="1:15" hidden="1" outlineLevel="2" x14ac:dyDescent="0.2">
      <c r="A798" t="s">
        <v>414</v>
      </c>
      <c r="B798">
        <v>1986</v>
      </c>
      <c r="C798">
        <v>31.5</v>
      </c>
      <c r="D798" s="6">
        <v>129839.77</v>
      </c>
      <c r="G798" s="32">
        <f>Parameters!$R$47</f>
        <v>-0.05</v>
      </c>
      <c r="H798" s="6"/>
      <c r="I798" s="6"/>
      <c r="J798" s="6"/>
      <c r="K798" s="126"/>
      <c r="L798" s="113"/>
      <c r="M798" s="113"/>
      <c r="N798" s="113"/>
      <c r="O798" s="6"/>
    </row>
    <row r="799" spans="1:15" hidden="1" outlineLevel="2" x14ac:dyDescent="0.2">
      <c r="A799" t="s">
        <v>414</v>
      </c>
      <c r="B799">
        <v>1985</v>
      </c>
      <c r="C799">
        <v>32.5</v>
      </c>
      <c r="D799" s="6">
        <v>124068.97</v>
      </c>
      <c r="G799" s="32">
        <f>Parameters!$R$47</f>
        <v>-0.05</v>
      </c>
      <c r="H799" s="6"/>
      <c r="I799" s="6"/>
      <c r="J799" s="6"/>
      <c r="K799" s="126"/>
      <c r="L799" s="113"/>
      <c r="M799" s="113"/>
      <c r="N799" s="113"/>
      <c r="O799" s="6"/>
    </row>
    <row r="800" spans="1:15" hidden="1" outlineLevel="2" x14ac:dyDescent="0.2">
      <c r="A800" t="s">
        <v>414</v>
      </c>
      <c r="B800">
        <v>1984</v>
      </c>
      <c r="C800">
        <v>33.5</v>
      </c>
      <c r="D800" s="6">
        <v>78507.88</v>
      </c>
      <c r="G800" s="32">
        <f>Parameters!$R$47</f>
        <v>-0.05</v>
      </c>
      <c r="H800" s="6"/>
      <c r="I800" s="6"/>
      <c r="J800" s="6"/>
      <c r="K800" s="126"/>
      <c r="L800" s="113"/>
      <c r="M800" s="113"/>
      <c r="N800" s="113"/>
      <c r="O800" s="6"/>
    </row>
    <row r="801" spans="1:15" hidden="1" outlineLevel="2" x14ac:dyDescent="0.2">
      <c r="A801" t="s">
        <v>414</v>
      </c>
      <c r="B801">
        <v>1983</v>
      </c>
      <c r="C801">
        <v>34.5</v>
      </c>
      <c r="D801" s="6">
        <v>79484.7</v>
      </c>
      <c r="G801" s="32">
        <f>Parameters!$R$47</f>
        <v>-0.05</v>
      </c>
      <c r="H801" s="6"/>
      <c r="I801" s="6"/>
      <c r="J801" s="6"/>
      <c r="K801" s="126"/>
      <c r="L801" s="113"/>
      <c r="M801" s="113"/>
      <c r="N801" s="113"/>
      <c r="O801" s="6"/>
    </row>
    <row r="802" spans="1:15" hidden="1" outlineLevel="2" x14ac:dyDescent="0.2">
      <c r="A802" t="s">
        <v>414</v>
      </c>
      <c r="B802">
        <v>1982</v>
      </c>
      <c r="C802">
        <v>35.5</v>
      </c>
      <c r="D802" s="6">
        <v>76459.100000000006</v>
      </c>
      <c r="G802" s="32">
        <f>Parameters!$R$47</f>
        <v>-0.05</v>
      </c>
      <c r="H802" s="6"/>
      <c r="I802" s="6"/>
      <c r="J802" s="6"/>
      <c r="K802" s="126"/>
      <c r="L802" s="113"/>
      <c r="M802" s="113"/>
      <c r="N802" s="113"/>
      <c r="O802" s="6"/>
    </row>
    <row r="803" spans="1:15" hidden="1" outlineLevel="2" x14ac:dyDescent="0.2">
      <c r="A803" t="s">
        <v>414</v>
      </c>
      <c r="B803">
        <v>1981</v>
      </c>
      <c r="C803">
        <v>36.5</v>
      </c>
      <c r="D803" s="6">
        <v>119423.7</v>
      </c>
      <c r="G803" s="32">
        <f>Parameters!$R$47</f>
        <v>-0.05</v>
      </c>
      <c r="H803" s="6"/>
      <c r="I803" s="6"/>
      <c r="J803" s="6"/>
      <c r="K803" s="126"/>
      <c r="L803" s="113"/>
      <c r="M803" s="113"/>
      <c r="N803" s="113"/>
      <c r="O803" s="6"/>
    </row>
    <row r="804" spans="1:15" hidden="1" outlineLevel="2" x14ac:dyDescent="0.2">
      <c r="A804" t="s">
        <v>414</v>
      </c>
      <c r="B804">
        <v>1980</v>
      </c>
      <c r="C804">
        <v>37.5</v>
      </c>
      <c r="D804" s="6">
        <v>140697.51</v>
      </c>
      <c r="G804" s="32">
        <f>Parameters!$R$47</f>
        <v>-0.05</v>
      </c>
      <c r="H804" s="6"/>
      <c r="I804" s="6"/>
      <c r="J804" s="6"/>
      <c r="K804" s="126"/>
      <c r="L804" s="113"/>
      <c r="M804" s="113"/>
      <c r="N804" s="113"/>
      <c r="O804" s="6"/>
    </row>
    <row r="805" spans="1:15" hidden="1" outlineLevel="2" x14ac:dyDescent="0.2">
      <c r="A805" t="s">
        <v>414</v>
      </c>
      <c r="B805">
        <v>1979</v>
      </c>
      <c r="C805">
        <v>38.5</v>
      </c>
      <c r="D805" s="6">
        <v>109363.49</v>
      </c>
      <c r="G805" s="32">
        <f>Parameters!$R$47</f>
        <v>-0.05</v>
      </c>
      <c r="H805" s="6"/>
      <c r="I805" s="6"/>
      <c r="J805" s="6"/>
      <c r="K805" s="126"/>
      <c r="L805" s="113"/>
      <c r="M805" s="113"/>
      <c r="N805" s="113"/>
      <c r="O805" s="6"/>
    </row>
    <row r="806" spans="1:15" hidden="1" outlineLevel="2" x14ac:dyDescent="0.2">
      <c r="A806" t="s">
        <v>414</v>
      </c>
      <c r="B806">
        <v>1978</v>
      </c>
      <c r="C806">
        <v>39.5</v>
      </c>
      <c r="D806" s="6">
        <v>46257.86</v>
      </c>
      <c r="G806" s="32">
        <f>Parameters!$R$47</f>
        <v>-0.05</v>
      </c>
      <c r="H806" s="6"/>
      <c r="I806" s="6"/>
      <c r="J806" s="6"/>
      <c r="K806" s="126"/>
      <c r="L806" s="113"/>
      <c r="M806" s="113"/>
      <c r="N806" s="113"/>
      <c r="O806" s="6"/>
    </row>
    <row r="807" spans="1:15" hidden="1" outlineLevel="2" x14ac:dyDescent="0.2">
      <c r="A807" t="s">
        <v>414</v>
      </c>
      <c r="B807">
        <v>1977</v>
      </c>
      <c r="C807">
        <v>40.5</v>
      </c>
      <c r="D807" s="6">
        <v>33746.49</v>
      </c>
      <c r="G807" s="32">
        <f>Parameters!$R$47</f>
        <v>-0.05</v>
      </c>
      <c r="H807" s="6"/>
      <c r="I807" s="6"/>
      <c r="J807" s="6"/>
      <c r="K807" s="126"/>
      <c r="L807" s="113"/>
      <c r="M807" s="113"/>
      <c r="N807" s="113"/>
      <c r="O807" s="6"/>
    </row>
    <row r="808" spans="1:15" hidden="1" outlineLevel="2" x14ac:dyDescent="0.2">
      <c r="A808" t="s">
        <v>414</v>
      </c>
      <c r="B808">
        <v>1976</v>
      </c>
      <c r="C808">
        <v>41.5</v>
      </c>
      <c r="D808" s="6">
        <v>349223.22</v>
      </c>
      <c r="G808" s="32">
        <f>Parameters!$R$47</f>
        <v>-0.05</v>
      </c>
      <c r="H808" s="6"/>
      <c r="I808" s="6"/>
      <c r="J808" s="6"/>
      <c r="K808" s="126"/>
      <c r="L808" s="113"/>
      <c r="M808" s="113"/>
      <c r="N808" s="113"/>
      <c r="O808" s="6"/>
    </row>
    <row r="809" spans="1:15" hidden="1" outlineLevel="2" x14ac:dyDescent="0.2">
      <c r="A809" t="s">
        <v>414</v>
      </c>
      <c r="B809">
        <v>1975</v>
      </c>
      <c r="C809">
        <v>42.5</v>
      </c>
      <c r="D809" s="6">
        <v>44741.65</v>
      </c>
      <c r="G809" s="32">
        <f>Parameters!$R$47</f>
        <v>-0.05</v>
      </c>
      <c r="H809" s="6"/>
      <c r="I809" s="6"/>
      <c r="J809" s="6"/>
      <c r="K809" s="126"/>
      <c r="L809" s="113"/>
      <c r="M809" s="113"/>
      <c r="N809" s="113"/>
      <c r="O809" s="6"/>
    </row>
    <row r="810" spans="1:15" hidden="1" outlineLevel="2" x14ac:dyDescent="0.2">
      <c r="A810" t="s">
        <v>414</v>
      </c>
      <c r="B810">
        <v>1974</v>
      </c>
      <c r="C810">
        <v>43.5</v>
      </c>
      <c r="D810" s="6">
        <v>50094.6</v>
      </c>
      <c r="G810" s="32">
        <f>Parameters!$R$47</f>
        <v>-0.05</v>
      </c>
      <c r="H810" s="6"/>
      <c r="I810" s="6"/>
      <c r="J810" s="6"/>
      <c r="K810" s="126"/>
      <c r="L810" s="113"/>
      <c r="M810" s="113"/>
      <c r="N810" s="113"/>
      <c r="O810" s="6"/>
    </row>
    <row r="811" spans="1:15" hidden="1" outlineLevel="2" x14ac:dyDescent="0.2">
      <c r="A811" t="s">
        <v>414</v>
      </c>
      <c r="B811">
        <v>1973</v>
      </c>
      <c r="C811">
        <v>44.5</v>
      </c>
      <c r="D811" s="6">
        <v>68708.100000000006</v>
      </c>
      <c r="G811" s="32">
        <f>Parameters!$R$47</f>
        <v>-0.05</v>
      </c>
      <c r="H811" s="6"/>
      <c r="I811" s="6"/>
      <c r="J811" s="6"/>
      <c r="K811" s="126"/>
      <c r="L811" s="113"/>
      <c r="M811" s="113"/>
      <c r="N811" s="113"/>
      <c r="O811" s="6"/>
    </row>
    <row r="812" spans="1:15" hidden="1" outlineLevel="2" x14ac:dyDescent="0.2">
      <c r="A812" t="s">
        <v>414</v>
      </c>
      <c r="B812">
        <v>1972</v>
      </c>
      <c r="C812">
        <v>45.5</v>
      </c>
      <c r="D812" s="6">
        <v>104379.11</v>
      </c>
      <c r="G812" s="32">
        <f>Parameters!$R$47</f>
        <v>-0.05</v>
      </c>
      <c r="H812" s="6"/>
      <c r="I812" s="6"/>
      <c r="J812" s="6"/>
      <c r="K812" s="126"/>
      <c r="L812" s="113"/>
      <c r="M812" s="113"/>
      <c r="N812" s="113"/>
      <c r="O812" s="6"/>
    </row>
    <row r="813" spans="1:15" hidden="1" outlineLevel="2" x14ac:dyDescent="0.2">
      <c r="A813" t="s">
        <v>414</v>
      </c>
      <c r="B813">
        <v>1971</v>
      </c>
      <c r="C813">
        <v>46.5</v>
      </c>
      <c r="D813" s="6">
        <v>97434.89</v>
      </c>
      <c r="G813" s="32">
        <f>Parameters!$R$47</f>
        <v>-0.05</v>
      </c>
      <c r="H813" s="6"/>
      <c r="I813" s="6"/>
      <c r="J813" s="6"/>
      <c r="K813" s="126"/>
      <c r="L813" s="113"/>
      <c r="M813" s="113"/>
      <c r="N813" s="113"/>
      <c r="O813" s="6"/>
    </row>
    <row r="814" spans="1:15" hidden="1" outlineLevel="2" x14ac:dyDescent="0.2">
      <c r="A814" t="s">
        <v>414</v>
      </c>
      <c r="B814">
        <v>1970</v>
      </c>
      <c r="C814">
        <v>47.5</v>
      </c>
      <c r="D814" s="6">
        <v>57225.17</v>
      </c>
      <c r="G814" s="32">
        <f>Parameters!$R$47</f>
        <v>-0.05</v>
      </c>
      <c r="H814" s="6"/>
      <c r="I814" s="6"/>
      <c r="J814" s="6"/>
      <c r="K814" s="126"/>
      <c r="L814" s="113"/>
      <c r="M814" s="113"/>
      <c r="N814" s="113"/>
      <c r="O814" s="6"/>
    </row>
    <row r="815" spans="1:15" hidden="1" outlineLevel="2" x14ac:dyDescent="0.2">
      <c r="A815" t="s">
        <v>414</v>
      </c>
      <c r="B815">
        <v>1969</v>
      </c>
      <c r="C815">
        <v>48.5</v>
      </c>
      <c r="D815" s="6">
        <v>37599.230000000003</v>
      </c>
      <c r="G815" s="32">
        <f>Parameters!$R$47</f>
        <v>-0.05</v>
      </c>
      <c r="H815" s="6"/>
      <c r="I815" s="6"/>
      <c r="J815" s="6"/>
      <c r="K815" s="126"/>
      <c r="L815" s="113"/>
      <c r="M815" s="113"/>
      <c r="N815" s="113"/>
      <c r="O815" s="6"/>
    </row>
    <row r="816" spans="1:15" hidden="1" outlineLevel="2" x14ac:dyDescent="0.2">
      <c r="A816" t="s">
        <v>414</v>
      </c>
      <c r="B816">
        <v>1968</v>
      </c>
      <c r="C816">
        <v>49.5</v>
      </c>
      <c r="D816" s="6">
        <v>36611.79</v>
      </c>
      <c r="G816" s="32">
        <f>Parameters!$R$47</f>
        <v>-0.05</v>
      </c>
      <c r="H816" s="6"/>
      <c r="I816" s="6"/>
      <c r="J816" s="6"/>
      <c r="K816" s="126"/>
      <c r="L816" s="113"/>
      <c r="M816" s="113"/>
      <c r="N816" s="113"/>
      <c r="O816" s="6"/>
    </row>
    <row r="817" spans="1:15" hidden="1" outlineLevel="2" x14ac:dyDescent="0.2">
      <c r="A817" t="s">
        <v>414</v>
      </c>
      <c r="B817">
        <v>1967</v>
      </c>
      <c r="C817">
        <v>50.5</v>
      </c>
      <c r="D817" s="6">
        <v>18864.310000000001</v>
      </c>
      <c r="G817" s="32">
        <f>Parameters!$R$47</f>
        <v>-0.05</v>
      </c>
      <c r="H817" s="6"/>
      <c r="I817" s="6"/>
      <c r="J817" s="6"/>
      <c r="K817" s="126"/>
      <c r="L817" s="113"/>
      <c r="M817" s="113"/>
      <c r="N817" s="113"/>
      <c r="O817" s="6"/>
    </row>
    <row r="818" spans="1:15" hidden="1" outlineLevel="2" x14ac:dyDescent="0.2">
      <c r="A818" t="s">
        <v>414</v>
      </c>
      <c r="B818">
        <v>1966</v>
      </c>
      <c r="C818">
        <v>51.5</v>
      </c>
      <c r="D818" s="6">
        <v>28439.66</v>
      </c>
      <c r="G818" s="32">
        <f>Parameters!$R$47</f>
        <v>-0.05</v>
      </c>
      <c r="H818" s="6"/>
      <c r="I818" s="6"/>
      <c r="J818" s="6"/>
      <c r="K818" s="126"/>
      <c r="L818" s="113"/>
      <c r="M818" s="113"/>
      <c r="N818" s="113"/>
      <c r="O818" s="6"/>
    </row>
    <row r="819" spans="1:15" hidden="1" outlineLevel="2" x14ac:dyDescent="0.2">
      <c r="A819" t="s">
        <v>414</v>
      </c>
      <c r="B819">
        <v>1965</v>
      </c>
      <c r="C819">
        <v>52.5</v>
      </c>
      <c r="D819" s="6">
        <v>8853.36</v>
      </c>
      <c r="G819" s="32">
        <f>Parameters!$R$47</f>
        <v>-0.05</v>
      </c>
      <c r="H819" s="6"/>
      <c r="I819" s="6"/>
      <c r="J819" s="6"/>
      <c r="K819" s="126"/>
      <c r="L819" s="113"/>
      <c r="M819" s="113"/>
      <c r="N819" s="113"/>
      <c r="O819" s="6"/>
    </row>
    <row r="820" spans="1:15" hidden="1" outlineLevel="2" x14ac:dyDescent="0.2">
      <c r="A820" t="s">
        <v>414</v>
      </c>
      <c r="B820">
        <v>1964</v>
      </c>
      <c r="C820">
        <v>53.5</v>
      </c>
      <c r="D820" s="6">
        <v>16344.91</v>
      </c>
      <c r="G820" s="32">
        <f>Parameters!$R$47</f>
        <v>-0.05</v>
      </c>
      <c r="H820" s="6"/>
      <c r="I820" s="6"/>
      <c r="J820" s="6"/>
      <c r="K820" s="126"/>
      <c r="L820" s="113"/>
      <c r="M820" s="113"/>
      <c r="N820" s="113"/>
      <c r="O820" s="6"/>
    </row>
    <row r="821" spans="1:15" hidden="1" outlineLevel="2" x14ac:dyDescent="0.2">
      <c r="A821" t="s">
        <v>414</v>
      </c>
      <c r="B821">
        <v>1963</v>
      </c>
      <c r="C821">
        <v>54.5</v>
      </c>
      <c r="D821" s="6">
        <v>20205.05</v>
      </c>
      <c r="G821" s="32">
        <f>Parameters!$R$47</f>
        <v>-0.05</v>
      </c>
      <c r="H821" s="6"/>
      <c r="I821" s="6"/>
      <c r="J821" s="6"/>
      <c r="K821" s="126"/>
      <c r="L821" s="113"/>
      <c r="M821" s="113"/>
      <c r="N821" s="113"/>
      <c r="O821" s="6"/>
    </row>
    <row r="822" spans="1:15" hidden="1" outlineLevel="2" x14ac:dyDescent="0.2">
      <c r="A822" t="s">
        <v>414</v>
      </c>
      <c r="B822">
        <v>1962</v>
      </c>
      <c r="C822">
        <v>55.5</v>
      </c>
      <c r="D822" s="6">
        <v>13523.72</v>
      </c>
      <c r="G822" s="32">
        <f>Parameters!$R$47</f>
        <v>-0.05</v>
      </c>
      <c r="H822" s="6"/>
      <c r="I822" s="6"/>
      <c r="J822" s="6"/>
      <c r="K822" s="126"/>
      <c r="L822" s="113"/>
      <c r="M822" s="113"/>
      <c r="N822" s="113"/>
      <c r="O822" s="6"/>
    </row>
    <row r="823" spans="1:15" hidden="1" outlineLevel="2" x14ac:dyDescent="0.2">
      <c r="A823" t="s">
        <v>414</v>
      </c>
      <c r="B823">
        <v>1961</v>
      </c>
      <c r="C823">
        <v>56.5</v>
      </c>
      <c r="D823" s="6">
        <v>14174.22</v>
      </c>
      <c r="G823" s="32">
        <f>Parameters!$R$47</f>
        <v>-0.05</v>
      </c>
      <c r="H823" s="6"/>
      <c r="I823" s="6"/>
      <c r="J823" s="6"/>
      <c r="K823" s="126"/>
      <c r="L823" s="113"/>
      <c r="M823" s="113"/>
      <c r="N823" s="113"/>
      <c r="O823" s="6"/>
    </row>
    <row r="824" spans="1:15" hidden="1" outlineLevel="2" x14ac:dyDescent="0.2">
      <c r="A824" t="s">
        <v>414</v>
      </c>
      <c r="B824">
        <v>1960</v>
      </c>
      <c r="C824">
        <v>57.5</v>
      </c>
      <c r="D824" s="6">
        <v>26357.87</v>
      </c>
      <c r="G824" s="32">
        <f>Parameters!$R$47</f>
        <v>-0.05</v>
      </c>
      <c r="H824" s="6"/>
      <c r="I824" s="6"/>
      <c r="J824" s="6"/>
      <c r="K824" s="126"/>
      <c r="L824" s="113"/>
      <c r="M824" s="113"/>
      <c r="N824" s="113"/>
      <c r="O824" s="6"/>
    </row>
    <row r="825" spans="1:15" hidden="1" outlineLevel="2" x14ac:dyDescent="0.2">
      <c r="A825" t="s">
        <v>414</v>
      </c>
      <c r="B825">
        <v>1959</v>
      </c>
      <c r="C825">
        <v>58.5</v>
      </c>
      <c r="D825" s="6">
        <v>13893.51</v>
      </c>
      <c r="G825" s="32">
        <f>Parameters!$R$47</f>
        <v>-0.05</v>
      </c>
      <c r="H825" s="6"/>
      <c r="I825" s="6"/>
      <c r="J825" s="6"/>
      <c r="K825" s="126"/>
      <c r="L825" s="113"/>
      <c r="M825" s="113"/>
      <c r="N825" s="113"/>
      <c r="O825" s="6"/>
    </row>
    <row r="826" spans="1:15" hidden="1" outlineLevel="2" x14ac:dyDescent="0.2">
      <c r="A826" t="s">
        <v>414</v>
      </c>
      <c r="B826">
        <v>1958</v>
      </c>
      <c r="C826">
        <v>59.5</v>
      </c>
      <c r="D826" s="6">
        <v>8022.65</v>
      </c>
      <c r="G826" s="32">
        <f>Parameters!$R$47</f>
        <v>-0.05</v>
      </c>
      <c r="H826" s="6"/>
      <c r="I826" s="6"/>
      <c r="J826" s="6"/>
      <c r="K826" s="126"/>
      <c r="L826" s="113"/>
      <c r="M826" s="113"/>
      <c r="N826" s="113"/>
      <c r="O826" s="6"/>
    </row>
    <row r="827" spans="1:15" hidden="1" outlineLevel="2" x14ac:dyDescent="0.2">
      <c r="A827" t="s">
        <v>414</v>
      </c>
      <c r="B827">
        <v>1957</v>
      </c>
      <c r="C827">
        <v>60.5</v>
      </c>
      <c r="D827" s="6">
        <v>11298.94</v>
      </c>
      <c r="G827" s="32">
        <f>Parameters!$R$47</f>
        <v>-0.05</v>
      </c>
      <c r="H827" s="6"/>
      <c r="I827" s="6"/>
      <c r="J827" s="6"/>
      <c r="K827" s="126"/>
      <c r="L827" s="113"/>
      <c r="M827" s="113"/>
      <c r="N827" s="113"/>
      <c r="O827" s="6"/>
    </row>
    <row r="828" spans="1:15" hidden="1" outlineLevel="2" x14ac:dyDescent="0.2">
      <c r="A828" t="s">
        <v>414</v>
      </c>
      <c r="B828">
        <v>1956</v>
      </c>
      <c r="C828">
        <v>61.5</v>
      </c>
      <c r="D828" s="6">
        <v>8791.52</v>
      </c>
      <c r="G828" s="32">
        <f>Parameters!$R$47</f>
        <v>-0.05</v>
      </c>
      <c r="H828" s="6"/>
      <c r="I828" s="6"/>
      <c r="J828" s="6"/>
      <c r="K828" s="126"/>
      <c r="L828" s="113"/>
      <c r="M828" s="113"/>
      <c r="N828" s="113"/>
      <c r="O828" s="6"/>
    </row>
    <row r="829" spans="1:15" hidden="1" outlineLevel="2" x14ac:dyDescent="0.2">
      <c r="A829" t="s">
        <v>414</v>
      </c>
      <c r="B829">
        <v>1955</v>
      </c>
      <c r="C829">
        <v>62.5</v>
      </c>
      <c r="D829" s="6">
        <v>13530.1</v>
      </c>
      <c r="G829" s="32">
        <f>Parameters!$R$47</f>
        <v>-0.05</v>
      </c>
      <c r="H829" s="6"/>
      <c r="I829" s="6"/>
      <c r="J829" s="6"/>
      <c r="K829" s="126"/>
      <c r="L829" s="113"/>
      <c r="M829" s="113"/>
      <c r="N829" s="113"/>
      <c r="O829" s="6"/>
    </row>
    <row r="830" spans="1:15" hidden="1" outlineLevel="2" x14ac:dyDescent="0.2">
      <c r="A830" t="s">
        <v>414</v>
      </c>
      <c r="B830">
        <v>1954</v>
      </c>
      <c r="C830">
        <v>63.5</v>
      </c>
      <c r="D830" s="6">
        <v>1394.86</v>
      </c>
      <c r="G830" s="32">
        <f>Parameters!$R$47</f>
        <v>-0.05</v>
      </c>
      <c r="H830" s="6"/>
      <c r="I830" s="6"/>
      <c r="J830" s="6"/>
      <c r="K830" s="126"/>
      <c r="L830" s="113"/>
      <c r="M830" s="113"/>
      <c r="N830" s="113"/>
      <c r="O830" s="6"/>
    </row>
    <row r="831" spans="1:15" hidden="1" outlineLevel="2" x14ac:dyDescent="0.2">
      <c r="A831" t="s">
        <v>414</v>
      </c>
      <c r="B831">
        <v>1951</v>
      </c>
      <c r="C831">
        <v>66.5</v>
      </c>
      <c r="D831" s="6">
        <v>1124.67</v>
      </c>
      <c r="G831" s="32">
        <f>Parameters!$R$47</f>
        <v>-0.05</v>
      </c>
      <c r="H831" s="6"/>
      <c r="I831" s="6"/>
      <c r="J831" s="6"/>
      <c r="K831" s="126"/>
      <c r="L831" s="113"/>
      <c r="M831" s="113"/>
      <c r="N831" s="113"/>
      <c r="O831" s="6"/>
    </row>
    <row r="832" spans="1:15" hidden="1" outlineLevel="2" x14ac:dyDescent="0.2">
      <c r="A832" t="s">
        <v>414</v>
      </c>
      <c r="B832">
        <v>1950</v>
      </c>
      <c r="C832">
        <v>67.5</v>
      </c>
      <c r="D832" s="6">
        <v>703.36</v>
      </c>
      <c r="G832" s="32">
        <f>Parameters!$R$47</f>
        <v>-0.05</v>
      </c>
      <c r="H832" s="6"/>
      <c r="I832" s="6"/>
      <c r="J832" s="6"/>
      <c r="K832" s="126"/>
      <c r="L832" s="113"/>
      <c r="M832" s="113"/>
      <c r="N832" s="113"/>
      <c r="O832" s="6"/>
    </row>
    <row r="833" spans="1:19" hidden="1" outlineLevel="2" x14ac:dyDescent="0.2">
      <c r="A833" t="s">
        <v>414</v>
      </c>
      <c r="B833">
        <v>1949</v>
      </c>
      <c r="C833">
        <v>68.5</v>
      </c>
      <c r="D833" s="6">
        <v>189.53</v>
      </c>
      <c r="G833" s="32">
        <f>Parameters!$R$47</f>
        <v>-0.05</v>
      </c>
      <c r="H833" s="6"/>
      <c r="I833" s="6"/>
      <c r="J833" s="6"/>
      <c r="K833" s="126"/>
      <c r="L833" s="113"/>
      <c r="M833" s="113"/>
      <c r="N833" s="113"/>
      <c r="O833" s="6"/>
    </row>
    <row r="834" spans="1:19" hidden="1" outlineLevel="2" x14ac:dyDescent="0.2">
      <c r="A834" t="s">
        <v>414</v>
      </c>
      <c r="B834">
        <v>1948</v>
      </c>
      <c r="C834">
        <v>69.5</v>
      </c>
      <c r="D834" s="6">
        <v>5069.8900000000003</v>
      </c>
      <c r="G834" s="32">
        <f>Parameters!$R$47</f>
        <v>-0.05</v>
      </c>
      <c r="H834" s="6"/>
      <c r="I834" s="6"/>
      <c r="J834" s="6"/>
      <c r="K834" s="126"/>
      <c r="L834" s="113"/>
      <c r="M834" s="113"/>
      <c r="N834" s="113"/>
      <c r="O834" s="6"/>
    </row>
    <row r="835" spans="1:19" outlineLevel="1" collapsed="1" x14ac:dyDescent="0.2">
      <c r="A835" s="11" t="s">
        <v>415</v>
      </c>
      <c r="D835" s="6">
        <f>SUBTOTAL(9,D768:D834)</f>
        <v>146469840.86999997</v>
      </c>
      <c r="G835" s="32"/>
      <c r="H835" s="6"/>
      <c r="I835" s="6">
        <f>SUBTOTAL(9,I768:I834)</f>
        <v>0</v>
      </c>
      <c r="J835" s="6"/>
      <c r="K835" s="126">
        <f>SUBTOTAL(9,K768:K834)</f>
        <v>0</v>
      </c>
      <c r="L835" s="113">
        <f>SUBTOTAL(9,L768:L834)</f>
        <v>0</v>
      </c>
      <c r="M835" s="113">
        <f>SUBTOTAL(9,M768:M834)</f>
        <v>0</v>
      </c>
      <c r="N835" s="113"/>
      <c r="O835" s="6"/>
      <c r="Q835" s="33"/>
      <c r="S835" s="6">
        <f>SUBTOTAL(9,S768:S834)</f>
        <v>0</v>
      </c>
    </row>
    <row r="836" spans="1:19" hidden="1" outlineLevel="2" x14ac:dyDescent="0.2">
      <c r="A836" t="s">
        <v>416</v>
      </c>
      <c r="B836">
        <v>2017</v>
      </c>
      <c r="C836">
        <v>0.5</v>
      </c>
      <c r="D836" s="6">
        <v>10947400.710000001</v>
      </c>
      <c r="G836" s="32">
        <f>Parameters!$R$48</f>
        <v>-0.05</v>
      </c>
      <c r="H836" s="6"/>
      <c r="I836" s="6"/>
      <c r="J836" s="6"/>
      <c r="K836" s="126"/>
      <c r="L836" s="113"/>
      <c r="M836" s="113"/>
      <c r="N836" s="113"/>
      <c r="O836" s="6"/>
    </row>
    <row r="837" spans="1:19" hidden="1" outlineLevel="2" x14ac:dyDescent="0.2">
      <c r="A837" t="s">
        <v>416</v>
      </c>
      <c r="B837">
        <v>2016</v>
      </c>
      <c r="C837">
        <v>1.5</v>
      </c>
      <c r="D837" s="6">
        <v>13326497.039999999</v>
      </c>
      <c r="G837" s="32">
        <f>Parameters!$R$48</f>
        <v>-0.05</v>
      </c>
      <c r="H837" s="6"/>
      <c r="I837" s="6"/>
      <c r="J837" s="6"/>
      <c r="K837" s="126"/>
      <c r="L837" s="113"/>
      <c r="M837" s="113"/>
      <c r="N837" s="113"/>
      <c r="O837" s="6"/>
    </row>
    <row r="838" spans="1:19" hidden="1" outlineLevel="2" x14ac:dyDescent="0.2">
      <c r="A838" t="s">
        <v>416</v>
      </c>
      <c r="B838">
        <v>2015</v>
      </c>
      <c r="C838">
        <v>2.5</v>
      </c>
      <c r="D838" s="6">
        <v>12635221.119999999</v>
      </c>
      <c r="G838" s="32">
        <f>Parameters!$R$48</f>
        <v>-0.05</v>
      </c>
      <c r="H838" s="6"/>
      <c r="I838" s="6"/>
      <c r="J838" s="6"/>
      <c r="K838" s="126"/>
      <c r="L838" s="113"/>
      <c r="M838" s="113"/>
      <c r="N838" s="113"/>
      <c r="O838" s="6"/>
    </row>
    <row r="839" spans="1:19" hidden="1" outlineLevel="2" x14ac:dyDescent="0.2">
      <c r="A839" t="s">
        <v>416</v>
      </c>
      <c r="B839">
        <v>2014</v>
      </c>
      <c r="C839">
        <v>3.5</v>
      </c>
      <c r="D839" s="6">
        <v>9908816.9299999997</v>
      </c>
      <c r="G839" s="32">
        <f>Parameters!$R$48</f>
        <v>-0.05</v>
      </c>
      <c r="H839" s="6"/>
      <c r="I839" s="6"/>
      <c r="J839" s="6"/>
      <c r="K839" s="126"/>
      <c r="L839" s="113"/>
      <c r="M839" s="113"/>
      <c r="N839" s="113"/>
      <c r="O839" s="6"/>
    </row>
    <row r="840" spans="1:19" hidden="1" outlineLevel="2" x14ac:dyDescent="0.2">
      <c r="A840" t="s">
        <v>416</v>
      </c>
      <c r="B840">
        <v>2013</v>
      </c>
      <c r="C840">
        <v>4.5</v>
      </c>
      <c r="D840" s="6">
        <v>10120471.130000001</v>
      </c>
      <c r="G840" s="32">
        <f>Parameters!$R$48</f>
        <v>-0.05</v>
      </c>
      <c r="H840" s="6"/>
      <c r="I840" s="6"/>
      <c r="J840" s="6"/>
      <c r="K840" s="126"/>
      <c r="L840" s="113"/>
      <c r="M840" s="113"/>
      <c r="N840" s="113"/>
      <c r="O840" s="6"/>
    </row>
    <row r="841" spans="1:19" hidden="1" outlineLevel="2" x14ac:dyDescent="0.2">
      <c r="A841" t="s">
        <v>416</v>
      </c>
      <c r="B841">
        <v>2012</v>
      </c>
      <c r="C841">
        <v>5.5</v>
      </c>
      <c r="D841" s="6">
        <v>8506296.9700000007</v>
      </c>
      <c r="G841" s="32">
        <f>Parameters!$R$48</f>
        <v>-0.05</v>
      </c>
      <c r="H841" s="6"/>
      <c r="I841" s="6"/>
      <c r="J841" s="6"/>
      <c r="K841" s="126"/>
      <c r="L841" s="113"/>
      <c r="M841" s="113"/>
      <c r="N841" s="113"/>
      <c r="O841" s="6"/>
    </row>
    <row r="842" spans="1:19" hidden="1" outlineLevel="2" x14ac:dyDescent="0.2">
      <c r="A842" t="s">
        <v>416</v>
      </c>
      <c r="B842">
        <v>2011</v>
      </c>
      <c r="C842">
        <v>6.5</v>
      </c>
      <c r="D842" s="6">
        <v>3376367.71</v>
      </c>
      <c r="G842" s="32">
        <f>Parameters!$R$48</f>
        <v>-0.05</v>
      </c>
      <c r="H842" s="6"/>
      <c r="I842" s="6"/>
      <c r="J842" s="6"/>
      <c r="K842" s="126"/>
      <c r="L842" s="113"/>
      <c r="M842" s="113"/>
      <c r="N842" s="113"/>
      <c r="O842" s="6"/>
    </row>
    <row r="843" spans="1:19" hidden="1" outlineLevel="2" x14ac:dyDescent="0.2">
      <c r="A843" t="s">
        <v>416</v>
      </c>
      <c r="B843">
        <v>2010</v>
      </c>
      <c r="C843">
        <v>7.5</v>
      </c>
      <c r="D843" s="6">
        <v>2005411.23</v>
      </c>
      <c r="G843" s="32">
        <f>Parameters!$R$48</f>
        <v>-0.05</v>
      </c>
      <c r="H843" s="6"/>
      <c r="I843" s="6"/>
      <c r="J843" s="6"/>
      <c r="K843" s="126"/>
      <c r="L843" s="113"/>
      <c r="M843" s="113"/>
      <c r="N843" s="113"/>
      <c r="O843" s="6"/>
    </row>
    <row r="844" spans="1:19" hidden="1" outlineLevel="2" x14ac:dyDescent="0.2">
      <c r="A844" t="s">
        <v>416</v>
      </c>
      <c r="B844">
        <v>2009</v>
      </c>
      <c r="C844">
        <v>8.5</v>
      </c>
      <c r="D844" s="6">
        <v>1652804.75</v>
      </c>
      <c r="G844" s="32">
        <f>Parameters!$R$48</f>
        <v>-0.05</v>
      </c>
      <c r="H844" s="6"/>
      <c r="I844" s="6"/>
      <c r="J844" s="6"/>
      <c r="K844" s="126"/>
      <c r="L844" s="113"/>
      <c r="M844" s="113"/>
      <c r="N844" s="113"/>
      <c r="O844" s="6"/>
    </row>
    <row r="845" spans="1:19" hidden="1" outlineLevel="2" x14ac:dyDescent="0.2">
      <c r="A845" t="s">
        <v>416</v>
      </c>
      <c r="B845">
        <v>2008</v>
      </c>
      <c r="C845">
        <v>9.5</v>
      </c>
      <c r="D845" s="6">
        <v>1850177.96</v>
      </c>
      <c r="G845" s="32">
        <f>Parameters!$R$48</f>
        <v>-0.05</v>
      </c>
      <c r="H845" s="6"/>
      <c r="I845" s="6"/>
      <c r="J845" s="6"/>
      <c r="K845" s="126"/>
      <c r="L845" s="113"/>
      <c r="M845" s="113"/>
      <c r="N845" s="113"/>
      <c r="O845" s="6"/>
    </row>
    <row r="846" spans="1:19" hidden="1" outlineLevel="2" x14ac:dyDescent="0.2">
      <c r="A846" t="s">
        <v>416</v>
      </c>
      <c r="B846">
        <v>2007</v>
      </c>
      <c r="C846">
        <v>10.5</v>
      </c>
      <c r="D846" s="6">
        <v>1266406.01</v>
      </c>
      <c r="G846" s="32">
        <f>Parameters!$R$48</f>
        <v>-0.05</v>
      </c>
      <c r="H846" s="6"/>
      <c r="I846" s="6"/>
      <c r="J846" s="6"/>
      <c r="K846" s="126"/>
      <c r="L846" s="113"/>
      <c r="M846" s="113"/>
      <c r="N846" s="113"/>
      <c r="O846" s="6"/>
    </row>
    <row r="847" spans="1:19" hidden="1" outlineLevel="2" x14ac:dyDescent="0.2">
      <c r="A847" t="s">
        <v>416</v>
      </c>
      <c r="B847">
        <v>2006</v>
      </c>
      <c r="C847">
        <v>11.5</v>
      </c>
      <c r="D847" s="6">
        <v>1535153.36</v>
      </c>
      <c r="G847" s="32">
        <f>Parameters!$R$48</f>
        <v>-0.05</v>
      </c>
      <c r="H847" s="6"/>
      <c r="I847" s="6"/>
      <c r="J847" s="6"/>
      <c r="K847" s="126"/>
      <c r="L847" s="113"/>
      <c r="M847" s="113"/>
      <c r="N847" s="113"/>
      <c r="O847" s="6"/>
    </row>
    <row r="848" spans="1:19" hidden="1" outlineLevel="2" x14ac:dyDescent="0.2">
      <c r="A848" t="s">
        <v>416</v>
      </c>
      <c r="B848">
        <v>2005</v>
      </c>
      <c r="C848">
        <v>12.5</v>
      </c>
      <c r="D848" s="6">
        <v>2196279.79</v>
      </c>
      <c r="G848" s="32">
        <f>Parameters!$R$48</f>
        <v>-0.05</v>
      </c>
      <c r="H848" s="6"/>
      <c r="I848" s="6"/>
      <c r="J848" s="6"/>
      <c r="K848" s="126"/>
      <c r="L848" s="113"/>
      <c r="M848" s="113"/>
      <c r="N848" s="113"/>
      <c r="O848" s="6"/>
    </row>
    <row r="849" spans="1:15" hidden="1" outlineLevel="2" x14ac:dyDescent="0.2">
      <c r="A849" t="s">
        <v>416</v>
      </c>
      <c r="B849">
        <v>2004</v>
      </c>
      <c r="C849">
        <v>13.5</v>
      </c>
      <c r="D849" s="6">
        <v>2667508.36</v>
      </c>
      <c r="G849" s="32">
        <f>Parameters!$R$48</f>
        <v>-0.05</v>
      </c>
      <c r="H849" s="6"/>
      <c r="I849" s="6"/>
      <c r="J849" s="6"/>
      <c r="K849" s="126"/>
      <c r="L849" s="113"/>
      <c r="M849" s="113"/>
      <c r="N849" s="113"/>
      <c r="O849" s="6"/>
    </row>
    <row r="850" spans="1:15" hidden="1" outlineLevel="2" x14ac:dyDescent="0.2">
      <c r="A850" t="s">
        <v>416</v>
      </c>
      <c r="B850">
        <v>2003</v>
      </c>
      <c r="C850">
        <v>14.5</v>
      </c>
      <c r="D850" s="6">
        <v>1598282.09</v>
      </c>
      <c r="G850" s="32">
        <f>Parameters!$R$48</f>
        <v>-0.05</v>
      </c>
      <c r="H850" s="6"/>
      <c r="I850" s="6"/>
      <c r="J850" s="6"/>
      <c r="K850" s="126"/>
      <c r="L850" s="113"/>
      <c r="M850" s="113"/>
      <c r="N850" s="113"/>
      <c r="O850" s="6"/>
    </row>
    <row r="851" spans="1:15" hidden="1" outlineLevel="2" x14ac:dyDescent="0.2">
      <c r="A851" t="s">
        <v>416</v>
      </c>
      <c r="B851">
        <v>2002</v>
      </c>
      <c r="C851">
        <v>15.5</v>
      </c>
      <c r="D851" s="6">
        <v>719664.32</v>
      </c>
      <c r="G851" s="32">
        <f>Parameters!$R$48</f>
        <v>-0.05</v>
      </c>
      <c r="H851" s="6"/>
      <c r="I851" s="6"/>
      <c r="J851" s="6"/>
      <c r="K851" s="126"/>
      <c r="L851" s="113"/>
      <c r="M851" s="113"/>
      <c r="N851" s="113"/>
      <c r="O851" s="6"/>
    </row>
    <row r="852" spans="1:15" hidden="1" outlineLevel="2" x14ac:dyDescent="0.2">
      <c r="A852" t="s">
        <v>416</v>
      </c>
      <c r="B852">
        <v>2001</v>
      </c>
      <c r="C852">
        <v>16.5</v>
      </c>
      <c r="D852" s="6">
        <v>662268.13</v>
      </c>
      <c r="G852" s="32">
        <f>Parameters!$R$48</f>
        <v>-0.05</v>
      </c>
      <c r="H852" s="6"/>
      <c r="I852" s="6"/>
      <c r="J852" s="6"/>
      <c r="K852" s="126"/>
      <c r="L852" s="113"/>
      <c r="M852" s="113"/>
      <c r="N852" s="113"/>
      <c r="O852" s="6"/>
    </row>
    <row r="853" spans="1:15" hidden="1" outlineLevel="2" x14ac:dyDescent="0.2">
      <c r="A853" t="s">
        <v>416</v>
      </c>
      <c r="B853">
        <v>2000</v>
      </c>
      <c r="C853">
        <v>17.5</v>
      </c>
      <c r="D853" s="6">
        <v>275375.74</v>
      </c>
      <c r="G853" s="32">
        <f>Parameters!$R$48</f>
        <v>-0.05</v>
      </c>
      <c r="H853" s="6"/>
      <c r="I853" s="6"/>
      <c r="J853" s="6"/>
      <c r="K853" s="126"/>
      <c r="L853" s="113"/>
      <c r="M853" s="113"/>
      <c r="N853" s="113"/>
      <c r="O853" s="6"/>
    </row>
    <row r="854" spans="1:15" hidden="1" outlineLevel="2" x14ac:dyDescent="0.2">
      <c r="A854" t="s">
        <v>416</v>
      </c>
      <c r="B854">
        <v>1999</v>
      </c>
      <c r="C854">
        <v>18.5</v>
      </c>
      <c r="D854" s="6">
        <v>630064.59</v>
      </c>
      <c r="G854" s="32">
        <f>Parameters!$R$48</f>
        <v>-0.05</v>
      </c>
      <c r="H854" s="6"/>
      <c r="I854" s="6"/>
      <c r="J854" s="6"/>
      <c r="K854" s="126"/>
      <c r="L854" s="113"/>
      <c r="M854" s="113"/>
      <c r="N854" s="113"/>
      <c r="O854" s="6"/>
    </row>
    <row r="855" spans="1:15" hidden="1" outlineLevel="2" x14ac:dyDescent="0.2">
      <c r="A855" t="s">
        <v>416</v>
      </c>
      <c r="B855">
        <v>1998</v>
      </c>
      <c r="C855">
        <v>19.5</v>
      </c>
      <c r="D855" s="6">
        <v>1403547.56</v>
      </c>
      <c r="G855" s="32">
        <f>Parameters!$R$48</f>
        <v>-0.05</v>
      </c>
      <c r="H855" s="6"/>
      <c r="I855" s="6"/>
      <c r="J855" s="6"/>
      <c r="K855" s="126"/>
      <c r="L855" s="113"/>
      <c r="M855" s="113"/>
      <c r="N855" s="113"/>
      <c r="O855" s="6"/>
    </row>
    <row r="856" spans="1:15" hidden="1" outlineLevel="2" x14ac:dyDescent="0.2">
      <c r="A856" t="s">
        <v>416</v>
      </c>
      <c r="B856">
        <v>1997</v>
      </c>
      <c r="C856">
        <v>20.5</v>
      </c>
      <c r="D856" s="6">
        <v>2452715.7999999998</v>
      </c>
      <c r="G856" s="32">
        <f>Parameters!$R$48</f>
        <v>-0.05</v>
      </c>
      <c r="H856" s="6"/>
      <c r="I856" s="6"/>
      <c r="J856" s="6"/>
      <c r="K856" s="126"/>
      <c r="L856" s="113"/>
      <c r="M856" s="113"/>
      <c r="N856" s="113"/>
      <c r="O856" s="6"/>
    </row>
    <row r="857" spans="1:15" hidden="1" outlineLevel="2" x14ac:dyDescent="0.2">
      <c r="A857" t="s">
        <v>416</v>
      </c>
      <c r="B857">
        <v>1996</v>
      </c>
      <c r="C857">
        <v>21.5</v>
      </c>
      <c r="D857" s="6">
        <v>2087030.14</v>
      </c>
      <c r="G857" s="32">
        <f>Parameters!$R$48</f>
        <v>-0.05</v>
      </c>
      <c r="H857" s="6"/>
      <c r="I857" s="6"/>
      <c r="J857" s="6"/>
      <c r="K857" s="126"/>
      <c r="L857" s="113"/>
      <c r="M857" s="113"/>
      <c r="N857" s="113"/>
      <c r="O857" s="6"/>
    </row>
    <row r="858" spans="1:15" hidden="1" outlineLevel="2" x14ac:dyDescent="0.2">
      <c r="A858" t="s">
        <v>416</v>
      </c>
      <c r="B858">
        <v>1995</v>
      </c>
      <c r="C858">
        <v>22.5</v>
      </c>
      <c r="D858" s="6">
        <v>2709804.35</v>
      </c>
      <c r="G858" s="32">
        <f>Parameters!$R$48</f>
        <v>-0.05</v>
      </c>
      <c r="H858" s="6"/>
      <c r="I858" s="6"/>
      <c r="J858" s="6"/>
      <c r="K858" s="126"/>
      <c r="L858" s="113"/>
      <c r="M858" s="113"/>
      <c r="N858" s="113"/>
      <c r="O858" s="6"/>
    </row>
    <row r="859" spans="1:15" hidden="1" outlineLevel="2" x14ac:dyDescent="0.2">
      <c r="A859" t="s">
        <v>416</v>
      </c>
      <c r="B859">
        <v>1994</v>
      </c>
      <c r="C859">
        <v>23.5</v>
      </c>
      <c r="D859" s="6">
        <v>1720877.17</v>
      </c>
      <c r="G859" s="32">
        <f>Parameters!$R$48</f>
        <v>-0.05</v>
      </c>
      <c r="H859" s="6"/>
      <c r="I859" s="6"/>
      <c r="J859" s="6"/>
      <c r="K859" s="126"/>
      <c r="L859" s="113"/>
      <c r="M859" s="113"/>
      <c r="N859" s="113"/>
      <c r="O859" s="6"/>
    </row>
    <row r="860" spans="1:15" hidden="1" outlineLevel="2" x14ac:dyDescent="0.2">
      <c r="A860" t="s">
        <v>416</v>
      </c>
      <c r="B860">
        <v>1993</v>
      </c>
      <c r="C860">
        <v>24.5</v>
      </c>
      <c r="D860" s="6">
        <v>1471097.01</v>
      </c>
      <c r="G860" s="32">
        <f>Parameters!$R$48</f>
        <v>-0.05</v>
      </c>
      <c r="H860" s="6"/>
      <c r="I860" s="6"/>
      <c r="J860" s="6"/>
      <c r="K860" s="126"/>
      <c r="L860" s="113"/>
      <c r="M860" s="113"/>
      <c r="N860" s="113"/>
      <c r="O860" s="6"/>
    </row>
    <row r="861" spans="1:15" hidden="1" outlineLevel="2" x14ac:dyDescent="0.2">
      <c r="A861" t="s">
        <v>416</v>
      </c>
      <c r="B861">
        <v>1992</v>
      </c>
      <c r="C861">
        <v>25.5</v>
      </c>
      <c r="D861" s="6">
        <v>1237182.6100000001</v>
      </c>
      <c r="G861" s="32">
        <f>Parameters!$R$48</f>
        <v>-0.05</v>
      </c>
      <c r="H861" s="6"/>
      <c r="I861" s="6"/>
      <c r="J861" s="6"/>
      <c r="K861" s="126"/>
      <c r="L861" s="113"/>
      <c r="M861" s="113"/>
      <c r="N861" s="113"/>
      <c r="O861" s="6"/>
    </row>
    <row r="862" spans="1:15" hidden="1" outlineLevel="2" x14ac:dyDescent="0.2">
      <c r="A862" t="s">
        <v>416</v>
      </c>
      <c r="B862">
        <v>1991</v>
      </c>
      <c r="C862">
        <v>26.5</v>
      </c>
      <c r="D862" s="6">
        <v>1039163.39</v>
      </c>
      <c r="G862" s="32">
        <f>Parameters!$R$48</f>
        <v>-0.05</v>
      </c>
      <c r="H862" s="6"/>
      <c r="I862" s="6"/>
      <c r="J862" s="6"/>
      <c r="K862" s="126"/>
      <c r="L862" s="113"/>
      <c r="M862" s="113"/>
      <c r="N862" s="113"/>
      <c r="O862" s="6"/>
    </row>
    <row r="863" spans="1:15" hidden="1" outlineLevel="2" x14ac:dyDescent="0.2">
      <c r="A863" t="s">
        <v>416</v>
      </c>
      <c r="B863">
        <v>1990</v>
      </c>
      <c r="C863">
        <v>27.5</v>
      </c>
      <c r="D863" s="6">
        <v>525875.98</v>
      </c>
      <c r="G863" s="32">
        <f>Parameters!$R$48</f>
        <v>-0.05</v>
      </c>
      <c r="H863" s="6"/>
      <c r="I863" s="6"/>
      <c r="J863" s="6"/>
      <c r="K863" s="126"/>
      <c r="L863" s="113"/>
      <c r="M863" s="113"/>
      <c r="N863" s="113"/>
      <c r="O863" s="6"/>
    </row>
    <row r="864" spans="1:15" hidden="1" outlineLevel="2" x14ac:dyDescent="0.2">
      <c r="A864" t="s">
        <v>416</v>
      </c>
      <c r="B864">
        <v>1984</v>
      </c>
      <c r="C864">
        <v>33.5</v>
      </c>
      <c r="D864" s="6">
        <v>2160.6</v>
      </c>
      <c r="G864" s="32">
        <f>Parameters!$R$48</f>
        <v>-0.05</v>
      </c>
      <c r="H864" s="6"/>
      <c r="I864" s="6"/>
      <c r="J864" s="6"/>
      <c r="K864" s="126"/>
      <c r="L864" s="113"/>
      <c r="M864" s="113"/>
      <c r="N864" s="113"/>
      <c r="O864" s="6"/>
    </row>
    <row r="865" spans="1:19" hidden="1" outlineLevel="2" x14ac:dyDescent="0.2">
      <c r="A865" t="s">
        <v>416</v>
      </c>
      <c r="B865">
        <v>1979</v>
      </c>
      <c r="C865">
        <v>38.5</v>
      </c>
      <c r="D865" s="6">
        <v>1789.26</v>
      </c>
      <c r="G865" s="32">
        <f>Parameters!$R$48</f>
        <v>-0.05</v>
      </c>
      <c r="H865" s="6"/>
      <c r="I865" s="6"/>
      <c r="J865" s="6"/>
      <c r="K865" s="126"/>
      <c r="L865" s="113"/>
      <c r="M865" s="113"/>
      <c r="N865" s="113"/>
      <c r="O865" s="6"/>
    </row>
    <row r="866" spans="1:19" hidden="1" outlineLevel="2" x14ac:dyDescent="0.2">
      <c r="A866" t="s">
        <v>416</v>
      </c>
      <c r="B866">
        <v>1978</v>
      </c>
      <c r="C866">
        <v>39.5</v>
      </c>
      <c r="D866" s="6">
        <v>998.51</v>
      </c>
      <c r="G866" s="32">
        <f>Parameters!$R$48</f>
        <v>-0.05</v>
      </c>
      <c r="H866" s="6"/>
      <c r="I866" s="6"/>
      <c r="J866" s="6"/>
      <c r="K866" s="126"/>
      <c r="L866" s="113"/>
      <c r="M866" s="113"/>
      <c r="N866" s="113"/>
      <c r="O866" s="6"/>
    </row>
    <row r="867" spans="1:19" hidden="1" outlineLevel="2" x14ac:dyDescent="0.2">
      <c r="A867" t="s">
        <v>416</v>
      </c>
      <c r="B867">
        <v>1976</v>
      </c>
      <c r="C867">
        <v>41.5</v>
      </c>
      <c r="D867" s="6">
        <v>127164.53</v>
      </c>
      <c r="G867" s="32">
        <f>Parameters!$R$48</f>
        <v>-0.05</v>
      </c>
      <c r="H867" s="6"/>
      <c r="I867" s="6"/>
      <c r="J867" s="6"/>
      <c r="K867" s="126"/>
      <c r="L867" s="113"/>
      <c r="M867" s="113"/>
      <c r="N867" s="113"/>
      <c r="O867" s="6"/>
    </row>
    <row r="868" spans="1:19" outlineLevel="1" collapsed="1" x14ac:dyDescent="0.2">
      <c r="A868" s="11" t="s">
        <v>417</v>
      </c>
      <c r="D868" s="6">
        <f>SUBTOTAL(9,D836:D867)</f>
        <v>100659874.85000001</v>
      </c>
      <c r="G868" s="32"/>
      <c r="H868" s="6"/>
      <c r="I868" s="6">
        <f>SUBTOTAL(9,I836:I867)</f>
        <v>0</v>
      </c>
      <c r="J868" s="6"/>
      <c r="K868" s="126">
        <f>SUBTOTAL(9,K836:K867)</f>
        <v>0</v>
      </c>
      <c r="L868" s="113">
        <f>SUBTOTAL(9,L836:L867)</f>
        <v>0</v>
      </c>
      <c r="M868" s="113">
        <f>SUBTOTAL(9,M836:M867)</f>
        <v>0</v>
      </c>
      <c r="N868" s="113"/>
      <c r="O868" s="6"/>
      <c r="Q868" s="33"/>
      <c r="R868" s="48"/>
      <c r="S868" s="6">
        <f>SUBTOTAL(9,S836:S867)</f>
        <v>0</v>
      </c>
    </row>
    <row r="869" spans="1:19" hidden="1" outlineLevel="2" x14ac:dyDescent="0.2">
      <c r="A869" t="s">
        <v>1019</v>
      </c>
      <c r="B869">
        <v>2016</v>
      </c>
      <c r="C869">
        <v>1.5</v>
      </c>
      <c r="D869" s="6">
        <v>763835.63</v>
      </c>
      <c r="E869">
        <v>20</v>
      </c>
      <c r="F869">
        <v>18.5</v>
      </c>
      <c r="G869" s="32">
        <f>Parameters!$R$49</f>
        <v>0</v>
      </c>
      <c r="H869" s="6">
        <f t="shared" ref="H869:H889" si="147">+D869*(1-F869/E869)</f>
        <v>57287.672249999967</v>
      </c>
      <c r="I869" s="6">
        <f t="shared" ref="I869:I889" si="148">H869*(1-G869)</f>
        <v>57287.672249999967</v>
      </c>
      <c r="J869" s="6">
        <v>1</v>
      </c>
      <c r="K869" s="126">
        <f t="shared" ref="K869:K889" si="149">IF((D869*(1-F869/E869)*(1-G869)&lt;0),D869*(1-G869),I869*J869)</f>
        <v>57287.672249999967</v>
      </c>
      <c r="L869" s="113">
        <f t="shared" ref="L869:L889" si="150">ROUND(J869*H869,2)</f>
        <v>57287.67</v>
      </c>
      <c r="M869" s="113">
        <f t="shared" ref="M869:M889" si="151">ROUND(K869-L869,2)</f>
        <v>0</v>
      </c>
      <c r="N869" s="113">
        <f t="shared" ref="N869:N889" si="152">D869/E869</f>
        <v>38191.781499999997</v>
      </c>
      <c r="O869" s="6">
        <f t="shared" ref="O869:O889" si="153">+D869/E869</f>
        <v>38191.781499999997</v>
      </c>
      <c r="P869">
        <f t="shared" ref="P869:P900" si="154">D869*F869</f>
        <v>14130959.154999999</v>
      </c>
    </row>
    <row r="870" spans="1:19" hidden="1" outlineLevel="2" x14ac:dyDescent="0.2">
      <c r="A870" t="s">
        <v>1019</v>
      </c>
      <c r="B870">
        <v>2015</v>
      </c>
      <c r="C870">
        <v>2.5</v>
      </c>
      <c r="D870" s="6">
        <v>1008.59</v>
      </c>
      <c r="E870">
        <v>20</v>
      </c>
      <c r="F870">
        <v>17.5</v>
      </c>
      <c r="G870" s="32">
        <f>Parameters!$R$49</f>
        <v>0</v>
      </c>
      <c r="H870" s="6">
        <f t="shared" si="147"/>
        <v>126.07375</v>
      </c>
      <c r="I870" s="6">
        <f t="shared" si="148"/>
        <v>126.07375</v>
      </c>
      <c r="J870" s="6">
        <v>1</v>
      </c>
      <c r="K870" s="126">
        <f t="shared" si="149"/>
        <v>126.07375</v>
      </c>
      <c r="L870" s="113">
        <f t="shared" si="150"/>
        <v>126.07</v>
      </c>
      <c r="M870" s="113">
        <f t="shared" si="151"/>
        <v>0</v>
      </c>
      <c r="N870" s="113">
        <f t="shared" si="152"/>
        <v>50.429500000000004</v>
      </c>
      <c r="O870" s="6">
        <f t="shared" si="153"/>
        <v>50.429500000000004</v>
      </c>
      <c r="P870">
        <f t="shared" si="154"/>
        <v>17650.325000000001</v>
      </c>
    </row>
    <row r="871" spans="1:19" hidden="1" outlineLevel="2" x14ac:dyDescent="0.2">
      <c r="A871" t="s">
        <v>1019</v>
      </c>
      <c r="B871">
        <v>2014</v>
      </c>
      <c r="C871">
        <v>3.5</v>
      </c>
      <c r="D871" s="6">
        <v>6072.5</v>
      </c>
      <c r="E871">
        <v>20</v>
      </c>
      <c r="F871">
        <v>16.5</v>
      </c>
      <c r="G871" s="32">
        <f>Parameters!$R$49</f>
        <v>0</v>
      </c>
      <c r="H871" s="6">
        <f t="shared" si="147"/>
        <v>1062.6875000000002</v>
      </c>
      <c r="I871" s="6">
        <f t="shared" si="148"/>
        <v>1062.6875000000002</v>
      </c>
      <c r="J871" s="6">
        <v>1</v>
      </c>
      <c r="K871" s="126">
        <f t="shared" si="149"/>
        <v>1062.6875000000002</v>
      </c>
      <c r="L871" s="113">
        <f t="shared" si="150"/>
        <v>1062.69</v>
      </c>
      <c r="M871" s="113">
        <f t="shared" si="151"/>
        <v>0</v>
      </c>
      <c r="N871" s="113">
        <f t="shared" si="152"/>
        <v>303.625</v>
      </c>
      <c r="O871" s="6">
        <f t="shared" si="153"/>
        <v>303.625</v>
      </c>
      <c r="P871">
        <f t="shared" si="154"/>
        <v>100196.25</v>
      </c>
    </row>
    <row r="872" spans="1:19" hidden="1" outlineLevel="2" x14ac:dyDescent="0.2">
      <c r="A872" t="s">
        <v>1019</v>
      </c>
      <c r="B872">
        <v>2012</v>
      </c>
      <c r="C872">
        <v>5.5</v>
      </c>
      <c r="D872" s="6">
        <v>42882.29</v>
      </c>
      <c r="E872">
        <v>20</v>
      </c>
      <c r="F872">
        <v>14.5</v>
      </c>
      <c r="G872" s="32">
        <f>Parameters!$R$49</f>
        <v>0</v>
      </c>
      <c r="H872" s="6">
        <f t="shared" si="147"/>
        <v>11792.629750000002</v>
      </c>
      <c r="I872" s="6">
        <f t="shared" si="148"/>
        <v>11792.629750000002</v>
      </c>
      <c r="J872" s="6">
        <v>1</v>
      </c>
      <c r="K872" s="126">
        <f t="shared" si="149"/>
        <v>11792.629750000002</v>
      </c>
      <c r="L872" s="113">
        <f t="shared" si="150"/>
        <v>11792.63</v>
      </c>
      <c r="M872" s="113">
        <f t="shared" si="151"/>
        <v>0</v>
      </c>
      <c r="N872" s="113">
        <f t="shared" si="152"/>
        <v>2144.1145000000001</v>
      </c>
      <c r="O872" s="6">
        <f t="shared" si="153"/>
        <v>2144.1145000000001</v>
      </c>
      <c r="P872">
        <f t="shared" si="154"/>
        <v>621793.20499999996</v>
      </c>
    </row>
    <row r="873" spans="1:19" hidden="1" outlineLevel="2" x14ac:dyDescent="0.2">
      <c r="A873" t="s">
        <v>1019</v>
      </c>
      <c r="B873">
        <v>2011</v>
      </c>
      <c r="C873">
        <v>6.5</v>
      </c>
      <c r="D873" s="6">
        <v>121575.24</v>
      </c>
      <c r="E873">
        <v>20</v>
      </c>
      <c r="F873">
        <v>13.5</v>
      </c>
      <c r="G873" s="32">
        <f>Parameters!$R$49</f>
        <v>0</v>
      </c>
      <c r="H873" s="6">
        <f t="shared" si="147"/>
        <v>39511.952999999994</v>
      </c>
      <c r="I873" s="6">
        <f t="shared" si="148"/>
        <v>39511.952999999994</v>
      </c>
      <c r="J873" s="6">
        <v>1</v>
      </c>
      <c r="K873" s="126">
        <f t="shared" si="149"/>
        <v>39511.952999999994</v>
      </c>
      <c r="L873" s="113">
        <f t="shared" si="150"/>
        <v>39511.949999999997</v>
      </c>
      <c r="M873" s="113">
        <f t="shared" si="151"/>
        <v>0</v>
      </c>
      <c r="N873" s="113">
        <f t="shared" si="152"/>
        <v>6078.7620000000006</v>
      </c>
      <c r="O873" s="6">
        <f t="shared" si="153"/>
        <v>6078.7620000000006</v>
      </c>
      <c r="P873">
        <f t="shared" si="154"/>
        <v>1641265.74</v>
      </c>
    </row>
    <row r="874" spans="1:19" hidden="1" outlineLevel="2" x14ac:dyDescent="0.2">
      <c r="A874" t="s">
        <v>1019</v>
      </c>
      <c r="B874">
        <v>2010</v>
      </c>
      <c r="C874">
        <v>7.5</v>
      </c>
      <c r="D874" s="6">
        <v>18657.59</v>
      </c>
      <c r="E874">
        <v>20</v>
      </c>
      <c r="F874">
        <v>12.5</v>
      </c>
      <c r="G874" s="32">
        <f>Parameters!$R$49</f>
        <v>0</v>
      </c>
      <c r="H874" s="6">
        <f t="shared" si="147"/>
        <v>6996.5962500000005</v>
      </c>
      <c r="I874" s="6">
        <f t="shared" si="148"/>
        <v>6996.5962500000005</v>
      </c>
      <c r="J874" s="6">
        <v>1</v>
      </c>
      <c r="K874" s="126">
        <f t="shared" si="149"/>
        <v>6996.5962500000005</v>
      </c>
      <c r="L874" s="113">
        <f t="shared" si="150"/>
        <v>6996.6</v>
      </c>
      <c r="M874" s="113">
        <f t="shared" si="151"/>
        <v>0</v>
      </c>
      <c r="N874" s="113">
        <f t="shared" si="152"/>
        <v>932.87950000000001</v>
      </c>
      <c r="O874" s="6">
        <f t="shared" si="153"/>
        <v>932.87950000000001</v>
      </c>
      <c r="P874">
        <f t="shared" si="154"/>
        <v>233219.875</v>
      </c>
    </row>
    <row r="875" spans="1:19" hidden="1" outlineLevel="2" x14ac:dyDescent="0.2">
      <c r="A875" t="s">
        <v>1019</v>
      </c>
      <c r="B875">
        <v>2009</v>
      </c>
      <c r="C875">
        <v>8.5</v>
      </c>
      <c r="D875" s="6">
        <v>123611.07</v>
      </c>
      <c r="E875">
        <v>20</v>
      </c>
      <c r="F875">
        <v>11.5</v>
      </c>
      <c r="G875" s="32">
        <f>Parameters!$R$49</f>
        <v>0</v>
      </c>
      <c r="H875" s="6">
        <f t="shared" si="147"/>
        <v>52534.704750000012</v>
      </c>
      <c r="I875" s="6">
        <f t="shared" si="148"/>
        <v>52534.704750000012</v>
      </c>
      <c r="J875" s="6">
        <v>1</v>
      </c>
      <c r="K875" s="126">
        <f t="shared" si="149"/>
        <v>52534.704750000012</v>
      </c>
      <c r="L875" s="113">
        <f t="shared" si="150"/>
        <v>52534.7</v>
      </c>
      <c r="M875" s="113">
        <f t="shared" si="151"/>
        <v>0</v>
      </c>
      <c r="N875" s="113">
        <f t="shared" si="152"/>
        <v>6180.5535</v>
      </c>
      <c r="O875" s="6">
        <f t="shared" si="153"/>
        <v>6180.5535</v>
      </c>
      <c r="P875">
        <f t="shared" si="154"/>
        <v>1421527.3050000002</v>
      </c>
    </row>
    <row r="876" spans="1:19" hidden="1" outlineLevel="2" x14ac:dyDescent="0.2">
      <c r="A876" t="s">
        <v>1019</v>
      </c>
      <c r="B876">
        <v>2008</v>
      </c>
      <c r="C876">
        <v>9.5</v>
      </c>
      <c r="D876" s="6">
        <v>93759.24</v>
      </c>
      <c r="E876">
        <v>20</v>
      </c>
      <c r="F876">
        <v>10.5</v>
      </c>
      <c r="G876" s="32">
        <f>Parameters!$R$49</f>
        <v>0</v>
      </c>
      <c r="H876" s="6">
        <f t="shared" si="147"/>
        <v>44535.639000000003</v>
      </c>
      <c r="I876" s="6">
        <f t="shared" si="148"/>
        <v>44535.639000000003</v>
      </c>
      <c r="J876" s="6">
        <v>1</v>
      </c>
      <c r="K876" s="126">
        <f t="shared" si="149"/>
        <v>44535.639000000003</v>
      </c>
      <c r="L876" s="113">
        <f t="shared" si="150"/>
        <v>44535.64</v>
      </c>
      <c r="M876" s="113">
        <f t="shared" si="151"/>
        <v>0</v>
      </c>
      <c r="N876" s="113">
        <f t="shared" si="152"/>
        <v>4687.9620000000004</v>
      </c>
      <c r="O876" s="6">
        <f t="shared" si="153"/>
        <v>4687.9620000000004</v>
      </c>
      <c r="P876">
        <f t="shared" si="154"/>
        <v>984472.02</v>
      </c>
    </row>
    <row r="877" spans="1:19" hidden="1" outlineLevel="2" x14ac:dyDescent="0.2">
      <c r="A877" t="s">
        <v>1019</v>
      </c>
      <c r="B877">
        <v>2007</v>
      </c>
      <c r="C877">
        <v>10.5</v>
      </c>
      <c r="D877" s="6">
        <v>152512.79999999999</v>
      </c>
      <c r="E877">
        <v>20</v>
      </c>
      <c r="F877">
        <v>9.5</v>
      </c>
      <c r="G877" s="32">
        <f>Parameters!$R$49</f>
        <v>0</v>
      </c>
      <c r="H877" s="6">
        <f t="shared" si="147"/>
        <v>80069.22</v>
      </c>
      <c r="I877" s="6">
        <f t="shared" si="148"/>
        <v>80069.22</v>
      </c>
      <c r="J877" s="6">
        <v>1</v>
      </c>
      <c r="K877" s="126">
        <f t="shared" si="149"/>
        <v>80069.22</v>
      </c>
      <c r="L877" s="113">
        <f t="shared" si="150"/>
        <v>80069.22</v>
      </c>
      <c r="M877" s="113">
        <f t="shared" si="151"/>
        <v>0</v>
      </c>
      <c r="N877" s="113">
        <f t="shared" si="152"/>
        <v>7625.6399999999994</v>
      </c>
      <c r="O877" s="6">
        <f t="shared" si="153"/>
        <v>7625.6399999999994</v>
      </c>
      <c r="P877">
        <f t="shared" si="154"/>
        <v>1448871.5999999999</v>
      </c>
    </row>
    <row r="878" spans="1:19" hidden="1" outlineLevel="2" x14ac:dyDescent="0.2">
      <c r="A878" t="s">
        <v>1019</v>
      </c>
      <c r="B878">
        <v>2006</v>
      </c>
      <c r="C878">
        <v>11.5</v>
      </c>
      <c r="D878" s="6">
        <v>620369.62</v>
      </c>
      <c r="E878">
        <v>20</v>
      </c>
      <c r="F878">
        <v>8.5</v>
      </c>
      <c r="G878" s="32">
        <f>Parameters!$R$49</f>
        <v>0</v>
      </c>
      <c r="H878" s="6">
        <f t="shared" si="147"/>
        <v>356712.53149999998</v>
      </c>
      <c r="I878" s="6">
        <f t="shared" si="148"/>
        <v>356712.53149999998</v>
      </c>
      <c r="J878" s="6">
        <v>1</v>
      </c>
      <c r="K878" s="126">
        <f t="shared" si="149"/>
        <v>356712.53149999998</v>
      </c>
      <c r="L878" s="113">
        <f t="shared" si="150"/>
        <v>356712.53</v>
      </c>
      <c r="M878" s="113">
        <f t="shared" si="151"/>
        <v>0</v>
      </c>
      <c r="N878" s="113">
        <f t="shared" si="152"/>
        <v>31018.481</v>
      </c>
      <c r="O878" s="6">
        <f t="shared" si="153"/>
        <v>31018.481</v>
      </c>
      <c r="P878">
        <f t="shared" si="154"/>
        <v>5273141.7699999996</v>
      </c>
    </row>
    <row r="879" spans="1:19" hidden="1" outlineLevel="2" x14ac:dyDescent="0.2">
      <c r="A879" t="s">
        <v>1019</v>
      </c>
      <c r="B879">
        <v>2005</v>
      </c>
      <c r="C879">
        <v>12.5</v>
      </c>
      <c r="D879" s="6">
        <v>473046.44</v>
      </c>
      <c r="E879">
        <v>20</v>
      </c>
      <c r="F879">
        <v>7.5</v>
      </c>
      <c r="G879" s="32">
        <f>Parameters!$R$49</f>
        <v>0</v>
      </c>
      <c r="H879" s="6">
        <f t="shared" si="147"/>
        <v>295654.02500000002</v>
      </c>
      <c r="I879" s="6">
        <f t="shared" si="148"/>
        <v>295654.02500000002</v>
      </c>
      <c r="J879" s="6">
        <v>1</v>
      </c>
      <c r="K879" s="126">
        <f t="shared" si="149"/>
        <v>295654.02500000002</v>
      </c>
      <c r="L879" s="113">
        <f t="shared" si="150"/>
        <v>295654.03000000003</v>
      </c>
      <c r="M879" s="113">
        <v>0</v>
      </c>
      <c r="N879" s="113">
        <f t="shared" si="152"/>
        <v>23652.322</v>
      </c>
      <c r="O879" s="6">
        <f t="shared" si="153"/>
        <v>23652.322</v>
      </c>
      <c r="P879">
        <f t="shared" si="154"/>
        <v>3547848.3</v>
      </c>
    </row>
    <row r="880" spans="1:19" hidden="1" outlineLevel="2" x14ac:dyDescent="0.2">
      <c r="A880" t="s">
        <v>1019</v>
      </c>
      <c r="B880">
        <v>2004</v>
      </c>
      <c r="C880">
        <v>13.5</v>
      </c>
      <c r="D880" s="6">
        <v>118817.48</v>
      </c>
      <c r="E880">
        <v>20</v>
      </c>
      <c r="F880">
        <v>6.5</v>
      </c>
      <c r="G880" s="32">
        <f>Parameters!$R$49</f>
        <v>0</v>
      </c>
      <c r="H880" s="6">
        <f t="shared" si="147"/>
        <v>80201.798999999999</v>
      </c>
      <c r="I880" s="6">
        <f t="shared" si="148"/>
        <v>80201.798999999999</v>
      </c>
      <c r="J880" s="6">
        <v>1</v>
      </c>
      <c r="K880" s="126">
        <f t="shared" si="149"/>
        <v>80201.798999999999</v>
      </c>
      <c r="L880" s="113">
        <f t="shared" si="150"/>
        <v>80201.8</v>
      </c>
      <c r="M880" s="113">
        <f t="shared" si="151"/>
        <v>0</v>
      </c>
      <c r="N880" s="113">
        <f t="shared" si="152"/>
        <v>5940.8739999999998</v>
      </c>
      <c r="O880" s="6">
        <f t="shared" si="153"/>
        <v>5940.8739999999998</v>
      </c>
      <c r="P880">
        <f t="shared" si="154"/>
        <v>772313.62</v>
      </c>
    </row>
    <row r="881" spans="1:19" hidden="1" outlineLevel="2" x14ac:dyDescent="0.2">
      <c r="A881" t="s">
        <v>1019</v>
      </c>
      <c r="B881">
        <v>2003</v>
      </c>
      <c r="C881">
        <v>14.5</v>
      </c>
      <c r="D881" s="6">
        <v>161775.45000000001</v>
      </c>
      <c r="E881">
        <v>20</v>
      </c>
      <c r="F881">
        <v>5.5</v>
      </c>
      <c r="G881" s="32">
        <f>Parameters!$R$49</f>
        <v>0</v>
      </c>
      <c r="H881" s="6">
        <f t="shared" si="147"/>
        <v>117287.20125</v>
      </c>
      <c r="I881" s="6">
        <f t="shared" si="148"/>
        <v>117287.20125</v>
      </c>
      <c r="J881" s="6">
        <v>1</v>
      </c>
      <c r="K881" s="126">
        <f t="shared" si="149"/>
        <v>117287.20125</v>
      </c>
      <c r="L881" s="113">
        <f t="shared" si="150"/>
        <v>117287.2</v>
      </c>
      <c r="M881" s="113">
        <f t="shared" si="151"/>
        <v>0</v>
      </c>
      <c r="N881" s="113">
        <f t="shared" si="152"/>
        <v>8088.7725000000009</v>
      </c>
      <c r="O881" s="6">
        <f t="shared" si="153"/>
        <v>8088.7725000000009</v>
      </c>
      <c r="P881">
        <f t="shared" si="154"/>
        <v>889764.97500000009</v>
      </c>
    </row>
    <row r="882" spans="1:19" hidden="1" outlineLevel="2" x14ac:dyDescent="0.2">
      <c r="A882" t="s">
        <v>1019</v>
      </c>
      <c r="B882">
        <v>2002</v>
      </c>
      <c r="C882">
        <v>15.5</v>
      </c>
      <c r="D882" s="6">
        <v>306249.57</v>
      </c>
      <c r="E882">
        <v>20</v>
      </c>
      <c r="F882">
        <v>4.5</v>
      </c>
      <c r="G882" s="32">
        <f>Parameters!$R$49</f>
        <v>0</v>
      </c>
      <c r="H882" s="6">
        <f t="shared" si="147"/>
        <v>237343.41675</v>
      </c>
      <c r="I882" s="6">
        <f t="shared" si="148"/>
        <v>237343.41675</v>
      </c>
      <c r="J882" s="6">
        <v>1</v>
      </c>
      <c r="K882" s="126">
        <f t="shared" si="149"/>
        <v>237343.41675</v>
      </c>
      <c r="L882" s="113">
        <f t="shared" si="150"/>
        <v>237343.42</v>
      </c>
      <c r="M882" s="113">
        <f t="shared" si="151"/>
        <v>0</v>
      </c>
      <c r="N882" s="113">
        <f t="shared" si="152"/>
        <v>15312.478500000001</v>
      </c>
      <c r="O882" s="6">
        <f t="shared" si="153"/>
        <v>15312.478500000001</v>
      </c>
      <c r="P882">
        <f t="shared" si="154"/>
        <v>1378123.0649999999</v>
      </c>
    </row>
    <row r="883" spans="1:19" hidden="1" outlineLevel="2" x14ac:dyDescent="0.2">
      <c r="A883" t="s">
        <v>1019</v>
      </c>
      <c r="B883">
        <v>2001</v>
      </c>
      <c r="C883">
        <v>16.5</v>
      </c>
      <c r="D883" s="6">
        <v>499322.2</v>
      </c>
      <c r="E883">
        <v>20</v>
      </c>
      <c r="F883">
        <v>3.5</v>
      </c>
      <c r="G883" s="32">
        <f>Parameters!$R$49</f>
        <v>0</v>
      </c>
      <c r="H883" s="6">
        <f t="shared" si="147"/>
        <v>411940.815</v>
      </c>
      <c r="I883" s="6">
        <f t="shared" si="148"/>
        <v>411940.815</v>
      </c>
      <c r="J883" s="6">
        <v>1</v>
      </c>
      <c r="K883" s="126">
        <f t="shared" si="149"/>
        <v>411940.815</v>
      </c>
      <c r="L883" s="113">
        <f t="shared" si="150"/>
        <v>411940.82</v>
      </c>
      <c r="M883" s="113">
        <v>0</v>
      </c>
      <c r="N883" s="113">
        <f t="shared" si="152"/>
        <v>24966.11</v>
      </c>
      <c r="O883" s="6">
        <f t="shared" si="153"/>
        <v>24966.11</v>
      </c>
      <c r="P883">
        <f t="shared" si="154"/>
        <v>1747627.7</v>
      </c>
    </row>
    <row r="884" spans="1:19" hidden="1" outlineLevel="2" x14ac:dyDescent="0.2">
      <c r="A884" t="s">
        <v>1019</v>
      </c>
      <c r="B884">
        <v>2000</v>
      </c>
      <c r="C884">
        <v>17.5</v>
      </c>
      <c r="D884" s="6">
        <v>183852.4</v>
      </c>
      <c r="E884">
        <v>20</v>
      </c>
      <c r="F884">
        <v>2.5</v>
      </c>
      <c r="G884" s="32">
        <f>Parameters!$R$49</f>
        <v>0</v>
      </c>
      <c r="H884" s="6">
        <f t="shared" si="147"/>
        <v>160870.85</v>
      </c>
      <c r="I884" s="6">
        <f t="shared" si="148"/>
        <v>160870.85</v>
      </c>
      <c r="J884" s="6">
        <v>1</v>
      </c>
      <c r="K884" s="126">
        <f t="shared" si="149"/>
        <v>160870.85</v>
      </c>
      <c r="L884" s="113">
        <f t="shared" si="150"/>
        <v>160870.85</v>
      </c>
      <c r="M884" s="113">
        <f t="shared" si="151"/>
        <v>0</v>
      </c>
      <c r="N884" s="113">
        <f t="shared" si="152"/>
        <v>9192.619999999999</v>
      </c>
      <c r="O884" s="6">
        <f t="shared" si="153"/>
        <v>9192.619999999999</v>
      </c>
      <c r="P884">
        <f t="shared" si="154"/>
        <v>459631</v>
      </c>
    </row>
    <row r="885" spans="1:19" hidden="1" outlineLevel="2" x14ac:dyDescent="0.2">
      <c r="A885" t="s">
        <v>1019</v>
      </c>
      <c r="B885">
        <v>1999</v>
      </c>
      <c r="C885">
        <v>18.5</v>
      </c>
      <c r="D885" s="6">
        <v>109677.05</v>
      </c>
      <c r="E885">
        <v>20</v>
      </c>
      <c r="F885">
        <v>1.5</v>
      </c>
      <c r="G885" s="32">
        <f>Parameters!$R$49</f>
        <v>0</v>
      </c>
      <c r="H885" s="6">
        <f t="shared" si="147"/>
        <v>101451.27125000001</v>
      </c>
      <c r="I885" s="6">
        <f t="shared" si="148"/>
        <v>101451.27125000001</v>
      </c>
      <c r="J885" s="6">
        <v>1</v>
      </c>
      <c r="K885" s="126">
        <f t="shared" si="149"/>
        <v>101451.27125000001</v>
      </c>
      <c r="L885" s="113">
        <f t="shared" si="150"/>
        <v>101451.27</v>
      </c>
      <c r="M885" s="113">
        <f t="shared" si="151"/>
        <v>0</v>
      </c>
      <c r="N885" s="113">
        <f t="shared" si="152"/>
        <v>5483.8525</v>
      </c>
      <c r="O885" s="6">
        <f t="shared" si="153"/>
        <v>5483.8525</v>
      </c>
      <c r="P885">
        <f t="shared" si="154"/>
        <v>164515.57500000001</v>
      </c>
    </row>
    <row r="886" spans="1:19" hidden="1" outlineLevel="2" x14ac:dyDescent="0.2">
      <c r="A886" t="s">
        <v>1019</v>
      </c>
      <c r="B886">
        <v>1998</v>
      </c>
      <c r="C886">
        <v>19.5</v>
      </c>
      <c r="D886" s="6">
        <v>580766.55000000005</v>
      </c>
      <c r="E886">
        <v>20</v>
      </c>
      <c r="F886">
        <v>0.5</v>
      </c>
      <c r="G886" s="32">
        <f>Parameters!$R$49</f>
        <v>0</v>
      </c>
      <c r="H886" s="6">
        <f t="shared" si="147"/>
        <v>566247.38624999998</v>
      </c>
      <c r="I886" s="6">
        <f t="shared" si="148"/>
        <v>566247.38624999998</v>
      </c>
      <c r="J886" s="6">
        <v>1</v>
      </c>
      <c r="K886" s="126">
        <f t="shared" si="149"/>
        <v>566247.38624999998</v>
      </c>
      <c r="L886" s="113">
        <f t="shared" si="150"/>
        <v>566247.39</v>
      </c>
      <c r="M886" s="113">
        <f t="shared" si="151"/>
        <v>0</v>
      </c>
      <c r="N886" s="113">
        <f t="shared" si="152"/>
        <v>29038.327500000003</v>
      </c>
      <c r="O886" s="6">
        <f t="shared" si="153"/>
        <v>29038.327500000003</v>
      </c>
      <c r="P886">
        <f t="shared" si="154"/>
        <v>290383.27500000002</v>
      </c>
    </row>
    <row r="887" spans="1:19" hidden="1" outlineLevel="2" x14ac:dyDescent="0.2">
      <c r="A887" t="s">
        <v>1019</v>
      </c>
      <c r="B887">
        <v>1997</v>
      </c>
      <c r="C887">
        <v>20.5</v>
      </c>
      <c r="D887" s="6">
        <v>14347.57</v>
      </c>
      <c r="E887">
        <v>20</v>
      </c>
      <c r="F887">
        <v>0</v>
      </c>
      <c r="G887" s="32">
        <f>Parameters!$R$49</f>
        <v>0</v>
      </c>
      <c r="H887" s="6">
        <f t="shared" si="147"/>
        <v>14347.57</v>
      </c>
      <c r="I887" s="6">
        <f t="shared" si="148"/>
        <v>14347.57</v>
      </c>
      <c r="J887" s="6">
        <v>1</v>
      </c>
      <c r="K887" s="126">
        <f t="shared" si="149"/>
        <v>14347.57</v>
      </c>
      <c r="L887" s="113">
        <f t="shared" si="150"/>
        <v>14347.57</v>
      </c>
      <c r="M887" s="113">
        <f t="shared" si="151"/>
        <v>0</v>
      </c>
      <c r="N887" s="113">
        <f t="shared" si="152"/>
        <v>717.37850000000003</v>
      </c>
      <c r="O887" s="6">
        <f t="shared" si="153"/>
        <v>717.37850000000003</v>
      </c>
      <c r="P887">
        <f t="shared" si="154"/>
        <v>0</v>
      </c>
      <c r="S887" s="6">
        <f>D887</f>
        <v>14347.57</v>
      </c>
    </row>
    <row r="888" spans="1:19" outlineLevel="1" collapsed="1" x14ac:dyDescent="0.2">
      <c r="A888" s="11" t="s">
        <v>1025</v>
      </c>
      <c r="D888" s="6">
        <f>SUBTOTAL(9,D869:D887)</f>
        <v>4392139.28</v>
      </c>
      <c r="G888" s="32"/>
      <c r="H888" s="6">
        <f>SUBTOTAL(9,H869:H887)</f>
        <v>2635974.0422499999</v>
      </c>
      <c r="I888" s="6">
        <f>SUBTOTAL(9,I869:I887)</f>
        <v>2635974.0422499999</v>
      </c>
      <c r="J888" s="6"/>
      <c r="K888" s="126">
        <f t="shared" ref="K888:P888" si="155">SUBTOTAL(9,K869:K887)</f>
        <v>2635974.0422499999</v>
      </c>
      <c r="L888" s="113">
        <f t="shared" si="155"/>
        <v>2635974.0500000003</v>
      </c>
      <c r="M888" s="113">
        <f t="shared" si="155"/>
        <v>0</v>
      </c>
      <c r="N888" s="113">
        <f t="shared" si="155"/>
        <v>219606.96400000001</v>
      </c>
      <c r="O888" s="6">
        <f t="shared" si="155"/>
        <v>219606.96400000001</v>
      </c>
      <c r="P888" s="6">
        <f t="shared" si="155"/>
        <v>35123304.75500001</v>
      </c>
      <c r="Q888" s="33">
        <f>P888/D888</f>
        <v>7.9968558635963856</v>
      </c>
      <c r="S888" s="6">
        <f>SUBTOTAL(9,S869:S887)</f>
        <v>14347.57</v>
      </c>
    </row>
    <row r="889" spans="1:19" hidden="1" outlineLevel="2" x14ac:dyDescent="0.2">
      <c r="A889" t="s">
        <v>1020</v>
      </c>
      <c r="B889">
        <v>2017</v>
      </c>
      <c r="C889">
        <v>0.5</v>
      </c>
      <c r="D889" s="6">
        <v>1836.19</v>
      </c>
      <c r="E889">
        <v>20</v>
      </c>
      <c r="F889">
        <v>19.5</v>
      </c>
      <c r="G889" s="32">
        <f>Parameters!$R$50</f>
        <v>0</v>
      </c>
      <c r="H889" s="6">
        <f t="shared" si="147"/>
        <v>45.904750000000043</v>
      </c>
      <c r="I889" s="6">
        <f t="shared" si="148"/>
        <v>45.904750000000043</v>
      </c>
      <c r="J889" s="6">
        <v>1</v>
      </c>
      <c r="K889" s="126">
        <f t="shared" si="149"/>
        <v>45.904750000000043</v>
      </c>
      <c r="L889" s="113">
        <f t="shared" si="150"/>
        <v>45.9</v>
      </c>
      <c r="M889" s="113">
        <f t="shared" si="151"/>
        <v>0</v>
      </c>
      <c r="N889" s="113">
        <f t="shared" si="152"/>
        <v>91.8095</v>
      </c>
      <c r="O889" s="6">
        <f t="shared" si="153"/>
        <v>91.8095</v>
      </c>
      <c r="P889">
        <f t="shared" si="154"/>
        <v>35805.705000000002</v>
      </c>
    </row>
    <row r="890" spans="1:19" hidden="1" outlineLevel="2" x14ac:dyDescent="0.2">
      <c r="A890" t="s">
        <v>1020</v>
      </c>
      <c r="B890">
        <v>2016</v>
      </c>
      <c r="C890">
        <v>1.5</v>
      </c>
      <c r="D890" s="6">
        <v>386730.01</v>
      </c>
      <c r="E890">
        <v>20</v>
      </c>
      <c r="F890">
        <v>18.5</v>
      </c>
      <c r="G890" s="32">
        <f>Parameters!$R$50</f>
        <v>0</v>
      </c>
      <c r="H890" s="6">
        <f t="shared" ref="H890:H954" si="156">+D890*(1-F890/E890)</f>
        <v>29004.750749999985</v>
      </c>
      <c r="I890" s="6">
        <f t="shared" ref="I890:I954" si="157">H890*(1-G890)</f>
        <v>29004.750749999985</v>
      </c>
      <c r="J890" s="6">
        <v>1</v>
      </c>
      <c r="K890" s="126">
        <f t="shared" ref="K890:K954" si="158">IF((D890*(1-F890/E890)*(1-G890)&lt;0),D890*(1-G890),I890*J890)</f>
        <v>29004.750749999985</v>
      </c>
      <c r="L890" s="113">
        <f t="shared" ref="L890:L954" si="159">ROUND(J890*H890,2)</f>
        <v>29004.75</v>
      </c>
      <c r="M890" s="113">
        <f t="shared" ref="M890:M954" si="160">ROUND(K890-L890,2)</f>
        <v>0</v>
      </c>
      <c r="N890" s="113">
        <f t="shared" ref="N890:N954" si="161">D890/E890</f>
        <v>19336.500500000002</v>
      </c>
      <c r="O890" s="6">
        <f t="shared" ref="O890:O954" si="162">+D890/E890</f>
        <v>19336.500500000002</v>
      </c>
      <c r="P890">
        <f t="shared" si="154"/>
        <v>7154505.1850000005</v>
      </c>
    </row>
    <row r="891" spans="1:19" hidden="1" outlineLevel="2" x14ac:dyDescent="0.2">
      <c r="A891" t="s">
        <v>1020</v>
      </c>
      <c r="B891">
        <v>2015</v>
      </c>
      <c r="C891">
        <v>2.5</v>
      </c>
      <c r="D891" s="6">
        <v>220009.89</v>
      </c>
      <c r="E891">
        <v>20</v>
      </c>
      <c r="F891">
        <v>17.5</v>
      </c>
      <c r="G891" s="32">
        <f>Parameters!$R$50</f>
        <v>0</v>
      </c>
      <c r="H891" s="6">
        <f t="shared" si="156"/>
        <v>27501.236250000002</v>
      </c>
      <c r="I891" s="6">
        <f t="shared" si="157"/>
        <v>27501.236250000002</v>
      </c>
      <c r="J891" s="6">
        <v>1</v>
      </c>
      <c r="K891" s="126">
        <f t="shared" si="158"/>
        <v>27501.236250000002</v>
      </c>
      <c r="L891" s="113">
        <f t="shared" si="159"/>
        <v>27501.24</v>
      </c>
      <c r="M891" s="113">
        <f t="shared" si="160"/>
        <v>0</v>
      </c>
      <c r="N891" s="113">
        <f t="shared" si="161"/>
        <v>11000.494500000001</v>
      </c>
      <c r="O891" s="6">
        <f t="shared" si="162"/>
        <v>11000.494500000001</v>
      </c>
      <c r="P891">
        <f t="shared" si="154"/>
        <v>3850173.0750000002</v>
      </c>
    </row>
    <row r="892" spans="1:19" hidden="1" outlineLevel="2" x14ac:dyDescent="0.2">
      <c r="A892" t="s">
        <v>1020</v>
      </c>
      <c r="B892">
        <v>2014</v>
      </c>
      <c r="C892">
        <v>3.5</v>
      </c>
      <c r="D892" s="6">
        <v>533860.86</v>
      </c>
      <c r="E892">
        <v>20</v>
      </c>
      <c r="F892">
        <v>16.5</v>
      </c>
      <c r="G892" s="32">
        <f>Parameters!$R$50</f>
        <v>0</v>
      </c>
      <c r="H892" s="6">
        <f t="shared" si="156"/>
        <v>93425.650500000018</v>
      </c>
      <c r="I892" s="6">
        <f t="shared" si="157"/>
        <v>93425.650500000018</v>
      </c>
      <c r="J892" s="6">
        <v>1</v>
      </c>
      <c r="K892" s="126">
        <f t="shared" si="158"/>
        <v>93425.650500000018</v>
      </c>
      <c r="L892" s="113">
        <f t="shared" si="159"/>
        <v>93425.65</v>
      </c>
      <c r="M892" s="113">
        <f t="shared" si="160"/>
        <v>0</v>
      </c>
      <c r="N892" s="113">
        <f t="shared" si="161"/>
        <v>26693.042999999998</v>
      </c>
      <c r="O892" s="6">
        <f t="shared" si="162"/>
        <v>26693.042999999998</v>
      </c>
      <c r="P892">
        <f t="shared" si="154"/>
        <v>8808704.1899999995</v>
      </c>
    </row>
    <row r="893" spans="1:19" hidden="1" outlineLevel="2" x14ac:dyDescent="0.2">
      <c r="A893" t="s">
        <v>1020</v>
      </c>
      <c r="B893">
        <v>2013</v>
      </c>
      <c r="C893">
        <v>4.5</v>
      </c>
      <c r="D893" s="6">
        <v>569641.5</v>
      </c>
      <c r="E893">
        <v>20</v>
      </c>
      <c r="F893">
        <v>15.5</v>
      </c>
      <c r="G893" s="32">
        <f>Parameters!$R$50</f>
        <v>0</v>
      </c>
      <c r="H893" s="6">
        <f t="shared" si="156"/>
        <v>128169.33749999999</v>
      </c>
      <c r="I893" s="6">
        <f t="shared" si="157"/>
        <v>128169.33749999999</v>
      </c>
      <c r="J893" s="6">
        <v>1</v>
      </c>
      <c r="K893" s="126">
        <f t="shared" si="158"/>
        <v>128169.33749999999</v>
      </c>
      <c r="L893" s="113">
        <f t="shared" si="159"/>
        <v>128169.34</v>
      </c>
      <c r="M893" s="113">
        <f t="shared" si="160"/>
        <v>0</v>
      </c>
      <c r="N893" s="113">
        <f t="shared" si="161"/>
        <v>28482.075000000001</v>
      </c>
      <c r="O893" s="6">
        <f t="shared" si="162"/>
        <v>28482.075000000001</v>
      </c>
      <c r="P893">
        <f t="shared" si="154"/>
        <v>8829443.25</v>
      </c>
    </row>
    <row r="894" spans="1:19" hidden="1" outlineLevel="2" x14ac:dyDescent="0.2">
      <c r="A894" t="s">
        <v>1020</v>
      </c>
      <c r="B894">
        <v>2012</v>
      </c>
      <c r="C894">
        <v>5.5</v>
      </c>
      <c r="D894" s="6">
        <v>247161.24</v>
      </c>
      <c r="E894">
        <v>20</v>
      </c>
      <c r="F894">
        <v>14.5</v>
      </c>
      <c r="G894" s="32">
        <f>Parameters!$R$50</f>
        <v>0</v>
      </c>
      <c r="H894" s="6">
        <f t="shared" si="156"/>
        <v>67969.341</v>
      </c>
      <c r="I894" s="6">
        <f t="shared" si="157"/>
        <v>67969.341</v>
      </c>
      <c r="J894" s="6">
        <v>1</v>
      </c>
      <c r="K894" s="126">
        <f t="shared" si="158"/>
        <v>67969.341</v>
      </c>
      <c r="L894" s="113">
        <f t="shared" si="159"/>
        <v>67969.34</v>
      </c>
      <c r="M894" s="113">
        <f t="shared" si="160"/>
        <v>0</v>
      </c>
      <c r="N894" s="113">
        <f t="shared" si="161"/>
        <v>12358.062</v>
      </c>
      <c r="O894" s="6">
        <f t="shared" si="162"/>
        <v>12358.062</v>
      </c>
      <c r="P894">
        <f t="shared" si="154"/>
        <v>3583837.98</v>
      </c>
    </row>
    <row r="895" spans="1:19" hidden="1" outlineLevel="2" x14ac:dyDescent="0.2">
      <c r="A895" t="s">
        <v>1020</v>
      </c>
      <c r="B895">
        <v>2011</v>
      </c>
      <c r="C895">
        <v>6.5</v>
      </c>
      <c r="D895" s="6">
        <v>45335.63</v>
      </c>
      <c r="E895">
        <v>20</v>
      </c>
      <c r="F895">
        <v>13.5</v>
      </c>
      <c r="G895" s="32">
        <f>Parameters!$R$50</f>
        <v>0</v>
      </c>
      <c r="H895" s="6">
        <f t="shared" si="156"/>
        <v>14734.079749999997</v>
      </c>
      <c r="I895" s="6">
        <f t="shared" si="157"/>
        <v>14734.079749999997</v>
      </c>
      <c r="J895" s="6">
        <v>1</v>
      </c>
      <c r="K895" s="126">
        <f t="shared" si="158"/>
        <v>14734.079749999997</v>
      </c>
      <c r="L895" s="113">
        <f t="shared" si="159"/>
        <v>14734.08</v>
      </c>
      <c r="M895" s="113">
        <f t="shared" si="160"/>
        <v>0</v>
      </c>
      <c r="N895" s="113">
        <f t="shared" si="161"/>
        <v>2266.7815000000001</v>
      </c>
      <c r="O895" s="6">
        <f t="shared" si="162"/>
        <v>2266.7815000000001</v>
      </c>
      <c r="P895">
        <f t="shared" si="154"/>
        <v>612031.005</v>
      </c>
    </row>
    <row r="896" spans="1:19" hidden="1" outlineLevel="2" x14ac:dyDescent="0.2">
      <c r="A896" t="s">
        <v>1020</v>
      </c>
      <c r="B896">
        <v>2010</v>
      </c>
      <c r="C896">
        <v>7.5</v>
      </c>
      <c r="D896" s="6">
        <v>684525.76</v>
      </c>
      <c r="E896">
        <v>20</v>
      </c>
      <c r="F896">
        <v>12.5</v>
      </c>
      <c r="G896" s="32">
        <f>Parameters!$R$50</f>
        <v>0</v>
      </c>
      <c r="H896" s="6">
        <f t="shared" si="156"/>
        <v>256697.16</v>
      </c>
      <c r="I896" s="6">
        <f t="shared" si="157"/>
        <v>256697.16</v>
      </c>
      <c r="J896" s="6">
        <v>1</v>
      </c>
      <c r="K896" s="126">
        <f t="shared" si="158"/>
        <v>256697.16</v>
      </c>
      <c r="L896" s="113">
        <f t="shared" si="159"/>
        <v>256697.16</v>
      </c>
      <c r="M896" s="113">
        <f t="shared" si="160"/>
        <v>0</v>
      </c>
      <c r="N896" s="113">
        <f t="shared" si="161"/>
        <v>34226.288</v>
      </c>
      <c r="O896" s="6">
        <f t="shared" si="162"/>
        <v>34226.288</v>
      </c>
      <c r="P896">
        <f t="shared" si="154"/>
        <v>8556572</v>
      </c>
    </row>
    <row r="897" spans="1:19" hidden="1" outlineLevel="2" x14ac:dyDescent="0.2">
      <c r="A897" t="s">
        <v>1020</v>
      </c>
      <c r="B897">
        <v>2009</v>
      </c>
      <c r="C897">
        <v>8.5</v>
      </c>
      <c r="D897" s="6">
        <v>400232.7</v>
      </c>
      <c r="E897">
        <v>20</v>
      </c>
      <c r="F897">
        <v>11.5</v>
      </c>
      <c r="G897" s="32">
        <f>Parameters!$R$50</f>
        <v>0</v>
      </c>
      <c r="H897" s="6">
        <f t="shared" si="156"/>
        <v>170098.89750000002</v>
      </c>
      <c r="I897" s="6">
        <f t="shared" si="157"/>
        <v>170098.89750000002</v>
      </c>
      <c r="J897" s="6">
        <v>1</v>
      </c>
      <c r="K897" s="126">
        <f t="shared" si="158"/>
        <v>170098.89750000002</v>
      </c>
      <c r="L897" s="113">
        <f t="shared" si="159"/>
        <v>170098.9</v>
      </c>
      <c r="M897" s="113">
        <f t="shared" si="160"/>
        <v>0</v>
      </c>
      <c r="N897" s="113">
        <f t="shared" si="161"/>
        <v>20011.635000000002</v>
      </c>
      <c r="O897" s="6">
        <f t="shared" si="162"/>
        <v>20011.635000000002</v>
      </c>
      <c r="P897">
        <f t="shared" si="154"/>
        <v>4602676.05</v>
      </c>
    </row>
    <row r="898" spans="1:19" hidden="1" outlineLevel="2" x14ac:dyDescent="0.2">
      <c r="A898" t="s">
        <v>1020</v>
      </c>
      <c r="B898">
        <v>2008</v>
      </c>
      <c r="C898">
        <v>9.5</v>
      </c>
      <c r="D898" s="6">
        <v>229223.22</v>
      </c>
      <c r="E898">
        <v>20</v>
      </c>
      <c r="F898">
        <v>10.5</v>
      </c>
      <c r="G898" s="32">
        <f>Parameters!$R$50</f>
        <v>0</v>
      </c>
      <c r="H898" s="6">
        <f t="shared" si="156"/>
        <v>108881.02949999999</v>
      </c>
      <c r="I898" s="6">
        <f t="shared" si="157"/>
        <v>108881.02949999999</v>
      </c>
      <c r="J898" s="6">
        <v>1</v>
      </c>
      <c r="K898" s="126">
        <f t="shared" si="158"/>
        <v>108881.02949999999</v>
      </c>
      <c r="L898" s="113">
        <f t="shared" si="159"/>
        <v>108881.03</v>
      </c>
      <c r="M898" s="113">
        <f t="shared" si="160"/>
        <v>0</v>
      </c>
      <c r="N898" s="113">
        <f t="shared" si="161"/>
        <v>11461.161</v>
      </c>
      <c r="O898" s="6">
        <f t="shared" si="162"/>
        <v>11461.161</v>
      </c>
      <c r="P898">
        <f t="shared" si="154"/>
        <v>2406843.81</v>
      </c>
    </row>
    <row r="899" spans="1:19" hidden="1" outlineLevel="2" x14ac:dyDescent="0.2">
      <c r="A899" t="s">
        <v>1020</v>
      </c>
      <c r="B899">
        <v>2007</v>
      </c>
      <c r="C899">
        <v>10.5</v>
      </c>
      <c r="D899" s="6">
        <v>1565458.29</v>
      </c>
      <c r="E899">
        <v>20</v>
      </c>
      <c r="F899">
        <v>9.5</v>
      </c>
      <c r="G899" s="32">
        <f>Parameters!$R$50</f>
        <v>0</v>
      </c>
      <c r="H899" s="6">
        <f t="shared" si="156"/>
        <v>821865.60225</v>
      </c>
      <c r="I899" s="6">
        <f t="shared" si="157"/>
        <v>821865.60225</v>
      </c>
      <c r="J899" s="6">
        <v>1</v>
      </c>
      <c r="K899" s="126">
        <f t="shared" si="158"/>
        <v>821865.60225</v>
      </c>
      <c r="L899" s="113">
        <f t="shared" si="159"/>
        <v>821865.6</v>
      </c>
      <c r="M899" s="113">
        <f t="shared" si="160"/>
        <v>0</v>
      </c>
      <c r="N899" s="113">
        <f t="shared" si="161"/>
        <v>78272.914499999999</v>
      </c>
      <c r="O899" s="6">
        <f t="shared" si="162"/>
        <v>78272.914499999999</v>
      </c>
      <c r="P899">
        <f t="shared" si="154"/>
        <v>14871853.755000001</v>
      </c>
    </row>
    <row r="900" spans="1:19" hidden="1" outlineLevel="2" x14ac:dyDescent="0.2">
      <c r="A900" t="s">
        <v>1020</v>
      </c>
      <c r="B900">
        <v>2006</v>
      </c>
      <c r="C900">
        <v>11.5</v>
      </c>
      <c r="D900" s="6">
        <v>749995.61</v>
      </c>
      <c r="E900">
        <v>20</v>
      </c>
      <c r="F900">
        <v>8.5</v>
      </c>
      <c r="G900" s="32">
        <f>Parameters!$R$50</f>
        <v>0</v>
      </c>
      <c r="H900" s="6">
        <f t="shared" si="156"/>
        <v>431247.47574999998</v>
      </c>
      <c r="I900" s="6">
        <f t="shared" si="157"/>
        <v>431247.47574999998</v>
      </c>
      <c r="J900" s="6">
        <v>1</v>
      </c>
      <c r="K900" s="126">
        <f t="shared" si="158"/>
        <v>431247.47574999998</v>
      </c>
      <c r="L900" s="113">
        <f t="shared" si="159"/>
        <v>431247.48</v>
      </c>
      <c r="M900" s="113">
        <f t="shared" si="160"/>
        <v>0</v>
      </c>
      <c r="N900" s="113">
        <f t="shared" si="161"/>
        <v>37499.780500000001</v>
      </c>
      <c r="O900" s="6">
        <f t="shared" si="162"/>
        <v>37499.780500000001</v>
      </c>
      <c r="P900">
        <f t="shared" si="154"/>
        <v>6374962.6849999996</v>
      </c>
    </row>
    <row r="901" spans="1:19" hidden="1" outlineLevel="2" x14ac:dyDescent="0.2">
      <c r="A901" t="s">
        <v>1020</v>
      </c>
      <c r="B901">
        <v>2005</v>
      </c>
      <c r="C901">
        <v>12.5</v>
      </c>
      <c r="D901" s="6">
        <v>362311.56</v>
      </c>
      <c r="E901">
        <v>20</v>
      </c>
      <c r="F901">
        <v>7.5</v>
      </c>
      <c r="G901" s="32">
        <f>Parameters!$R$50</f>
        <v>0</v>
      </c>
      <c r="H901" s="6">
        <f t="shared" si="156"/>
        <v>226444.72500000001</v>
      </c>
      <c r="I901" s="6">
        <f t="shared" si="157"/>
        <v>226444.72500000001</v>
      </c>
      <c r="J901" s="6">
        <v>1</v>
      </c>
      <c r="K901" s="126">
        <f t="shared" si="158"/>
        <v>226444.72500000001</v>
      </c>
      <c r="L901" s="113">
        <f t="shared" si="159"/>
        <v>226444.73</v>
      </c>
      <c r="M901" s="113">
        <v>0</v>
      </c>
      <c r="N901" s="113">
        <f t="shared" si="161"/>
        <v>18115.578000000001</v>
      </c>
      <c r="O901" s="6">
        <f t="shared" si="162"/>
        <v>18115.578000000001</v>
      </c>
      <c r="P901">
        <f t="shared" ref="P901:P964" si="163">D901*F901</f>
        <v>2717336.7</v>
      </c>
    </row>
    <row r="902" spans="1:19" hidden="1" outlineLevel="2" x14ac:dyDescent="0.2">
      <c r="A902" t="s">
        <v>1020</v>
      </c>
      <c r="B902">
        <v>2004</v>
      </c>
      <c r="C902">
        <v>13.5</v>
      </c>
      <c r="D902" s="6">
        <v>1293787.25</v>
      </c>
      <c r="E902">
        <v>20</v>
      </c>
      <c r="F902">
        <v>6.5</v>
      </c>
      <c r="G902" s="32">
        <f>Parameters!$R$50</f>
        <v>0</v>
      </c>
      <c r="H902" s="6">
        <f t="shared" si="156"/>
        <v>873306.39375000005</v>
      </c>
      <c r="I902" s="6">
        <f t="shared" si="157"/>
        <v>873306.39375000005</v>
      </c>
      <c r="J902" s="6">
        <v>1</v>
      </c>
      <c r="K902" s="126">
        <f t="shared" si="158"/>
        <v>873306.39375000005</v>
      </c>
      <c r="L902" s="113">
        <f t="shared" si="159"/>
        <v>873306.39</v>
      </c>
      <c r="M902" s="113">
        <f t="shared" si="160"/>
        <v>0</v>
      </c>
      <c r="N902" s="113">
        <f t="shared" si="161"/>
        <v>64689.362500000003</v>
      </c>
      <c r="O902" s="6">
        <f t="shared" si="162"/>
        <v>64689.362500000003</v>
      </c>
      <c r="P902">
        <f t="shared" si="163"/>
        <v>8409617.125</v>
      </c>
    </row>
    <row r="903" spans="1:19" hidden="1" outlineLevel="2" x14ac:dyDescent="0.2">
      <c r="A903" t="s">
        <v>1020</v>
      </c>
      <c r="B903">
        <v>2003</v>
      </c>
      <c r="C903">
        <v>14.5</v>
      </c>
      <c r="D903" s="6">
        <v>2041064.75</v>
      </c>
      <c r="E903">
        <v>20</v>
      </c>
      <c r="F903">
        <v>5.5</v>
      </c>
      <c r="G903" s="32">
        <f>Parameters!$R$50</f>
        <v>0</v>
      </c>
      <c r="H903" s="6">
        <f t="shared" si="156"/>
        <v>1479771.9437499999</v>
      </c>
      <c r="I903" s="6">
        <f t="shared" si="157"/>
        <v>1479771.9437499999</v>
      </c>
      <c r="J903" s="6">
        <v>1</v>
      </c>
      <c r="K903" s="126">
        <f t="shared" si="158"/>
        <v>1479771.9437499999</v>
      </c>
      <c r="L903" s="113">
        <f t="shared" si="159"/>
        <v>1479771.94</v>
      </c>
      <c r="M903" s="113">
        <f t="shared" si="160"/>
        <v>0</v>
      </c>
      <c r="N903" s="113">
        <f t="shared" si="161"/>
        <v>102053.2375</v>
      </c>
      <c r="O903" s="6">
        <f t="shared" si="162"/>
        <v>102053.2375</v>
      </c>
      <c r="P903">
        <f t="shared" si="163"/>
        <v>11225856.125</v>
      </c>
    </row>
    <row r="904" spans="1:19" hidden="1" outlineLevel="2" x14ac:dyDescent="0.2">
      <c r="A904" t="s">
        <v>1020</v>
      </c>
      <c r="B904">
        <v>2002</v>
      </c>
      <c r="C904">
        <v>15.5</v>
      </c>
      <c r="D904" s="6">
        <v>2379935.36</v>
      </c>
      <c r="E904">
        <v>20</v>
      </c>
      <c r="F904">
        <v>4.5</v>
      </c>
      <c r="G904" s="32">
        <f>Parameters!$R$50</f>
        <v>0</v>
      </c>
      <c r="H904" s="6">
        <f t="shared" si="156"/>
        <v>1844449.9039999999</v>
      </c>
      <c r="I904" s="6">
        <f t="shared" si="157"/>
        <v>1844449.9039999999</v>
      </c>
      <c r="J904" s="6">
        <v>1</v>
      </c>
      <c r="K904" s="126">
        <f t="shared" si="158"/>
        <v>1844449.9039999999</v>
      </c>
      <c r="L904" s="113">
        <f t="shared" si="159"/>
        <v>1844449.9</v>
      </c>
      <c r="M904" s="113">
        <f t="shared" si="160"/>
        <v>0</v>
      </c>
      <c r="N904" s="113">
        <f t="shared" si="161"/>
        <v>118996.768</v>
      </c>
      <c r="O904" s="6">
        <f t="shared" si="162"/>
        <v>118996.768</v>
      </c>
      <c r="P904">
        <f t="shared" si="163"/>
        <v>10709709.119999999</v>
      </c>
    </row>
    <row r="905" spans="1:19" hidden="1" outlineLevel="2" x14ac:dyDescent="0.2">
      <c r="A905" t="s">
        <v>1020</v>
      </c>
      <c r="B905">
        <v>2001</v>
      </c>
      <c r="C905">
        <v>16.5</v>
      </c>
      <c r="D905" s="6">
        <v>1166866.97</v>
      </c>
      <c r="E905">
        <v>20</v>
      </c>
      <c r="F905">
        <v>3.5</v>
      </c>
      <c r="G905" s="32">
        <f>Parameters!$R$50</f>
        <v>0</v>
      </c>
      <c r="H905" s="6">
        <f t="shared" si="156"/>
        <v>962665.25024999992</v>
      </c>
      <c r="I905" s="6">
        <f t="shared" si="157"/>
        <v>962665.25024999992</v>
      </c>
      <c r="J905" s="6">
        <v>1</v>
      </c>
      <c r="K905" s="126">
        <f t="shared" si="158"/>
        <v>962665.25024999992</v>
      </c>
      <c r="L905" s="113">
        <f t="shared" si="159"/>
        <v>962665.25</v>
      </c>
      <c r="M905" s="113">
        <f t="shared" si="160"/>
        <v>0</v>
      </c>
      <c r="N905" s="113">
        <f t="shared" si="161"/>
        <v>58343.3485</v>
      </c>
      <c r="O905" s="6">
        <f t="shared" si="162"/>
        <v>58343.3485</v>
      </c>
      <c r="P905">
        <f t="shared" si="163"/>
        <v>4084034.395</v>
      </c>
    </row>
    <row r="906" spans="1:19" hidden="1" outlineLevel="2" x14ac:dyDescent="0.2">
      <c r="A906" t="s">
        <v>1020</v>
      </c>
      <c r="B906">
        <v>2000</v>
      </c>
      <c r="C906">
        <v>17.5</v>
      </c>
      <c r="D906" s="6">
        <v>977163.01</v>
      </c>
      <c r="E906">
        <v>20</v>
      </c>
      <c r="F906">
        <v>2.5</v>
      </c>
      <c r="G906" s="32">
        <f>Parameters!$R$50</f>
        <v>0</v>
      </c>
      <c r="H906" s="6">
        <f t="shared" si="156"/>
        <v>855017.63375000004</v>
      </c>
      <c r="I906" s="6">
        <f t="shared" si="157"/>
        <v>855017.63375000004</v>
      </c>
      <c r="J906" s="6">
        <v>1</v>
      </c>
      <c r="K906" s="126">
        <f t="shared" si="158"/>
        <v>855017.63375000004</v>
      </c>
      <c r="L906" s="113">
        <f t="shared" si="159"/>
        <v>855017.63</v>
      </c>
      <c r="M906" s="113">
        <f t="shared" si="160"/>
        <v>0</v>
      </c>
      <c r="N906" s="113">
        <f t="shared" si="161"/>
        <v>48858.150500000003</v>
      </c>
      <c r="O906" s="6">
        <f t="shared" si="162"/>
        <v>48858.150500000003</v>
      </c>
      <c r="P906">
        <f t="shared" si="163"/>
        <v>2442907.5249999999</v>
      </c>
    </row>
    <row r="907" spans="1:19" hidden="1" outlineLevel="2" x14ac:dyDescent="0.2">
      <c r="A907" t="s">
        <v>1020</v>
      </c>
      <c r="B907">
        <v>1999</v>
      </c>
      <c r="C907">
        <v>18.5</v>
      </c>
      <c r="D907" s="6">
        <v>123117.58</v>
      </c>
      <c r="E907">
        <v>20</v>
      </c>
      <c r="F907">
        <v>1.5</v>
      </c>
      <c r="G907" s="32">
        <f>Parameters!$R$50</f>
        <v>0</v>
      </c>
      <c r="H907" s="6">
        <f t="shared" si="156"/>
        <v>113883.76150000001</v>
      </c>
      <c r="I907" s="6">
        <f t="shared" si="157"/>
        <v>113883.76150000001</v>
      </c>
      <c r="J907" s="6">
        <v>1</v>
      </c>
      <c r="K907" s="126">
        <f t="shared" si="158"/>
        <v>113883.76150000001</v>
      </c>
      <c r="L907" s="113">
        <f t="shared" si="159"/>
        <v>113883.76</v>
      </c>
      <c r="M907" s="113">
        <f t="shared" si="160"/>
        <v>0</v>
      </c>
      <c r="N907" s="113">
        <f t="shared" si="161"/>
        <v>6155.8789999999999</v>
      </c>
      <c r="O907" s="6">
        <f t="shared" si="162"/>
        <v>6155.8789999999999</v>
      </c>
      <c r="P907">
        <f t="shared" si="163"/>
        <v>184676.37</v>
      </c>
    </row>
    <row r="908" spans="1:19" hidden="1" outlineLevel="2" x14ac:dyDescent="0.2">
      <c r="A908" t="s">
        <v>1020</v>
      </c>
      <c r="B908">
        <v>1998</v>
      </c>
      <c r="C908">
        <v>19.5</v>
      </c>
      <c r="D908" s="6">
        <v>231226.69</v>
      </c>
      <c r="E908">
        <v>20</v>
      </c>
      <c r="F908">
        <v>0.5</v>
      </c>
      <c r="G908" s="32">
        <f>Parameters!$R$50</f>
        <v>0</v>
      </c>
      <c r="H908" s="6">
        <f t="shared" si="156"/>
        <v>225446.02275</v>
      </c>
      <c r="I908" s="6">
        <f t="shared" si="157"/>
        <v>225446.02275</v>
      </c>
      <c r="J908" s="6">
        <v>1</v>
      </c>
      <c r="K908" s="126">
        <f t="shared" si="158"/>
        <v>225446.02275</v>
      </c>
      <c r="L908" s="113">
        <f t="shared" si="159"/>
        <v>225446.02</v>
      </c>
      <c r="M908" s="113">
        <f t="shared" si="160"/>
        <v>0</v>
      </c>
      <c r="N908" s="113">
        <f t="shared" si="161"/>
        <v>11561.334500000001</v>
      </c>
      <c r="O908" s="6">
        <f t="shared" si="162"/>
        <v>11561.334500000001</v>
      </c>
      <c r="P908">
        <f t="shared" si="163"/>
        <v>115613.345</v>
      </c>
    </row>
    <row r="909" spans="1:19" hidden="1" outlineLevel="2" x14ac:dyDescent="0.2">
      <c r="A909" t="s">
        <v>1020</v>
      </c>
      <c r="B909">
        <v>1997</v>
      </c>
      <c r="C909">
        <v>20.5</v>
      </c>
      <c r="D909" s="6">
        <v>104207.03999999999</v>
      </c>
      <c r="E909">
        <v>20</v>
      </c>
      <c r="F909">
        <v>0</v>
      </c>
      <c r="G909" s="32">
        <f>Parameters!$R$50</f>
        <v>0</v>
      </c>
      <c r="H909" s="6">
        <f t="shared" si="156"/>
        <v>104207.03999999999</v>
      </c>
      <c r="I909" s="6">
        <f t="shared" si="157"/>
        <v>104207.03999999999</v>
      </c>
      <c r="J909" s="6">
        <v>1</v>
      </c>
      <c r="K909" s="126">
        <f t="shared" si="158"/>
        <v>104207.03999999999</v>
      </c>
      <c r="L909" s="113">
        <f t="shared" si="159"/>
        <v>104207.03999999999</v>
      </c>
      <c r="M909" s="113">
        <f t="shared" si="160"/>
        <v>0</v>
      </c>
      <c r="N909" s="113">
        <f t="shared" si="161"/>
        <v>5210.3519999999999</v>
      </c>
      <c r="O909" s="6">
        <f t="shared" si="162"/>
        <v>5210.3519999999999</v>
      </c>
      <c r="P909">
        <f t="shared" si="163"/>
        <v>0</v>
      </c>
      <c r="S909" s="6">
        <f>D909</f>
        <v>104207.03999999999</v>
      </c>
    </row>
    <row r="910" spans="1:19" outlineLevel="1" collapsed="1" x14ac:dyDescent="0.2">
      <c r="A910" s="11" t="s">
        <v>1026</v>
      </c>
      <c r="D910" s="6">
        <f>SUBTOTAL(9,D889:D909)</f>
        <v>14313691.109999999</v>
      </c>
      <c r="G910" s="32"/>
      <c r="H910" s="6">
        <f>SUBTOTAL(9,H889:H909)</f>
        <v>8834833.1402499974</v>
      </c>
      <c r="I910" s="6">
        <f>SUBTOTAL(9,I889:I909)</f>
        <v>8834833.1402499974</v>
      </c>
      <c r="J910" s="6"/>
      <c r="K910" s="126">
        <f t="shared" ref="K910:P910" si="164">SUBTOTAL(9,K889:K909)</f>
        <v>8834833.1402499974</v>
      </c>
      <c r="L910" s="113">
        <f t="shared" si="164"/>
        <v>8834833.129999999</v>
      </c>
      <c r="M910" s="113">
        <f t="shared" si="164"/>
        <v>0</v>
      </c>
      <c r="N910" s="113">
        <f t="shared" si="164"/>
        <v>715684.55549999978</v>
      </c>
      <c r="O910" s="6">
        <f t="shared" si="164"/>
        <v>715684.55549999978</v>
      </c>
      <c r="P910" s="6">
        <f t="shared" si="164"/>
        <v>109577159.39500001</v>
      </c>
      <c r="Q910" s="33">
        <f>P910/D910</f>
        <v>7.6554089754281431</v>
      </c>
      <c r="S910" s="6">
        <f>SUBTOTAL(9,S889:S909)</f>
        <v>104207.03999999999</v>
      </c>
    </row>
    <row r="911" spans="1:19" hidden="1" outlineLevel="2" x14ac:dyDescent="0.2">
      <c r="A911" t="s">
        <v>418</v>
      </c>
      <c r="B911">
        <v>2017</v>
      </c>
      <c r="C911">
        <v>0.5</v>
      </c>
      <c r="D911" s="6">
        <v>1367239</v>
      </c>
      <c r="E911">
        <v>50</v>
      </c>
      <c r="F911">
        <v>49.587938999999999</v>
      </c>
      <c r="G911" s="32">
        <f>Parameters!$R$51</f>
        <v>-0.15</v>
      </c>
      <c r="H911" s="6">
        <f t="shared" si="156"/>
        <v>11267.717391580067</v>
      </c>
      <c r="I911" s="6">
        <f t="shared" si="157"/>
        <v>12957.875000317075</v>
      </c>
      <c r="J911" s="6">
        <f t="shared" ref="J911:J932" si="165">$I$1380</f>
        <v>1.515855786491126</v>
      </c>
      <c r="K911" s="126">
        <f t="shared" si="158"/>
        <v>19642.269799859339</v>
      </c>
      <c r="L911" s="113">
        <f t="shared" si="159"/>
        <v>17080.23</v>
      </c>
      <c r="M911" s="113">
        <f t="shared" si="160"/>
        <v>2562.04</v>
      </c>
      <c r="N911" s="113">
        <f t="shared" si="161"/>
        <v>27344.78</v>
      </c>
      <c r="O911" s="6">
        <f t="shared" si="162"/>
        <v>27344.78</v>
      </c>
      <c r="P911">
        <f t="shared" si="163"/>
        <v>67798564.130420998</v>
      </c>
    </row>
    <row r="912" spans="1:19" hidden="1" outlineLevel="2" x14ac:dyDescent="0.2">
      <c r="A912" t="s">
        <v>418</v>
      </c>
      <c r="B912">
        <v>2016</v>
      </c>
      <c r="C912">
        <v>1.5</v>
      </c>
      <c r="D912" s="6">
        <v>1686782.21</v>
      </c>
      <c r="E912">
        <v>50</v>
      </c>
      <c r="F912">
        <v>48.767252999999997</v>
      </c>
      <c r="G912" s="32">
        <f>Parameters!$R$51</f>
        <v>-0.15</v>
      </c>
      <c r="H912" s="6">
        <f t="shared" si="156"/>
        <v>41587.514180617422</v>
      </c>
      <c r="I912" s="6">
        <f t="shared" si="157"/>
        <v>47825.64130771003</v>
      </c>
      <c r="J912" s="6">
        <f t="shared" si="165"/>
        <v>1.515855786491126</v>
      </c>
      <c r="K912" s="126">
        <f t="shared" si="158"/>
        <v>72496.775118941267</v>
      </c>
      <c r="L912" s="113">
        <f t="shared" si="159"/>
        <v>63040.67</v>
      </c>
      <c r="M912" s="113">
        <f t="shared" si="160"/>
        <v>9456.11</v>
      </c>
      <c r="N912" s="113">
        <f t="shared" si="161"/>
        <v>33735.644200000002</v>
      </c>
      <c r="O912" s="6">
        <f t="shared" si="162"/>
        <v>33735.644200000002</v>
      </c>
      <c r="P912">
        <f t="shared" si="163"/>
        <v>82259734.790969118</v>
      </c>
    </row>
    <row r="913" spans="1:16" hidden="1" outlineLevel="2" x14ac:dyDescent="0.2">
      <c r="A913" t="s">
        <v>418</v>
      </c>
      <c r="B913">
        <v>2015</v>
      </c>
      <c r="C913">
        <v>2.5</v>
      </c>
      <c r="D913" s="6">
        <v>416553.59</v>
      </c>
      <c r="E913">
        <v>50</v>
      </c>
      <c r="F913">
        <v>47.951152999999998</v>
      </c>
      <c r="G913" s="32">
        <f>Parameters!$R$51</f>
        <v>-0.15</v>
      </c>
      <c r="H913" s="6">
        <f t="shared" si="156"/>
        <v>17069.091464214631</v>
      </c>
      <c r="I913" s="6">
        <f t="shared" si="157"/>
        <v>19629.455183846825</v>
      </c>
      <c r="J913" s="6">
        <f t="shared" si="165"/>
        <v>1.515855786491126</v>
      </c>
      <c r="K913" s="126">
        <f t="shared" si="158"/>
        <v>29755.423226102437</v>
      </c>
      <c r="L913" s="113">
        <f t="shared" si="159"/>
        <v>25874.28</v>
      </c>
      <c r="M913" s="113">
        <f t="shared" si="160"/>
        <v>3881.14</v>
      </c>
      <c r="N913" s="113">
        <f t="shared" si="161"/>
        <v>8331.0717999999997</v>
      </c>
      <c r="O913" s="6">
        <f t="shared" si="162"/>
        <v>8331.0717999999997</v>
      </c>
      <c r="P913">
        <f t="shared" si="163"/>
        <v>19974224.926789269</v>
      </c>
    </row>
    <row r="914" spans="1:16" hidden="1" outlineLevel="2" x14ac:dyDescent="0.2">
      <c r="A914" t="s">
        <v>418</v>
      </c>
      <c r="B914">
        <v>2014</v>
      </c>
      <c r="C914">
        <v>3.5</v>
      </c>
      <c r="D914" s="6">
        <v>1108562.8400000001</v>
      </c>
      <c r="E914">
        <v>50</v>
      </c>
      <c r="F914">
        <v>47.139648000000001</v>
      </c>
      <c r="G914" s="32">
        <f>Parameters!$R$51</f>
        <v>-0.15</v>
      </c>
      <c r="H914" s="6">
        <f t="shared" si="156"/>
        <v>63417.598730393591</v>
      </c>
      <c r="I914" s="6">
        <f t="shared" si="157"/>
        <v>72930.238539952625</v>
      </c>
      <c r="J914" s="6">
        <f t="shared" si="165"/>
        <v>1.515855786491126</v>
      </c>
      <c r="K914" s="126">
        <f t="shared" si="158"/>
        <v>110551.72410096531</v>
      </c>
      <c r="L914" s="113">
        <f t="shared" si="159"/>
        <v>96131.93</v>
      </c>
      <c r="M914" s="113">
        <f t="shared" si="160"/>
        <v>14419.79</v>
      </c>
      <c r="N914" s="113">
        <f t="shared" si="161"/>
        <v>22171.256800000003</v>
      </c>
      <c r="O914" s="6">
        <f t="shared" si="162"/>
        <v>22171.256800000003</v>
      </c>
      <c r="P914">
        <f t="shared" si="163"/>
        <v>52257262.063480325</v>
      </c>
    </row>
    <row r="915" spans="1:16" hidden="1" outlineLevel="2" x14ac:dyDescent="0.2">
      <c r="A915" t="s">
        <v>418</v>
      </c>
      <c r="B915">
        <v>2013</v>
      </c>
      <c r="C915">
        <v>4.5</v>
      </c>
      <c r="D915" s="6">
        <v>132883.57999999999</v>
      </c>
      <c r="E915">
        <v>50</v>
      </c>
      <c r="F915">
        <v>46.332760999999998</v>
      </c>
      <c r="G915" s="32">
        <f>Parameters!$R$51</f>
        <v>-0.15</v>
      </c>
      <c r="H915" s="6">
        <f t="shared" si="156"/>
        <v>9746.3169407123987</v>
      </c>
      <c r="I915" s="6">
        <f t="shared" si="157"/>
        <v>11208.264481819258</v>
      </c>
      <c r="J915" s="6">
        <f t="shared" si="165"/>
        <v>1.515855786491126</v>
      </c>
      <c r="K915" s="126">
        <f t="shared" si="158"/>
        <v>16990.112571288686</v>
      </c>
      <c r="L915" s="113">
        <f t="shared" si="159"/>
        <v>14774.01</v>
      </c>
      <c r="M915" s="113">
        <f t="shared" si="160"/>
        <v>2216.1</v>
      </c>
      <c r="N915" s="113">
        <f t="shared" si="161"/>
        <v>2657.6715999999997</v>
      </c>
      <c r="O915" s="6">
        <f t="shared" si="162"/>
        <v>2657.6715999999997</v>
      </c>
      <c r="P915">
        <f t="shared" si="163"/>
        <v>6156863.1529643787</v>
      </c>
    </row>
    <row r="916" spans="1:16" hidden="1" outlineLevel="2" x14ac:dyDescent="0.2">
      <c r="A916" t="s">
        <v>418</v>
      </c>
      <c r="B916">
        <v>2012</v>
      </c>
      <c r="C916">
        <v>5.5</v>
      </c>
      <c r="D916" s="6">
        <v>351107.73</v>
      </c>
      <c r="E916">
        <v>50</v>
      </c>
      <c r="F916">
        <v>45.530512000000002</v>
      </c>
      <c r="G916" s="32">
        <f>Parameters!$R$51</f>
        <v>-0.15</v>
      </c>
      <c r="H916" s="6">
        <f t="shared" si="156"/>
        <v>31385.435718844794</v>
      </c>
      <c r="I916" s="6">
        <f t="shared" si="157"/>
        <v>36093.251076671513</v>
      </c>
      <c r="J916" s="6">
        <f t="shared" si="165"/>
        <v>1.515855786491126</v>
      </c>
      <c r="K916" s="126">
        <f t="shared" si="158"/>
        <v>54712.163497849579</v>
      </c>
      <c r="L916" s="113">
        <f t="shared" si="159"/>
        <v>47575.79</v>
      </c>
      <c r="M916" s="113">
        <f t="shared" si="160"/>
        <v>7136.37</v>
      </c>
      <c r="N916" s="113">
        <f t="shared" si="161"/>
        <v>7022.1545999999998</v>
      </c>
      <c r="O916" s="6">
        <f t="shared" si="162"/>
        <v>7022.1545999999998</v>
      </c>
      <c r="P916">
        <f t="shared" si="163"/>
        <v>15986114.71405776</v>
      </c>
    </row>
    <row r="917" spans="1:16" hidden="1" outlineLevel="2" x14ac:dyDescent="0.2">
      <c r="A917" t="s">
        <v>418</v>
      </c>
      <c r="B917">
        <v>2011</v>
      </c>
      <c r="C917">
        <v>6.5</v>
      </c>
      <c r="D917" s="6">
        <v>830938.79</v>
      </c>
      <c r="E917">
        <v>50</v>
      </c>
      <c r="F917">
        <v>44.732917999999998</v>
      </c>
      <c r="G917" s="32">
        <f>Parameters!$R$51</f>
        <v>-0.15</v>
      </c>
      <c r="H917" s="6">
        <f t="shared" si="156"/>
        <v>87532.45487821562</v>
      </c>
      <c r="I917" s="6">
        <f t="shared" si="157"/>
        <v>100662.32310994796</v>
      </c>
      <c r="J917" s="6">
        <f t="shared" si="165"/>
        <v>1.515855786491126</v>
      </c>
      <c r="K917" s="126">
        <f t="shared" si="158"/>
        <v>152589.56496785401</v>
      </c>
      <c r="L917" s="113">
        <f t="shared" si="159"/>
        <v>132686.57999999999</v>
      </c>
      <c r="M917" s="113">
        <f t="shared" si="160"/>
        <v>19902.98</v>
      </c>
      <c r="N917" s="113">
        <f t="shared" si="161"/>
        <v>16618.775799999999</v>
      </c>
      <c r="O917" s="6">
        <f t="shared" si="162"/>
        <v>16618.775799999999</v>
      </c>
      <c r="P917">
        <f t="shared" si="163"/>
        <v>37170316.756089218</v>
      </c>
    </row>
    <row r="918" spans="1:16" hidden="1" outlineLevel="2" x14ac:dyDescent="0.2">
      <c r="A918" t="s">
        <v>418</v>
      </c>
      <c r="B918">
        <v>2010</v>
      </c>
      <c r="C918">
        <v>7.5</v>
      </c>
      <c r="D918" s="6">
        <v>325377.34999999998</v>
      </c>
      <c r="E918">
        <v>50</v>
      </c>
      <c r="F918">
        <v>43.939990999999999</v>
      </c>
      <c r="G918" s="32">
        <f>Parameters!$R$51</f>
        <v>-0.15</v>
      </c>
      <c r="H918" s="6">
        <f t="shared" si="156"/>
        <v>39435.793387922997</v>
      </c>
      <c r="I918" s="6">
        <f t="shared" si="157"/>
        <v>45351.162396111446</v>
      </c>
      <c r="J918" s="6">
        <f t="shared" si="165"/>
        <v>1.515855786491126</v>
      </c>
      <c r="K918" s="126">
        <f t="shared" si="158"/>
        <v>68745.821942244293</v>
      </c>
      <c r="L918" s="113">
        <f t="shared" si="159"/>
        <v>59778.98</v>
      </c>
      <c r="M918" s="113">
        <f t="shared" si="160"/>
        <v>8966.84</v>
      </c>
      <c r="N918" s="113">
        <f t="shared" si="161"/>
        <v>6507.5469999999996</v>
      </c>
      <c r="O918" s="6">
        <f t="shared" si="162"/>
        <v>6507.5469999999996</v>
      </c>
      <c r="P918">
        <f t="shared" si="163"/>
        <v>14297077.830603849</v>
      </c>
    </row>
    <row r="919" spans="1:16" hidden="1" outlineLevel="2" x14ac:dyDescent="0.2">
      <c r="A919" t="s">
        <v>418</v>
      </c>
      <c r="B919">
        <v>2009</v>
      </c>
      <c r="C919">
        <v>8.5</v>
      </c>
      <c r="D919" s="6">
        <v>165766.38</v>
      </c>
      <c r="E919">
        <v>50</v>
      </c>
      <c r="F919">
        <v>43.151755999999999</v>
      </c>
      <c r="G919" s="32">
        <f>Parameters!$R$51</f>
        <v>-0.15</v>
      </c>
      <c r="H919" s="6">
        <f t="shared" si="156"/>
        <v>22704.172344734412</v>
      </c>
      <c r="I919" s="6">
        <f t="shared" si="157"/>
        <v>26109.798196444572</v>
      </c>
      <c r="J919" s="6">
        <f t="shared" si="165"/>
        <v>1.515855786491126</v>
      </c>
      <c r="K919" s="126">
        <f t="shared" si="158"/>
        <v>39578.688680196072</v>
      </c>
      <c r="L919" s="113">
        <f t="shared" si="159"/>
        <v>34416.25</v>
      </c>
      <c r="M919" s="113">
        <f t="shared" si="160"/>
        <v>5162.4399999999996</v>
      </c>
      <c r="N919" s="113">
        <f t="shared" si="161"/>
        <v>3315.3276000000001</v>
      </c>
      <c r="O919" s="6">
        <f t="shared" si="162"/>
        <v>3315.3276000000001</v>
      </c>
      <c r="P919">
        <f t="shared" si="163"/>
        <v>7153110.3827632796</v>
      </c>
    </row>
    <row r="920" spans="1:16" hidden="1" outlineLevel="2" x14ac:dyDescent="0.2">
      <c r="A920" t="s">
        <v>418</v>
      </c>
      <c r="B920">
        <v>2008</v>
      </c>
      <c r="C920">
        <v>9.5</v>
      </c>
      <c r="D920" s="6">
        <v>506697.39</v>
      </c>
      <c r="E920">
        <v>50</v>
      </c>
      <c r="F920">
        <v>42.368223999999998</v>
      </c>
      <c r="G920" s="32">
        <f>Parameters!$R$51</f>
        <v>-0.15</v>
      </c>
      <c r="H920" s="6">
        <f t="shared" si="156"/>
        <v>77340.019605292808</v>
      </c>
      <c r="I920" s="6">
        <f t="shared" si="157"/>
        <v>88941.022546086722</v>
      </c>
      <c r="J920" s="6">
        <f t="shared" si="165"/>
        <v>1.515855786491126</v>
      </c>
      <c r="K920" s="126">
        <f t="shared" si="158"/>
        <v>134821.76368292325</v>
      </c>
      <c r="L920" s="113">
        <f t="shared" si="159"/>
        <v>117236.32</v>
      </c>
      <c r="M920" s="113">
        <f t="shared" si="160"/>
        <v>17585.439999999999</v>
      </c>
      <c r="N920" s="113">
        <f t="shared" si="161"/>
        <v>10133.9478</v>
      </c>
      <c r="O920" s="6">
        <f t="shared" si="162"/>
        <v>10133.9478</v>
      </c>
      <c r="P920">
        <f t="shared" si="163"/>
        <v>21467868.519735359</v>
      </c>
    </row>
    <row r="921" spans="1:16" hidden="1" outlineLevel="2" x14ac:dyDescent="0.2">
      <c r="A921" t="s">
        <v>418</v>
      </c>
      <c r="B921">
        <v>2007</v>
      </c>
      <c r="C921">
        <v>10.5</v>
      </c>
      <c r="D921" s="6">
        <v>167557.92000000001</v>
      </c>
      <c r="E921">
        <v>50</v>
      </c>
      <c r="F921">
        <v>41.589419999999997</v>
      </c>
      <c r="G921" s="32">
        <f>Parameters!$R$51</f>
        <v>-0.15</v>
      </c>
      <c r="H921" s="6">
        <f t="shared" si="156"/>
        <v>28185.185815872006</v>
      </c>
      <c r="I921" s="6">
        <f t="shared" si="157"/>
        <v>32412.963688252803</v>
      </c>
      <c r="J921" s="6">
        <f t="shared" si="165"/>
        <v>1.515855786491126</v>
      </c>
      <c r="K921" s="126">
        <f t="shared" si="158"/>
        <v>49133.378564164763</v>
      </c>
      <c r="L921" s="113">
        <f t="shared" si="159"/>
        <v>42724.68</v>
      </c>
      <c r="M921" s="113">
        <f t="shared" si="160"/>
        <v>6408.7</v>
      </c>
      <c r="N921" s="113">
        <f t="shared" si="161"/>
        <v>3351.1584000000003</v>
      </c>
      <c r="O921" s="6">
        <f t="shared" si="162"/>
        <v>3351.1584000000003</v>
      </c>
      <c r="P921">
        <f t="shared" si="163"/>
        <v>6968636.7092064004</v>
      </c>
    </row>
    <row r="922" spans="1:16" hidden="1" outlineLevel="2" x14ac:dyDescent="0.2">
      <c r="A922" t="s">
        <v>418</v>
      </c>
      <c r="B922">
        <v>2006</v>
      </c>
      <c r="C922">
        <v>11.5</v>
      </c>
      <c r="D922" s="6">
        <v>157527.75</v>
      </c>
      <c r="E922">
        <v>50</v>
      </c>
      <c r="F922">
        <v>40.815353000000002</v>
      </c>
      <c r="G922" s="32">
        <f>Parameters!$R$51</f>
        <v>-0.15</v>
      </c>
      <c r="H922" s="6">
        <f t="shared" si="156"/>
        <v>28936.735529084988</v>
      </c>
      <c r="I922" s="6">
        <f t="shared" si="157"/>
        <v>33277.245858447735</v>
      </c>
      <c r="J922" s="6">
        <f t="shared" si="165"/>
        <v>1.515855786491126</v>
      </c>
      <c r="K922" s="126">
        <f t="shared" si="158"/>
        <v>50443.505693015853</v>
      </c>
      <c r="L922" s="113">
        <f t="shared" si="159"/>
        <v>43863.92</v>
      </c>
      <c r="M922" s="113">
        <f t="shared" si="160"/>
        <v>6579.59</v>
      </c>
      <c r="N922" s="113">
        <f t="shared" si="161"/>
        <v>3150.5549999999998</v>
      </c>
      <c r="O922" s="6">
        <f t="shared" si="162"/>
        <v>3150.5549999999998</v>
      </c>
      <c r="P922">
        <f t="shared" si="163"/>
        <v>6429550.7235457506</v>
      </c>
    </row>
    <row r="923" spans="1:16" hidden="1" outlineLevel="2" x14ac:dyDescent="0.2">
      <c r="A923" t="s">
        <v>418</v>
      </c>
      <c r="B923">
        <v>2005</v>
      </c>
      <c r="C923">
        <v>12.5</v>
      </c>
      <c r="D923" s="6">
        <v>227136.57</v>
      </c>
      <c r="E923">
        <v>50</v>
      </c>
      <c r="F923">
        <v>40.046047999999999</v>
      </c>
      <c r="G923" s="32">
        <f>Parameters!$R$51</f>
        <v>-0.15</v>
      </c>
      <c r="H923" s="6">
        <f t="shared" si="156"/>
        <v>45218.130304492799</v>
      </c>
      <c r="I923" s="6">
        <f t="shared" si="157"/>
        <v>52000.849850166713</v>
      </c>
      <c r="J923" s="6">
        <f t="shared" si="165"/>
        <v>1.515855786491126</v>
      </c>
      <c r="K923" s="126">
        <f t="shared" si="158"/>
        <v>78825.789147831412</v>
      </c>
      <c r="L923" s="113">
        <f t="shared" si="159"/>
        <v>68544.160000000003</v>
      </c>
      <c r="M923" s="113">
        <f t="shared" si="160"/>
        <v>10281.629999999999</v>
      </c>
      <c r="N923" s="113">
        <f t="shared" si="161"/>
        <v>4542.7314000000006</v>
      </c>
      <c r="O923" s="6">
        <f t="shared" si="162"/>
        <v>4542.7314000000006</v>
      </c>
      <c r="P923">
        <f t="shared" si="163"/>
        <v>9095921.9847753607</v>
      </c>
    </row>
    <row r="924" spans="1:16" hidden="1" outlineLevel="2" x14ac:dyDescent="0.2">
      <c r="A924" t="s">
        <v>418</v>
      </c>
      <c r="B924">
        <v>2004</v>
      </c>
      <c r="C924">
        <v>13.5</v>
      </c>
      <c r="D924" s="6">
        <v>83470.86</v>
      </c>
      <c r="E924">
        <v>50</v>
      </c>
      <c r="F924">
        <v>39.281519000000003</v>
      </c>
      <c r="G924" s="32">
        <f>Parameters!$R$51</f>
        <v>-0.15</v>
      </c>
      <c r="H924" s="6">
        <f t="shared" si="156"/>
        <v>17893.616539273193</v>
      </c>
      <c r="I924" s="6">
        <f t="shared" si="157"/>
        <v>20577.65902016417</v>
      </c>
      <c r="J924" s="6">
        <f t="shared" si="165"/>
        <v>1.515855786491126</v>
      </c>
      <c r="K924" s="126">
        <f t="shared" si="158"/>
        <v>31192.763498157172</v>
      </c>
      <c r="L924" s="113">
        <f t="shared" si="159"/>
        <v>27124.14</v>
      </c>
      <c r="M924" s="113">
        <f t="shared" si="160"/>
        <v>4068.62</v>
      </c>
      <c r="N924" s="113">
        <f t="shared" si="161"/>
        <v>1669.4172000000001</v>
      </c>
      <c r="O924" s="6">
        <f t="shared" si="162"/>
        <v>1669.4172000000001</v>
      </c>
      <c r="P924">
        <f t="shared" si="163"/>
        <v>3278862.1730363402</v>
      </c>
    </row>
    <row r="925" spans="1:16" hidden="1" outlineLevel="2" x14ac:dyDescent="0.2">
      <c r="A925" t="s">
        <v>418</v>
      </c>
      <c r="B925">
        <v>2003</v>
      </c>
      <c r="C925">
        <v>14.5</v>
      </c>
      <c r="D925" s="6">
        <v>162694.84</v>
      </c>
      <c r="E925">
        <v>50</v>
      </c>
      <c r="F925">
        <v>38.521788999999998</v>
      </c>
      <c r="G925" s="32">
        <f>Parameters!$R$51</f>
        <v>-0.15</v>
      </c>
      <c r="H925" s="6">
        <f t="shared" si="156"/>
        <v>37348.914042624798</v>
      </c>
      <c r="I925" s="6">
        <f t="shared" si="157"/>
        <v>42951.251149018513</v>
      </c>
      <c r="J925" s="6">
        <f t="shared" si="165"/>
        <v>1.515855786491126</v>
      </c>
      <c r="K925" s="126">
        <f t="shared" si="158"/>
        <v>65107.902591273334</v>
      </c>
      <c r="L925" s="113">
        <f t="shared" si="159"/>
        <v>56615.57</v>
      </c>
      <c r="M925" s="113">
        <f t="shared" si="160"/>
        <v>8492.33</v>
      </c>
      <c r="N925" s="113">
        <f t="shared" si="161"/>
        <v>3253.8968</v>
      </c>
      <c r="O925" s="6">
        <f t="shared" si="162"/>
        <v>3253.8968</v>
      </c>
      <c r="P925">
        <f t="shared" si="163"/>
        <v>6267296.2978687594</v>
      </c>
    </row>
    <row r="926" spans="1:16" hidden="1" outlineLevel="2" x14ac:dyDescent="0.2">
      <c r="A926" t="s">
        <v>418</v>
      </c>
      <c r="B926">
        <v>2002</v>
      </c>
      <c r="C926">
        <v>15.5</v>
      </c>
      <c r="D926" s="6">
        <v>52667.73</v>
      </c>
      <c r="E926">
        <v>50</v>
      </c>
      <c r="F926">
        <v>37.7669</v>
      </c>
      <c r="G926" s="32">
        <f>Parameters!$R$51</f>
        <v>-0.15</v>
      </c>
      <c r="H926" s="6">
        <f t="shared" si="156"/>
        <v>12885.792157260003</v>
      </c>
      <c r="I926" s="6">
        <f t="shared" si="157"/>
        <v>14818.660980849001</v>
      </c>
      <c r="J926" s="6">
        <f t="shared" si="165"/>
        <v>1.515855786491126</v>
      </c>
      <c r="K926" s="126">
        <f t="shared" si="158"/>
        <v>22462.952995870222</v>
      </c>
      <c r="L926" s="113">
        <f t="shared" si="159"/>
        <v>19533</v>
      </c>
      <c r="M926" s="113">
        <f t="shared" si="160"/>
        <v>2929.95</v>
      </c>
      <c r="N926" s="113">
        <f t="shared" si="161"/>
        <v>1053.3546000000001</v>
      </c>
      <c r="O926" s="6">
        <f t="shared" si="162"/>
        <v>1053.3546000000001</v>
      </c>
      <c r="P926">
        <f t="shared" si="163"/>
        <v>1989096.8921370001</v>
      </c>
    </row>
    <row r="927" spans="1:16" hidden="1" outlineLevel="2" x14ac:dyDescent="0.2">
      <c r="A927" t="s">
        <v>418</v>
      </c>
      <c r="B927">
        <v>2001</v>
      </c>
      <c r="C927">
        <v>16.5</v>
      </c>
      <c r="D927" s="6">
        <v>11244.76</v>
      </c>
      <c r="E927">
        <v>50</v>
      </c>
      <c r="F927">
        <v>37.016947000000002</v>
      </c>
      <c r="G927" s="32">
        <f>Parameters!$R$51</f>
        <v>-0.15</v>
      </c>
      <c r="H927" s="6">
        <f t="shared" si="156"/>
        <v>2919.8263010455998</v>
      </c>
      <c r="I927" s="6">
        <f t="shared" si="157"/>
        <v>3357.8002462024397</v>
      </c>
      <c r="J927" s="6">
        <f t="shared" si="165"/>
        <v>1.515855786491126</v>
      </c>
      <c r="K927" s="126">
        <f t="shared" si="158"/>
        <v>5089.9409330872959</v>
      </c>
      <c r="L927" s="113">
        <f t="shared" si="159"/>
        <v>4426.04</v>
      </c>
      <c r="M927" s="113">
        <f t="shared" si="160"/>
        <v>663.9</v>
      </c>
      <c r="N927" s="113">
        <f t="shared" si="161"/>
        <v>224.89520000000002</v>
      </c>
      <c r="O927" s="6">
        <f t="shared" si="162"/>
        <v>224.89520000000002</v>
      </c>
      <c r="P927">
        <f t="shared" si="163"/>
        <v>416246.68494772003</v>
      </c>
    </row>
    <row r="928" spans="1:16" hidden="1" outlineLevel="2" x14ac:dyDescent="0.2">
      <c r="A928" t="s">
        <v>418</v>
      </c>
      <c r="B928">
        <v>2000</v>
      </c>
      <c r="C928">
        <v>17.5</v>
      </c>
      <c r="D928" s="6">
        <v>85428.86</v>
      </c>
      <c r="E928">
        <v>50</v>
      </c>
      <c r="F928">
        <v>36.272061000000001</v>
      </c>
      <c r="G928" s="32">
        <f>Parameters!$R$51</f>
        <v>-0.15</v>
      </c>
      <c r="H928" s="6">
        <f t="shared" si="156"/>
        <v>23455.2435783908</v>
      </c>
      <c r="I928" s="6">
        <f t="shared" si="157"/>
        <v>26973.530115149417</v>
      </c>
      <c r="J928" s="6">
        <f t="shared" si="165"/>
        <v>1.515855786491126</v>
      </c>
      <c r="K928" s="126">
        <f t="shared" si="158"/>
        <v>40887.981707141887</v>
      </c>
      <c r="L928" s="113">
        <f t="shared" si="159"/>
        <v>35554.769999999997</v>
      </c>
      <c r="M928" s="113">
        <f t="shared" si="160"/>
        <v>5333.21</v>
      </c>
      <c r="N928" s="113">
        <f t="shared" si="161"/>
        <v>1708.5771999999999</v>
      </c>
      <c r="O928" s="6">
        <f t="shared" si="162"/>
        <v>1708.5771999999999</v>
      </c>
      <c r="P928">
        <f t="shared" si="163"/>
        <v>3098680.8210804602</v>
      </c>
    </row>
    <row r="929" spans="1:16" hidden="1" outlineLevel="2" x14ac:dyDescent="0.2">
      <c r="A929" t="s">
        <v>418</v>
      </c>
      <c r="B929">
        <v>1999</v>
      </c>
      <c r="C929">
        <v>18.5</v>
      </c>
      <c r="D929" s="6">
        <v>191765.6</v>
      </c>
      <c r="E929">
        <v>50</v>
      </c>
      <c r="F929">
        <v>35.532401999999998</v>
      </c>
      <c r="G929" s="32">
        <f>Parameters!$R$51</f>
        <v>-0.15</v>
      </c>
      <c r="H929" s="6">
        <f t="shared" si="156"/>
        <v>55487.752220576018</v>
      </c>
      <c r="I929" s="6">
        <f t="shared" si="157"/>
        <v>63810.915053662415</v>
      </c>
      <c r="J929" s="6">
        <f t="shared" si="165"/>
        <v>1.515855786491126</v>
      </c>
      <c r="K929" s="126">
        <f t="shared" si="158"/>
        <v>96728.144825387863</v>
      </c>
      <c r="L929" s="113">
        <f t="shared" si="159"/>
        <v>84111.43</v>
      </c>
      <c r="M929" s="113">
        <f t="shared" si="160"/>
        <v>12616.71</v>
      </c>
      <c r="N929" s="113">
        <f t="shared" si="161"/>
        <v>3835.3119999999999</v>
      </c>
      <c r="O929" s="6">
        <f t="shared" si="162"/>
        <v>3835.3119999999999</v>
      </c>
      <c r="P929">
        <f t="shared" si="163"/>
        <v>6813892.3889711993</v>
      </c>
    </row>
    <row r="930" spans="1:16" hidden="1" outlineLevel="2" x14ac:dyDescent="0.2">
      <c r="A930" t="s">
        <v>418</v>
      </c>
      <c r="B930">
        <v>1998</v>
      </c>
      <c r="C930">
        <v>19.5</v>
      </c>
      <c r="D930" s="6">
        <v>136720.84</v>
      </c>
      <c r="E930">
        <v>50</v>
      </c>
      <c r="F930">
        <v>34.798153999999997</v>
      </c>
      <c r="G930" s="32">
        <f>Parameters!$R$51</f>
        <v>-0.15</v>
      </c>
      <c r="H930" s="6">
        <f t="shared" si="156"/>
        <v>41568.183093412808</v>
      </c>
      <c r="I930" s="6">
        <f t="shared" si="157"/>
        <v>47803.410557424722</v>
      </c>
      <c r="J930" s="6">
        <f t="shared" si="165"/>
        <v>1.515855786491126</v>
      </c>
      <c r="K930" s="126">
        <f t="shared" si="158"/>
        <v>72463.076507483245</v>
      </c>
      <c r="L930" s="113">
        <f t="shared" si="159"/>
        <v>63011.37</v>
      </c>
      <c r="M930" s="113">
        <f t="shared" si="160"/>
        <v>9451.7099999999991</v>
      </c>
      <c r="N930" s="113">
        <f t="shared" si="161"/>
        <v>2734.4168</v>
      </c>
      <c r="O930" s="6">
        <f t="shared" si="162"/>
        <v>2734.4168</v>
      </c>
      <c r="P930">
        <f t="shared" si="163"/>
        <v>4757632.8453293592</v>
      </c>
    </row>
    <row r="931" spans="1:16" hidden="1" outlineLevel="2" x14ac:dyDescent="0.2">
      <c r="A931" t="s">
        <v>418</v>
      </c>
      <c r="B931">
        <v>1997</v>
      </c>
      <c r="C931">
        <v>20.5</v>
      </c>
      <c r="D931" s="6">
        <v>80749.38</v>
      </c>
      <c r="E931">
        <v>50</v>
      </c>
      <c r="F931">
        <v>34.069507999999999</v>
      </c>
      <c r="G931" s="32">
        <f>Parameters!$R$51</f>
        <v>-0.15</v>
      </c>
      <c r="H931" s="6">
        <f t="shared" si="156"/>
        <v>25727.547041899204</v>
      </c>
      <c r="I931" s="6">
        <f t="shared" si="157"/>
        <v>29586.679098184082</v>
      </c>
      <c r="J931" s="6">
        <f t="shared" si="165"/>
        <v>1.515855786491126</v>
      </c>
      <c r="K931" s="126">
        <f t="shared" si="158"/>
        <v>44849.138714038389</v>
      </c>
      <c r="L931" s="113">
        <f t="shared" si="159"/>
        <v>38999.25</v>
      </c>
      <c r="M931" s="113">
        <f t="shared" si="160"/>
        <v>5849.89</v>
      </c>
      <c r="N931" s="113">
        <f t="shared" si="161"/>
        <v>1614.9876000000002</v>
      </c>
      <c r="O931" s="6">
        <f t="shared" si="162"/>
        <v>1614.9876000000002</v>
      </c>
      <c r="P931">
        <f t="shared" si="163"/>
        <v>2751091.6479050401</v>
      </c>
    </row>
    <row r="932" spans="1:16" hidden="1" outlineLevel="2" x14ac:dyDescent="0.2">
      <c r="A932" t="s">
        <v>418</v>
      </c>
      <c r="B932">
        <v>1996</v>
      </c>
      <c r="C932">
        <v>21.5</v>
      </c>
      <c r="D932" s="6">
        <v>31032.09</v>
      </c>
      <c r="E932">
        <v>50</v>
      </c>
      <c r="F932">
        <v>33.346671000000001</v>
      </c>
      <c r="G932" s="32">
        <f>Parameters!$R$51</f>
        <v>-0.15</v>
      </c>
      <c r="H932" s="6">
        <f t="shared" si="156"/>
        <v>10335.7520865522</v>
      </c>
      <c r="I932" s="6">
        <f t="shared" si="157"/>
        <v>11886.114899535029</v>
      </c>
      <c r="J932" s="6">
        <f t="shared" si="165"/>
        <v>1.515855786491126</v>
      </c>
      <c r="K932" s="126">
        <f t="shared" si="158"/>
        <v>18017.63604935856</v>
      </c>
      <c r="L932" s="113">
        <f t="shared" si="159"/>
        <v>15667.51</v>
      </c>
      <c r="M932" s="113">
        <f t="shared" si="160"/>
        <v>2350.13</v>
      </c>
      <c r="N932" s="113">
        <f t="shared" si="161"/>
        <v>620.64179999999999</v>
      </c>
      <c r="O932" s="6">
        <f t="shared" si="162"/>
        <v>620.64179999999999</v>
      </c>
      <c r="P932">
        <f t="shared" si="163"/>
        <v>1034816.89567239</v>
      </c>
    </row>
    <row r="933" spans="1:16" hidden="1" outlineLevel="2" x14ac:dyDescent="0.2">
      <c r="A933" t="s">
        <v>418</v>
      </c>
      <c r="B933">
        <v>1995</v>
      </c>
      <c r="C933">
        <v>22.5</v>
      </c>
      <c r="D933" s="6">
        <v>57301.11</v>
      </c>
      <c r="E933">
        <v>50</v>
      </c>
      <c r="F933">
        <v>32.629857000000001</v>
      </c>
      <c r="G933" s="32">
        <f>Parameters!$R$51</f>
        <v>-0.15</v>
      </c>
      <c r="H933" s="6">
        <f t="shared" si="156"/>
        <v>19906.569495174597</v>
      </c>
      <c r="I933" s="6">
        <f t="shared" si="157"/>
        <v>22892.554919450784</v>
      </c>
      <c r="J933" s="6">
        <f t="shared" ref="J933:J982" si="166">$I$1380</f>
        <v>1.515855786491126</v>
      </c>
      <c r="K933" s="126">
        <f t="shared" si="158"/>
        <v>34701.811842215364</v>
      </c>
      <c r="L933" s="113">
        <f t="shared" si="159"/>
        <v>30175.49</v>
      </c>
      <c r="M933" s="113">
        <f t="shared" si="160"/>
        <v>4526.32</v>
      </c>
      <c r="N933" s="113">
        <f t="shared" si="161"/>
        <v>1146.0222000000001</v>
      </c>
      <c r="O933" s="6">
        <f t="shared" si="162"/>
        <v>1146.0222000000001</v>
      </c>
      <c r="P933">
        <f t="shared" si="163"/>
        <v>1869727.0252412702</v>
      </c>
    </row>
    <row r="934" spans="1:16" hidden="1" outlineLevel="2" x14ac:dyDescent="0.2">
      <c r="A934" t="s">
        <v>418</v>
      </c>
      <c r="B934">
        <v>1994</v>
      </c>
      <c r="C934">
        <v>23.5</v>
      </c>
      <c r="D934" s="6">
        <v>142695.82</v>
      </c>
      <c r="E934">
        <v>50</v>
      </c>
      <c r="F934">
        <v>31.919284999999999</v>
      </c>
      <c r="G934" s="32">
        <f>Parameters!$R$51</f>
        <v>-0.15</v>
      </c>
      <c r="H934" s="6">
        <f t="shared" si="156"/>
        <v>51600.849062226007</v>
      </c>
      <c r="I934" s="6">
        <f t="shared" si="157"/>
        <v>59340.976421559906</v>
      </c>
      <c r="J934" s="6">
        <f t="shared" si="166"/>
        <v>1.515855786491126</v>
      </c>
      <c r="K934" s="126">
        <f t="shared" si="158"/>
        <v>89952.362484655052</v>
      </c>
      <c r="L934" s="113">
        <f t="shared" si="159"/>
        <v>78219.45</v>
      </c>
      <c r="M934" s="113">
        <f t="shared" si="160"/>
        <v>11732.91</v>
      </c>
      <c r="N934" s="113">
        <f t="shared" si="161"/>
        <v>2853.9164000000001</v>
      </c>
      <c r="O934" s="6">
        <f t="shared" si="162"/>
        <v>2853.9164000000001</v>
      </c>
      <c r="P934">
        <f t="shared" si="163"/>
        <v>4554748.5468886998</v>
      </c>
    </row>
    <row r="935" spans="1:16" hidden="1" outlineLevel="2" x14ac:dyDescent="0.2">
      <c r="A935" t="s">
        <v>418</v>
      </c>
      <c r="B935">
        <v>1993</v>
      </c>
      <c r="C935">
        <v>24.5</v>
      </c>
      <c r="D935" s="6">
        <v>49814.33</v>
      </c>
      <c r="E935">
        <v>50</v>
      </c>
      <c r="F935">
        <v>31.215174999999999</v>
      </c>
      <c r="G935" s="32">
        <f>Parameters!$R$51</f>
        <v>-0.15</v>
      </c>
      <c r="H935" s="6">
        <f t="shared" si="156"/>
        <v>18715.069430845</v>
      </c>
      <c r="I935" s="6">
        <f t="shared" si="157"/>
        <v>21522.329845471748</v>
      </c>
      <c r="J935" s="6">
        <f t="shared" si="166"/>
        <v>1.515855786491126</v>
      </c>
      <c r="K935" s="126">
        <f t="shared" si="158"/>
        <v>32624.748235029008</v>
      </c>
      <c r="L935" s="113">
        <f t="shared" si="159"/>
        <v>28369.35</v>
      </c>
      <c r="M935" s="113">
        <f t="shared" si="160"/>
        <v>4255.3999999999996</v>
      </c>
      <c r="N935" s="113">
        <f t="shared" si="161"/>
        <v>996.28660000000002</v>
      </c>
      <c r="O935" s="6">
        <f t="shared" si="162"/>
        <v>996.28660000000002</v>
      </c>
      <c r="P935">
        <f t="shared" si="163"/>
        <v>1554963.0284577499</v>
      </c>
    </row>
    <row r="936" spans="1:16" hidden="1" outlineLevel="2" x14ac:dyDescent="0.2">
      <c r="A936" t="s">
        <v>418</v>
      </c>
      <c r="B936">
        <v>1992</v>
      </c>
      <c r="C936">
        <v>25.5</v>
      </c>
      <c r="D936" s="6">
        <v>7964.98</v>
      </c>
      <c r="E936">
        <v>50</v>
      </c>
      <c r="F936">
        <v>30.517747</v>
      </c>
      <c r="G936" s="32">
        <f>Parameters!$R$51</f>
        <v>-0.15</v>
      </c>
      <c r="H936" s="6">
        <f t="shared" si="156"/>
        <v>3103.5151099987997</v>
      </c>
      <c r="I936" s="6">
        <f t="shared" si="157"/>
        <v>3569.0423764986194</v>
      </c>
      <c r="J936" s="6">
        <f t="shared" si="166"/>
        <v>1.515855786491126</v>
      </c>
      <c r="K936" s="126">
        <f t="shared" si="158"/>
        <v>5410.1535386474725</v>
      </c>
      <c r="L936" s="113">
        <f t="shared" si="159"/>
        <v>4704.4799999999996</v>
      </c>
      <c r="M936" s="113">
        <f t="shared" si="160"/>
        <v>705.67</v>
      </c>
      <c r="N936" s="113">
        <f t="shared" si="161"/>
        <v>159.2996</v>
      </c>
      <c r="O936" s="6">
        <f t="shared" si="162"/>
        <v>159.2996</v>
      </c>
      <c r="P936">
        <f t="shared" si="163"/>
        <v>243073.24450005998</v>
      </c>
    </row>
    <row r="937" spans="1:16" hidden="1" outlineLevel="2" x14ac:dyDescent="0.2">
      <c r="A937" t="s">
        <v>418</v>
      </c>
      <c r="B937">
        <v>1991</v>
      </c>
      <c r="C937">
        <v>26.5</v>
      </c>
      <c r="D937" s="6">
        <v>73846.16</v>
      </c>
      <c r="E937">
        <v>50</v>
      </c>
      <c r="F937">
        <v>29.827226</v>
      </c>
      <c r="G937" s="32">
        <f>Parameters!$R$51</f>
        <v>-0.15</v>
      </c>
      <c r="H937" s="6">
        <f t="shared" si="156"/>
        <v>29793.637928956799</v>
      </c>
      <c r="I937" s="6">
        <f t="shared" si="157"/>
        <v>34262.683618300318</v>
      </c>
      <c r="J937" s="6">
        <f t="shared" si="166"/>
        <v>1.515855786491126</v>
      </c>
      <c r="K937" s="126">
        <f t="shared" si="158"/>
        <v>51937.287223515246</v>
      </c>
      <c r="L937" s="113">
        <f t="shared" si="159"/>
        <v>45162.86</v>
      </c>
      <c r="M937" s="113">
        <f t="shared" si="160"/>
        <v>6774.43</v>
      </c>
      <c r="N937" s="113">
        <f t="shared" si="161"/>
        <v>1476.9232000000002</v>
      </c>
      <c r="O937" s="6">
        <f t="shared" si="162"/>
        <v>1476.9232000000002</v>
      </c>
      <c r="P937">
        <f t="shared" si="163"/>
        <v>2202626.1035521599</v>
      </c>
    </row>
    <row r="938" spans="1:16" hidden="1" outlineLevel="2" x14ac:dyDescent="0.2">
      <c r="A938" t="s">
        <v>418</v>
      </c>
      <c r="B938">
        <v>1990</v>
      </c>
      <c r="C938">
        <v>27.5</v>
      </c>
      <c r="D938" s="6">
        <v>100845.71</v>
      </c>
      <c r="E938">
        <v>50</v>
      </c>
      <c r="F938">
        <v>29.143833000000001</v>
      </c>
      <c r="G938" s="32">
        <f>Parameters!$R$51</f>
        <v>-0.15</v>
      </c>
      <c r="H938" s="6">
        <f t="shared" si="156"/>
        <v>42065.099379871397</v>
      </c>
      <c r="I938" s="6">
        <f t="shared" si="157"/>
        <v>48374.864286852106</v>
      </c>
      <c r="J938" s="6">
        <f t="shared" si="166"/>
        <v>1.515855786491126</v>
      </c>
      <c r="K938" s="126">
        <f t="shared" si="158"/>
        <v>73329.317949947683</v>
      </c>
      <c r="L938" s="113">
        <f t="shared" si="159"/>
        <v>63764.62</v>
      </c>
      <c r="M938" s="113">
        <f t="shared" si="160"/>
        <v>9564.7000000000007</v>
      </c>
      <c r="N938" s="113">
        <f t="shared" si="161"/>
        <v>2016.9142000000002</v>
      </c>
      <c r="O938" s="6">
        <f t="shared" si="162"/>
        <v>2016.9142000000002</v>
      </c>
      <c r="P938">
        <f t="shared" si="163"/>
        <v>2939030.5310064303</v>
      </c>
    </row>
    <row r="939" spans="1:16" hidden="1" outlineLevel="2" x14ac:dyDescent="0.2">
      <c r="A939" t="s">
        <v>418</v>
      </c>
      <c r="B939">
        <v>1989</v>
      </c>
      <c r="C939">
        <v>28.5</v>
      </c>
      <c r="D939" s="6">
        <v>49412.33</v>
      </c>
      <c r="E939">
        <v>50</v>
      </c>
      <c r="F939">
        <v>28.467784999999999</v>
      </c>
      <c r="G939" s="32">
        <f>Parameters!$R$51</f>
        <v>-0.15</v>
      </c>
      <c r="H939" s="6">
        <f t="shared" si="156"/>
        <v>21279.138264219</v>
      </c>
      <c r="I939" s="6">
        <f t="shared" si="157"/>
        <v>24471.009003851847</v>
      </c>
      <c r="J939" s="6">
        <f t="shared" si="166"/>
        <v>1.515855786491126</v>
      </c>
      <c r="K939" s="126">
        <f t="shared" si="158"/>
        <v>37094.520599765267</v>
      </c>
      <c r="L939" s="113">
        <f t="shared" si="159"/>
        <v>32256.1</v>
      </c>
      <c r="M939" s="113">
        <f t="shared" si="160"/>
        <v>4838.42</v>
      </c>
      <c r="N939" s="113">
        <f t="shared" si="161"/>
        <v>988.24660000000006</v>
      </c>
      <c r="O939" s="6">
        <f t="shared" si="162"/>
        <v>988.24660000000006</v>
      </c>
      <c r="P939">
        <f t="shared" si="163"/>
        <v>1406659.5867890499</v>
      </c>
    </row>
    <row r="940" spans="1:16" hidden="1" outlineLevel="2" x14ac:dyDescent="0.2">
      <c r="A940" t="s">
        <v>418</v>
      </c>
      <c r="B940">
        <v>1988</v>
      </c>
      <c r="C940">
        <v>29.5</v>
      </c>
      <c r="D940" s="6">
        <v>3755.04</v>
      </c>
      <c r="E940">
        <v>50</v>
      </c>
      <c r="F940">
        <v>27.799301</v>
      </c>
      <c r="G940" s="32">
        <f>Parameters!$R$51</f>
        <v>-0.15</v>
      </c>
      <c r="H940" s="6">
        <f t="shared" si="156"/>
        <v>1667.2902554592001</v>
      </c>
      <c r="I940" s="6">
        <f t="shared" si="157"/>
        <v>1917.38379377808</v>
      </c>
      <c r="J940" s="6">
        <f t="shared" si="166"/>
        <v>1.515855786491126</v>
      </c>
      <c r="K940" s="126">
        <f t="shared" si="158"/>
        <v>2906.4773187228102</v>
      </c>
      <c r="L940" s="113">
        <f t="shared" si="159"/>
        <v>2527.37</v>
      </c>
      <c r="M940" s="113">
        <f t="shared" si="160"/>
        <v>379.11</v>
      </c>
      <c r="N940" s="113">
        <f t="shared" si="161"/>
        <v>75.100799999999992</v>
      </c>
      <c r="O940" s="6">
        <f t="shared" si="162"/>
        <v>75.100799999999992</v>
      </c>
      <c r="P940">
        <f t="shared" si="163"/>
        <v>104387.48722703999</v>
      </c>
    </row>
    <row r="941" spans="1:16" hidden="1" outlineLevel="2" x14ac:dyDescent="0.2">
      <c r="A941" t="s">
        <v>418</v>
      </c>
      <c r="B941">
        <v>1987</v>
      </c>
      <c r="C941">
        <v>30.5</v>
      </c>
      <c r="D941" s="6">
        <v>109595.14</v>
      </c>
      <c r="E941">
        <v>50</v>
      </c>
      <c r="F941">
        <v>27.138594999999999</v>
      </c>
      <c r="G941" s="32">
        <f>Parameters!$R$51</f>
        <v>-0.15</v>
      </c>
      <c r="H941" s="6">
        <f t="shared" si="156"/>
        <v>50109.977631434005</v>
      </c>
      <c r="I941" s="6">
        <f t="shared" si="157"/>
        <v>57626.4742761491</v>
      </c>
      <c r="J941" s="6">
        <f t="shared" si="166"/>
        <v>1.515855786491126</v>
      </c>
      <c r="K941" s="126">
        <f t="shared" si="158"/>
        <v>87353.424486582633</v>
      </c>
      <c r="L941" s="113">
        <f t="shared" si="159"/>
        <v>75959.5</v>
      </c>
      <c r="M941" s="113">
        <f t="shared" si="160"/>
        <v>11393.92</v>
      </c>
      <c r="N941" s="113">
        <f t="shared" si="161"/>
        <v>2191.9027999999998</v>
      </c>
      <c r="O941" s="6">
        <f t="shared" si="162"/>
        <v>2191.9027999999998</v>
      </c>
      <c r="P941">
        <f t="shared" si="163"/>
        <v>2974258.1184282997</v>
      </c>
    </row>
    <row r="942" spans="1:16" hidden="1" outlineLevel="2" x14ac:dyDescent="0.2">
      <c r="A942" t="s">
        <v>418</v>
      </c>
      <c r="B942">
        <v>1986</v>
      </c>
      <c r="C942">
        <v>31.5</v>
      </c>
      <c r="D942" s="6">
        <v>110205.9</v>
      </c>
      <c r="E942">
        <v>50</v>
      </c>
      <c r="F942">
        <v>26.485873000000002</v>
      </c>
      <c r="G942" s="32">
        <f>Parameters!$R$51</f>
        <v>-0.15</v>
      </c>
      <c r="H942" s="6">
        <f t="shared" si="156"/>
        <v>51827.910574985988</v>
      </c>
      <c r="I942" s="6">
        <f t="shared" si="157"/>
        <v>59602.097161233884</v>
      </c>
      <c r="J942" s="6">
        <f t="shared" si="166"/>
        <v>1.515855786491126</v>
      </c>
      <c r="K942" s="126">
        <f t="shared" si="158"/>
        <v>90348.183868862689</v>
      </c>
      <c r="L942" s="113">
        <f t="shared" si="159"/>
        <v>78563.64</v>
      </c>
      <c r="M942" s="113">
        <f t="shared" si="160"/>
        <v>11784.54</v>
      </c>
      <c r="N942" s="113">
        <f t="shared" si="161"/>
        <v>2204.1179999999999</v>
      </c>
      <c r="O942" s="6">
        <f t="shared" si="162"/>
        <v>2204.1179999999999</v>
      </c>
      <c r="P942">
        <f t="shared" si="163"/>
        <v>2918899.4712506998</v>
      </c>
    </row>
    <row r="943" spans="1:16" hidden="1" outlineLevel="2" x14ac:dyDescent="0.2">
      <c r="A943" t="s">
        <v>418</v>
      </c>
      <c r="B943">
        <v>1985</v>
      </c>
      <c r="C943">
        <v>32.5</v>
      </c>
      <c r="D943" s="6">
        <v>17021.32</v>
      </c>
      <c r="E943">
        <v>50</v>
      </c>
      <c r="F943">
        <v>25.841346000000001</v>
      </c>
      <c r="G943" s="32">
        <f>Parameters!$R$51</f>
        <v>-0.15</v>
      </c>
      <c r="H943" s="6">
        <f t="shared" si="156"/>
        <v>8224.2436100655977</v>
      </c>
      <c r="I943" s="6">
        <f t="shared" si="157"/>
        <v>9457.8801515754367</v>
      </c>
      <c r="J943" s="6">
        <f t="shared" si="166"/>
        <v>1.515855786491126</v>
      </c>
      <c r="K943" s="126">
        <f t="shared" si="158"/>
        <v>14336.782355705192</v>
      </c>
      <c r="L943" s="113">
        <f t="shared" si="159"/>
        <v>12466.77</v>
      </c>
      <c r="M943" s="113">
        <f t="shared" si="160"/>
        <v>1870.01</v>
      </c>
      <c r="N943" s="113">
        <f t="shared" si="161"/>
        <v>340.4264</v>
      </c>
      <c r="O943" s="6">
        <f t="shared" si="162"/>
        <v>340.4264</v>
      </c>
      <c r="P943">
        <f t="shared" si="163"/>
        <v>439853.81949672004</v>
      </c>
    </row>
    <row r="944" spans="1:16" hidden="1" outlineLevel="2" x14ac:dyDescent="0.2">
      <c r="A944" t="s">
        <v>418</v>
      </c>
      <c r="B944">
        <v>1984</v>
      </c>
      <c r="C944">
        <v>33.5</v>
      </c>
      <c r="D944" s="6">
        <v>49437.52</v>
      </c>
      <c r="E944">
        <v>50</v>
      </c>
      <c r="F944">
        <v>25.205210999999998</v>
      </c>
      <c r="G944" s="32">
        <f>Parameters!$R$51</f>
        <v>-0.15</v>
      </c>
      <c r="H944" s="6">
        <f t="shared" si="156"/>
        <v>24515.857541665599</v>
      </c>
      <c r="I944" s="6">
        <f t="shared" si="157"/>
        <v>28193.236172915436</v>
      </c>
      <c r="J944" s="6">
        <f t="shared" si="166"/>
        <v>1.515855786491126</v>
      </c>
      <c r="K944" s="126">
        <f t="shared" si="158"/>
        <v>42736.880192624791</v>
      </c>
      <c r="L944" s="113">
        <f t="shared" si="159"/>
        <v>37162.5</v>
      </c>
      <c r="M944" s="113">
        <f t="shared" si="160"/>
        <v>5574.38</v>
      </c>
      <c r="N944" s="113">
        <f t="shared" si="161"/>
        <v>988.7503999999999</v>
      </c>
      <c r="O944" s="6">
        <f t="shared" si="162"/>
        <v>988.7503999999999</v>
      </c>
      <c r="P944">
        <f t="shared" si="163"/>
        <v>1246083.1229167199</v>
      </c>
    </row>
    <row r="945" spans="1:16" hidden="1" outlineLevel="2" x14ac:dyDescent="0.2">
      <c r="A945" t="s">
        <v>418</v>
      </c>
      <c r="B945">
        <v>1983</v>
      </c>
      <c r="C945">
        <v>34.5</v>
      </c>
      <c r="D945" s="6">
        <v>22347.63</v>
      </c>
      <c r="E945">
        <v>50</v>
      </c>
      <c r="F945">
        <v>24.577672</v>
      </c>
      <c r="G945" s="32">
        <f>Parameters!$R$51</f>
        <v>-0.15</v>
      </c>
      <c r="H945" s="6">
        <f t="shared" si="156"/>
        <v>11362.5755976528</v>
      </c>
      <c r="I945" s="6">
        <f t="shared" si="157"/>
        <v>13066.961937300719</v>
      </c>
      <c r="J945" s="6">
        <f t="shared" si="166"/>
        <v>1.515855786491126</v>
      </c>
      <c r="K945" s="126">
        <f t="shared" si="158"/>
        <v>19807.629864516588</v>
      </c>
      <c r="L945" s="113">
        <f t="shared" si="159"/>
        <v>17224.03</v>
      </c>
      <c r="M945" s="113">
        <f t="shared" si="160"/>
        <v>2583.6</v>
      </c>
      <c r="N945" s="113">
        <f t="shared" si="161"/>
        <v>446.95260000000002</v>
      </c>
      <c r="O945" s="6">
        <f t="shared" si="162"/>
        <v>446.95260000000002</v>
      </c>
      <c r="P945">
        <f t="shared" si="163"/>
        <v>549252.72011736</v>
      </c>
    </row>
    <row r="946" spans="1:16" hidden="1" outlineLevel="2" x14ac:dyDescent="0.2">
      <c r="A946" t="s">
        <v>418</v>
      </c>
      <c r="B946">
        <v>1982</v>
      </c>
      <c r="C946">
        <v>35.5</v>
      </c>
      <c r="D946" s="6">
        <v>21377.46</v>
      </c>
      <c r="E946">
        <v>50</v>
      </c>
      <c r="F946">
        <v>23.958914</v>
      </c>
      <c r="G946" s="32">
        <f>Parameters!$R$51</f>
        <v>-0.15</v>
      </c>
      <c r="H946" s="6">
        <f t="shared" si="156"/>
        <v>11133.845486431201</v>
      </c>
      <c r="I946" s="6">
        <f t="shared" si="157"/>
        <v>12803.922309395879</v>
      </c>
      <c r="J946" s="6">
        <f t="shared" si="166"/>
        <v>1.515855786491126</v>
      </c>
      <c r="K946" s="126">
        <f t="shared" si="158"/>
        <v>19408.899722480564</v>
      </c>
      <c r="L946" s="113">
        <f t="shared" si="159"/>
        <v>16877.3</v>
      </c>
      <c r="M946" s="113">
        <f t="shared" si="160"/>
        <v>2531.6</v>
      </c>
      <c r="N946" s="113">
        <f t="shared" si="161"/>
        <v>427.54919999999998</v>
      </c>
      <c r="O946" s="6">
        <f t="shared" si="162"/>
        <v>427.54919999999998</v>
      </c>
      <c r="P946">
        <f t="shared" si="163"/>
        <v>512180.72567844001</v>
      </c>
    </row>
    <row r="947" spans="1:16" hidden="1" outlineLevel="2" x14ac:dyDescent="0.2">
      <c r="A947" t="s">
        <v>418</v>
      </c>
      <c r="B947">
        <v>1981</v>
      </c>
      <c r="C947">
        <v>36.5</v>
      </c>
      <c r="D947" s="6">
        <v>50978.93</v>
      </c>
      <c r="E947">
        <v>50</v>
      </c>
      <c r="F947">
        <v>23.349125999999998</v>
      </c>
      <c r="G947" s="32">
        <f>Parameters!$R$51</f>
        <v>-0.15</v>
      </c>
      <c r="H947" s="6">
        <f t="shared" si="156"/>
        <v>27172.660801696402</v>
      </c>
      <c r="I947" s="6">
        <f t="shared" si="157"/>
        <v>31248.559921950859</v>
      </c>
      <c r="J947" s="6">
        <f t="shared" si="166"/>
        <v>1.515855786491126</v>
      </c>
      <c r="K947" s="126">
        <f t="shared" si="158"/>
        <v>47368.310377203896</v>
      </c>
      <c r="L947" s="113">
        <f t="shared" si="159"/>
        <v>41189.839999999997</v>
      </c>
      <c r="M947" s="113">
        <f t="shared" si="160"/>
        <v>6178.47</v>
      </c>
      <c r="N947" s="113">
        <f t="shared" si="161"/>
        <v>1019.5786000000001</v>
      </c>
      <c r="O947" s="6">
        <f t="shared" si="162"/>
        <v>1019.5786000000001</v>
      </c>
      <c r="P947">
        <f t="shared" si="163"/>
        <v>1190313.45991518</v>
      </c>
    </row>
    <row r="948" spans="1:16" hidden="1" outlineLevel="2" x14ac:dyDescent="0.2">
      <c r="A948" t="s">
        <v>418</v>
      </c>
      <c r="B948">
        <v>1980</v>
      </c>
      <c r="C948">
        <v>37.5</v>
      </c>
      <c r="D948" s="6">
        <v>57785.9</v>
      </c>
      <c r="E948">
        <v>50</v>
      </c>
      <c r="F948">
        <v>22.748488999999999</v>
      </c>
      <c r="G948" s="32">
        <f>Parameters!$R$51</f>
        <v>-0.15</v>
      </c>
      <c r="H948" s="6">
        <f t="shared" si="156"/>
        <v>31495.061789898002</v>
      </c>
      <c r="I948" s="6">
        <f t="shared" si="157"/>
        <v>36219.321058382702</v>
      </c>
      <c r="J948" s="6">
        <f t="shared" si="166"/>
        <v>1.515855786491126</v>
      </c>
      <c r="K948" s="126">
        <f t="shared" si="158"/>
        <v>54903.267409129308</v>
      </c>
      <c r="L948" s="113">
        <f t="shared" si="159"/>
        <v>47741.97</v>
      </c>
      <c r="M948" s="113">
        <f t="shared" si="160"/>
        <v>7161.3</v>
      </c>
      <c r="N948" s="113">
        <f t="shared" si="161"/>
        <v>1155.7180000000001</v>
      </c>
      <c r="O948" s="6">
        <f t="shared" si="162"/>
        <v>1155.7180000000001</v>
      </c>
      <c r="P948">
        <f t="shared" si="163"/>
        <v>1314541.9105050999</v>
      </c>
    </row>
    <row r="949" spans="1:16" hidden="1" outlineLevel="2" x14ac:dyDescent="0.2">
      <c r="A949" t="s">
        <v>418</v>
      </c>
      <c r="B949">
        <v>1979</v>
      </c>
      <c r="C949">
        <v>38.5</v>
      </c>
      <c r="D949" s="6">
        <v>41130.36</v>
      </c>
      <c r="E949">
        <v>50</v>
      </c>
      <c r="F949">
        <v>22.157174000000001</v>
      </c>
      <c r="G949" s="32">
        <f>Parameters!$R$51</f>
        <v>-0.15</v>
      </c>
      <c r="H949" s="6">
        <f t="shared" si="156"/>
        <v>22903.7091359472</v>
      </c>
      <c r="I949" s="6">
        <f t="shared" si="157"/>
        <v>26339.265506339278</v>
      </c>
      <c r="J949" s="6">
        <f t="shared" si="166"/>
        <v>1.515855786491126</v>
      </c>
      <c r="K949" s="126">
        <f t="shared" si="158"/>
        <v>39926.528029710513</v>
      </c>
      <c r="L949" s="113">
        <f t="shared" si="159"/>
        <v>34718.720000000001</v>
      </c>
      <c r="M949" s="113">
        <f t="shared" si="160"/>
        <v>5207.8100000000004</v>
      </c>
      <c r="N949" s="113">
        <f t="shared" si="161"/>
        <v>822.60720000000003</v>
      </c>
      <c r="O949" s="6">
        <f t="shared" si="162"/>
        <v>822.60720000000003</v>
      </c>
      <c r="P949">
        <f t="shared" si="163"/>
        <v>911332.54320264002</v>
      </c>
    </row>
    <row r="950" spans="1:16" hidden="1" outlineLevel="2" x14ac:dyDescent="0.2">
      <c r="A950" t="s">
        <v>418</v>
      </c>
      <c r="B950">
        <v>1978</v>
      </c>
      <c r="C950">
        <v>39.5</v>
      </c>
      <c r="D950" s="6">
        <v>24965.23</v>
      </c>
      <c r="E950">
        <v>50</v>
      </c>
      <c r="F950">
        <v>21.575348000000002</v>
      </c>
      <c r="G950" s="32">
        <f>Parameters!$R$51</f>
        <v>-0.15</v>
      </c>
      <c r="H950" s="6">
        <f t="shared" si="156"/>
        <v>14192.559496999196</v>
      </c>
      <c r="I950" s="6">
        <f t="shared" si="157"/>
        <v>16321.443421549075</v>
      </c>
      <c r="J950" s="6">
        <f t="shared" si="166"/>
        <v>1.515855786491126</v>
      </c>
      <c r="K950" s="126">
        <f t="shared" si="158"/>
        <v>24740.954454442686</v>
      </c>
      <c r="L950" s="113">
        <f t="shared" si="159"/>
        <v>21513.87</v>
      </c>
      <c r="M950" s="113">
        <f t="shared" si="160"/>
        <v>3227.08</v>
      </c>
      <c r="N950" s="113">
        <f t="shared" si="161"/>
        <v>499.30459999999999</v>
      </c>
      <c r="O950" s="6">
        <f t="shared" si="162"/>
        <v>499.30459999999999</v>
      </c>
      <c r="P950">
        <f t="shared" si="163"/>
        <v>538633.52515004005</v>
      </c>
    </row>
    <row r="951" spans="1:16" hidden="1" outlineLevel="2" x14ac:dyDescent="0.2">
      <c r="A951" t="s">
        <v>418</v>
      </c>
      <c r="B951">
        <v>1977</v>
      </c>
      <c r="C951">
        <v>40.5</v>
      </c>
      <c r="D951" s="6">
        <v>83951.66</v>
      </c>
      <c r="E951">
        <v>50</v>
      </c>
      <c r="F951">
        <v>21.003167000000001</v>
      </c>
      <c r="G951" s="32">
        <f>Parameters!$R$51</f>
        <v>-0.15</v>
      </c>
      <c r="H951" s="6">
        <f t="shared" si="156"/>
        <v>48686.645301855599</v>
      </c>
      <c r="I951" s="6">
        <f t="shared" si="157"/>
        <v>55989.642097133932</v>
      </c>
      <c r="J951" s="6">
        <f t="shared" si="166"/>
        <v>1.515855786491126</v>
      </c>
      <c r="K951" s="126">
        <f t="shared" si="158"/>
        <v>84872.222956507612</v>
      </c>
      <c r="L951" s="113">
        <f t="shared" si="159"/>
        <v>73801.929999999993</v>
      </c>
      <c r="M951" s="113">
        <f t="shared" si="160"/>
        <v>11070.29</v>
      </c>
      <c r="N951" s="113">
        <f t="shared" si="161"/>
        <v>1679.0332000000001</v>
      </c>
      <c r="O951" s="6">
        <f t="shared" si="162"/>
        <v>1679.0332000000001</v>
      </c>
      <c r="P951">
        <f t="shared" si="163"/>
        <v>1763250.7349072201</v>
      </c>
    </row>
    <row r="952" spans="1:16" hidden="1" outlineLevel="2" x14ac:dyDescent="0.2">
      <c r="A952" t="s">
        <v>418</v>
      </c>
      <c r="B952">
        <v>1976</v>
      </c>
      <c r="C952">
        <v>41.5</v>
      </c>
      <c r="D952" s="6">
        <v>40657.14</v>
      </c>
      <c r="E952">
        <v>50</v>
      </c>
      <c r="F952">
        <v>20.440781999999999</v>
      </c>
      <c r="G952" s="32">
        <f>Parameters!$R$51</f>
        <v>-0.15</v>
      </c>
      <c r="H952" s="6">
        <f t="shared" si="156"/>
        <v>24035.865290330399</v>
      </c>
      <c r="I952" s="6">
        <f t="shared" si="157"/>
        <v>27641.245083879956</v>
      </c>
      <c r="J952" s="6">
        <f t="shared" si="166"/>
        <v>1.515855786491126</v>
      </c>
      <c r="K952" s="126">
        <f t="shared" si="158"/>
        <v>41900.141306218822</v>
      </c>
      <c r="L952" s="113">
        <f t="shared" si="159"/>
        <v>36434.910000000003</v>
      </c>
      <c r="M952" s="113">
        <f t="shared" si="160"/>
        <v>5465.23</v>
      </c>
      <c r="N952" s="113">
        <f t="shared" si="161"/>
        <v>813.14279999999997</v>
      </c>
      <c r="O952" s="6">
        <f t="shared" si="162"/>
        <v>813.14279999999997</v>
      </c>
      <c r="P952">
        <f t="shared" si="163"/>
        <v>831063.73548347992</v>
      </c>
    </row>
    <row r="953" spans="1:16" hidden="1" outlineLevel="2" x14ac:dyDescent="0.2">
      <c r="A953" t="s">
        <v>418</v>
      </c>
      <c r="B953">
        <v>1975</v>
      </c>
      <c r="C953">
        <v>42.5</v>
      </c>
      <c r="D953" s="6">
        <v>20594.82</v>
      </c>
      <c r="E953">
        <v>50</v>
      </c>
      <c r="F953">
        <v>19.888328999999999</v>
      </c>
      <c r="G953" s="32">
        <f>Parameters!$R$51</f>
        <v>-0.15</v>
      </c>
      <c r="H953" s="6">
        <f t="shared" si="156"/>
        <v>12402.888882884401</v>
      </c>
      <c r="I953" s="6">
        <f t="shared" si="157"/>
        <v>14263.322215317061</v>
      </c>
      <c r="J953" s="6">
        <f t="shared" si="166"/>
        <v>1.515855786491126</v>
      </c>
      <c r="K953" s="126">
        <f t="shared" si="158"/>
        <v>21621.139514675793</v>
      </c>
      <c r="L953" s="113">
        <f t="shared" si="159"/>
        <v>18800.990000000002</v>
      </c>
      <c r="M953" s="113">
        <f t="shared" si="160"/>
        <v>2820.15</v>
      </c>
      <c r="N953" s="113">
        <f t="shared" si="161"/>
        <v>411.89639999999997</v>
      </c>
      <c r="O953" s="6">
        <f t="shared" si="162"/>
        <v>411.89639999999997</v>
      </c>
      <c r="P953">
        <f t="shared" si="163"/>
        <v>409596.55585577997</v>
      </c>
    </row>
    <row r="954" spans="1:16" hidden="1" outlineLevel="2" x14ac:dyDescent="0.2">
      <c r="A954" t="s">
        <v>418</v>
      </c>
      <c r="B954">
        <v>1974</v>
      </c>
      <c r="C954">
        <v>43.5</v>
      </c>
      <c r="D954" s="6">
        <v>17188.689999999999</v>
      </c>
      <c r="E954">
        <v>50</v>
      </c>
      <c r="F954">
        <v>19.345935999999998</v>
      </c>
      <c r="G954" s="32">
        <f>Parameters!$R$51</f>
        <v>-0.15</v>
      </c>
      <c r="H954" s="6">
        <f t="shared" si="156"/>
        <v>10538.0640667232</v>
      </c>
      <c r="I954" s="6">
        <f t="shared" si="157"/>
        <v>12118.773676731678</v>
      </c>
      <c r="J954" s="6">
        <f t="shared" si="166"/>
        <v>1.515855786491126</v>
      </c>
      <c r="K954" s="126">
        <f t="shared" si="158"/>
        <v>18370.313203050053</v>
      </c>
      <c r="L954" s="113">
        <f t="shared" si="159"/>
        <v>15974.19</v>
      </c>
      <c r="M954" s="113">
        <f t="shared" si="160"/>
        <v>2396.12</v>
      </c>
      <c r="N954" s="113">
        <f t="shared" si="161"/>
        <v>343.77379999999999</v>
      </c>
      <c r="O954" s="6">
        <f t="shared" si="162"/>
        <v>343.77379999999999</v>
      </c>
      <c r="P954">
        <f t="shared" si="163"/>
        <v>332531.29666383995</v>
      </c>
    </row>
    <row r="955" spans="1:16" hidden="1" outlineLevel="2" x14ac:dyDescent="0.2">
      <c r="A955" t="s">
        <v>418</v>
      </c>
      <c r="B955">
        <v>1973</v>
      </c>
      <c r="C955">
        <v>44.5</v>
      </c>
      <c r="D955" s="6">
        <v>30721.35</v>
      </c>
      <c r="E955">
        <v>50</v>
      </c>
      <c r="F955">
        <v>18.813713</v>
      </c>
      <c r="G955" s="32">
        <f>Parameters!$R$51</f>
        <v>-0.15</v>
      </c>
      <c r="H955" s="6">
        <f t="shared" ref="H955:H1019" si="167">+D955*(1-F955/E955)</f>
        <v>19161.696762549</v>
      </c>
      <c r="I955" s="6">
        <f t="shared" ref="I955:I1019" si="168">H955*(1-G955)</f>
        <v>22035.951276931348</v>
      </c>
      <c r="J955" s="6">
        <f t="shared" si="166"/>
        <v>1.515855786491126</v>
      </c>
      <c r="K955" s="126">
        <f t="shared" ref="K955:K1019" si="169">IF((D955*(1-F955/E955)*(1-G955)&lt;0),D955*(1-G955),I955*J955)</f>
        <v>33403.324253972896</v>
      </c>
      <c r="L955" s="113">
        <f t="shared" ref="L955:L1019" si="170">ROUND(J955*H955,2)</f>
        <v>29046.37</v>
      </c>
      <c r="M955" s="113">
        <f t="shared" ref="M955:M1019" si="171">ROUND(K955-L955,2)</f>
        <v>4356.95</v>
      </c>
      <c r="N955" s="113">
        <f t="shared" ref="N955:N1019" si="172">D955/E955</f>
        <v>614.42700000000002</v>
      </c>
      <c r="O955" s="6">
        <f t="shared" ref="O955:O1019" si="173">+D955/E955</f>
        <v>614.42700000000002</v>
      </c>
      <c r="P955">
        <f t="shared" si="163"/>
        <v>577982.66187254991</v>
      </c>
    </row>
    <row r="956" spans="1:16" hidden="1" outlineLevel="2" x14ac:dyDescent="0.2">
      <c r="A956" t="s">
        <v>418</v>
      </c>
      <c r="B956">
        <v>1972</v>
      </c>
      <c r="C956">
        <v>45.5</v>
      </c>
      <c r="D956" s="6">
        <v>22425.48</v>
      </c>
      <c r="E956">
        <v>50</v>
      </c>
      <c r="F956">
        <v>18.291767</v>
      </c>
      <c r="G956" s="32">
        <f>Parameters!$R$51</f>
        <v>-0.15</v>
      </c>
      <c r="H956" s="6">
        <f t="shared" si="167"/>
        <v>14221.446899536799</v>
      </c>
      <c r="I956" s="6">
        <f t="shared" si="168"/>
        <v>16354.663934467317</v>
      </c>
      <c r="J956" s="6">
        <f t="shared" si="166"/>
        <v>1.515855786491126</v>
      </c>
      <c r="K956" s="126">
        <f t="shared" si="169"/>
        <v>24791.311961180007</v>
      </c>
      <c r="L956" s="113">
        <f t="shared" si="170"/>
        <v>21557.66</v>
      </c>
      <c r="M956" s="113">
        <f t="shared" si="171"/>
        <v>3233.65</v>
      </c>
      <c r="N956" s="113">
        <f t="shared" si="172"/>
        <v>448.50959999999998</v>
      </c>
      <c r="O956" s="6">
        <f t="shared" si="173"/>
        <v>448.50959999999998</v>
      </c>
      <c r="P956">
        <f t="shared" si="163"/>
        <v>410201.65502315998</v>
      </c>
    </row>
    <row r="957" spans="1:16" hidden="1" outlineLevel="2" x14ac:dyDescent="0.2">
      <c r="A957" t="s">
        <v>418</v>
      </c>
      <c r="B957">
        <v>1971</v>
      </c>
      <c r="C957">
        <v>46.5</v>
      </c>
      <c r="D957" s="6">
        <v>18735.150000000001</v>
      </c>
      <c r="E957">
        <v>50</v>
      </c>
      <c r="F957">
        <v>17.780173999999999</v>
      </c>
      <c r="G957" s="32">
        <f>Parameters!$R$51</f>
        <v>-0.15</v>
      </c>
      <c r="H957" s="6">
        <f t="shared" si="167"/>
        <v>12072.865461678002</v>
      </c>
      <c r="I957" s="6">
        <f t="shared" si="168"/>
        <v>13883.795280929702</v>
      </c>
      <c r="J957" s="6">
        <f t="shared" si="166"/>
        <v>1.515855786491126</v>
      </c>
      <c r="K957" s="126">
        <f t="shared" si="169"/>
        <v>21045.831415055476</v>
      </c>
      <c r="L957" s="113">
        <f t="shared" si="170"/>
        <v>18300.72</v>
      </c>
      <c r="M957" s="113">
        <f t="shared" si="171"/>
        <v>2745.11</v>
      </c>
      <c r="N957" s="113">
        <f t="shared" si="172"/>
        <v>374.70300000000003</v>
      </c>
      <c r="O957" s="6">
        <f t="shared" si="173"/>
        <v>374.70300000000003</v>
      </c>
      <c r="P957">
        <f t="shared" si="163"/>
        <v>333114.22691610001</v>
      </c>
    </row>
    <row r="958" spans="1:16" hidden="1" outlineLevel="2" x14ac:dyDescent="0.2">
      <c r="A958" t="s">
        <v>418</v>
      </c>
      <c r="B958">
        <v>1970</v>
      </c>
      <c r="C958">
        <v>47.5</v>
      </c>
      <c r="D958" s="6">
        <v>34673.32</v>
      </c>
      <c r="E958">
        <v>50</v>
      </c>
      <c r="F958">
        <v>17.279005999999999</v>
      </c>
      <c r="G958" s="32">
        <f>Parameters!$R$51</f>
        <v>-0.15</v>
      </c>
      <c r="H958" s="6">
        <f t="shared" si="167"/>
        <v>22690.909913601601</v>
      </c>
      <c r="I958" s="6">
        <f t="shared" si="168"/>
        <v>26094.546400641841</v>
      </c>
      <c r="J958" s="6">
        <f t="shared" si="166"/>
        <v>1.515855786491126</v>
      </c>
      <c r="K958" s="126">
        <f t="shared" si="169"/>
        <v>39555.56915727412</v>
      </c>
      <c r="L958" s="113">
        <f t="shared" si="170"/>
        <v>34396.15</v>
      </c>
      <c r="M958" s="113">
        <f t="shared" si="171"/>
        <v>5159.42</v>
      </c>
      <c r="N958" s="113">
        <f t="shared" si="172"/>
        <v>693.46640000000002</v>
      </c>
      <c r="O958" s="6">
        <f t="shared" si="173"/>
        <v>693.46640000000002</v>
      </c>
      <c r="P958">
        <f t="shared" si="163"/>
        <v>599120.50431991997</v>
      </c>
    </row>
    <row r="959" spans="1:16" hidden="1" outlineLevel="2" x14ac:dyDescent="0.2">
      <c r="A959" t="s">
        <v>418</v>
      </c>
      <c r="B959">
        <v>1969</v>
      </c>
      <c r="C959">
        <v>48.5</v>
      </c>
      <c r="D959" s="6">
        <v>22727.83</v>
      </c>
      <c r="E959">
        <v>50</v>
      </c>
      <c r="F959">
        <v>16.788308000000001</v>
      </c>
      <c r="G959" s="32">
        <f>Parameters!$R$51</f>
        <v>-0.15</v>
      </c>
      <c r="H959" s="6">
        <f t="shared" si="167"/>
        <v>15096.593795767199</v>
      </c>
      <c r="I959" s="6">
        <f t="shared" si="168"/>
        <v>17361.082865132277</v>
      </c>
      <c r="J959" s="6">
        <f t="shared" si="166"/>
        <v>1.515855786491126</v>
      </c>
      <c r="K959" s="126">
        <f t="shared" si="169"/>
        <v>26316.897920862699</v>
      </c>
      <c r="L959" s="113">
        <f t="shared" si="170"/>
        <v>22884.26</v>
      </c>
      <c r="M959" s="113">
        <f t="shared" si="171"/>
        <v>3432.64</v>
      </c>
      <c r="N959" s="113">
        <f t="shared" si="172"/>
        <v>454.55660000000006</v>
      </c>
      <c r="O959" s="6">
        <f t="shared" si="173"/>
        <v>454.55660000000006</v>
      </c>
      <c r="P959">
        <f t="shared" si="163"/>
        <v>381561.81021164003</v>
      </c>
    </row>
    <row r="960" spans="1:16" hidden="1" outlineLevel="2" x14ac:dyDescent="0.2">
      <c r="A960" t="s">
        <v>418</v>
      </c>
      <c r="B960">
        <v>1968</v>
      </c>
      <c r="C960">
        <v>49.5</v>
      </c>
      <c r="D960" s="6">
        <v>18431.75</v>
      </c>
      <c r="E960">
        <v>50</v>
      </c>
      <c r="F960">
        <v>16.308108000000001</v>
      </c>
      <c r="G960" s="32">
        <f>Parameters!$R$51</f>
        <v>-0.15</v>
      </c>
      <c r="H960" s="6">
        <f t="shared" si="167"/>
        <v>12420.010607420001</v>
      </c>
      <c r="I960" s="6">
        <f t="shared" si="168"/>
        <v>14283.012198533001</v>
      </c>
      <c r="J960" s="6">
        <f t="shared" si="166"/>
        <v>1.515855786491126</v>
      </c>
      <c r="K960" s="126">
        <f t="shared" si="169"/>
        <v>21650.986689669589</v>
      </c>
      <c r="L960" s="113">
        <f t="shared" si="170"/>
        <v>18826.939999999999</v>
      </c>
      <c r="M960" s="113">
        <f t="shared" si="171"/>
        <v>2824.05</v>
      </c>
      <c r="N960" s="113">
        <f t="shared" si="172"/>
        <v>368.63499999999999</v>
      </c>
      <c r="O960" s="6">
        <f t="shared" si="173"/>
        <v>368.63499999999999</v>
      </c>
      <c r="P960">
        <f t="shared" si="163"/>
        <v>300586.969629</v>
      </c>
    </row>
    <row r="961" spans="1:16" hidden="1" outlineLevel="2" x14ac:dyDescent="0.2">
      <c r="A961" t="s">
        <v>418</v>
      </c>
      <c r="B961">
        <v>1967</v>
      </c>
      <c r="C961">
        <v>50.5</v>
      </c>
      <c r="D961" s="6">
        <v>13632.95</v>
      </c>
      <c r="E961">
        <v>50</v>
      </c>
      <c r="F961">
        <v>15.838412</v>
      </c>
      <c r="G961" s="32">
        <f>Parameters!$R$51</f>
        <v>-0.15</v>
      </c>
      <c r="H961" s="6">
        <f t="shared" si="167"/>
        <v>9314.4644224919994</v>
      </c>
      <c r="I961" s="6">
        <f t="shared" si="168"/>
        <v>10711.634085865799</v>
      </c>
      <c r="J961" s="6">
        <f t="shared" si="166"/>
        <v>1.515855786491126</v>
      </c>
      <c r="K961" s="126">
        <f t="shared" si="169"/>
        <v>16237.292511835252</v>
      </c>
      <c r="L961" s="113">
        <f t="shared" si="170"/>
        <v>14119.38</v>
      </c>
      <c r="M961" s="113">
        <f t="shared" si="171"/>
        <v>2117.91</v>
      </c>
      <c r="N961" s="113">
        <f t="shared" si="172"/>
        <v>272.65899999999999</v>
      </c>
      <c r="O961" s="6">
        <f t="shared" si="173"/>
        <v>272.65899999999999</v>
      </c>
      <c r="P961">
        <f t="shared" si="163"/>
        <v>215924.27887540002</v>
      </c>
    </row>
    <row r="962" spans="1:16" hidden="1" outlineLevel="2" x14ac:dyDescent="0.2">
      <c r="A962" t="s">
        <v>418</v>
      </c>
      <c r="B962">
        <v>1966</v>
      </c>
      <c r="C962">
        <v>51.5</v>
      </c>
      <c r="D962" s="6">
        <v>10161.290000000001</v>
      </c>
      <c r="E962">
        <v>50</v>
      </c>
      <c r="F962">
        <v>15.379194999999999</v>
      </c>
      <c r="G962" s="32">
        <f>Parameters!$R$51</f>
        <v>-0.15</v>
      </c>
      <c r="H962" s="6">
        <f t="shared" si="167"/>
        <v>7035.8407927690005</v>
      </c>
      <c r="I962" s="6">
        <f t="shared" si="168"/>
        <v>8091.2169116843497</v>
      </c>
      <c r="J962" s="6">
        <f t="shared" si="166"/>
        <v>1.515855786491126</v>
      </c>
      <c r="K962" s="126">
        <f t="shared" si="169"/>
        <v>12265.117975331579</v>
      </c>
      <c r="L962" s="113">
        <f t="shared" si="170"/>
        <v>10665.32</v>
      </c>
      <c r="M962" s="113">
        <f t="shared" si="171"/>
        <v>1599.8</v>
      </c>
      <c r="N962" s="113">
        <f t="shared" si="172"/>
        <v>203.22580000000002</v>
      </c>
      <c r="O962" s="6">
        <f t="shared" si="173"/>
        <v>203.22580000000002</v>
      </c>
      <c r="P962">
        <f t="shared" si="163"/>
        <v>156272.46036155001</v>
      </c>
    </row>
    <row r="963" spans="1:16" hidden="1" outlineLevel="2" x14ac:dyDescent="0.2">
      <c r="A963" t="s">
        <v>418</v>
      </c>
      <c r="B963">
        <v>1965</v>
      </c>
      <c r="C963">
        <v>52.5</v>
      </c>
      <c r="D963" s="6">
        <v>12411.87</v>
      </c>
      <c r="E963">
        <v>50</v>
      </c>
      <c r="F963">
        <v>14.930408999999999</v>
      </c>
      <c r="G963" s="32">
        <f>Parameters!$R$51</f>
        <v>-0.15</v>
      </c>
      <c r="H963" s="6">
        <f t="shared" si="167"/>
        <v>8705.5840889034007</v>
      </c>
      <c r="I963" s="6">
        <f t="shared" si="168"/>
        <v>10011.421702238909</v>
      </c>
      <c r="J963" s="6">
        <f t="shared" si="166"/>
        <v>1.515855786491126</v>
      </c>
      <c r="K963" s="126">
        <f t="shared" si="169"/>
        <v>15175.87151834169</v>
      </c>
      <c r="L963" s="113">
        <f t="shared" si="170"/>
        <v>13196.41</v>
      </c>
      <c r="M963" s="113">
        <f t="shared" si="171"/>
        <v>1979.46</v>
      </c>
      <c r="N963" s="113">
        <f t="shared" si="172"/>
        <v>248.23740000000001</v>
      </c>
      <c r="O963" s="6">
        <f t="shared" si="173"/>
        <v>248.23740000000001</v>
      </c>
      <c r="P963">
        <f t="shared" si="163"/>
        <v>185314.29555482999</v>
      </c>
    </row>
    <row r="964" spans="1:16" hidden="1" outlineLevel="2" x14ac:dyDescent="0.2">
      <c r="A964" t="s">
        <v>418</v>
      </c>
      <c r="B964">
        <v>1964</v>
      </c>
      <c r="C964">
        <v>53.5</v>
      </c>
      <c r="D964" s="6">
        <v>9891.66</v>
      </c>
      <c r="E964">
        <v>50</v>
      </c>
      <c r="F964">
        <v>14.491982999999999</v>
      </c>
      <c r="G964" s="32">
        <f>Parameters!$R$51</f>
        <v>-0.15</v>
      </c>
      <c r="H964" s="6">
        <f t="shared" si="167"/>
        <v>7024.6646287644007</v>
      </c>
      <c r="I964" s="6">
        <f t="shared" si="168"/>
        <v>8078.3643230790603</v>
      </c>
      <c r="J964" s="6">
        <f t="shared" si="166"/>
        <v>1.515855786491126</v>
      </c>
      <c r="K964" s="126">
        <f t="shared" si="169"/>
        <v>12245.635304522861</v>
      </c>
      <c r="L964" s="113">
        <f t="shared" si="170"/>
        <v>10648.38</v>
      </c>
      <c r="M964" s="113">
        <f t="shared" si="171"/>
        <v>1597.26</v>
      </c>
      <c r="N964" s="113">
        <f t="shared" si="172"/>
        <v>197.83320000000001</v>
      </c>
      <c r="O964" s="6">
        <f t="shared" si="173"/>
        <v>197.83320000000001</v>
      </c>
      <c r="P964">
        <f t="shared" si="163"/>
        <v>143349.76856177999</v>
      </c>
    </row>
    <row r="965" spans="1:16" hidden="1" outlineLevel="2" x14ac:dyDescent="0.2">
      <c r="A965" t="s">
        <v>418</v>
      </c>
      <c r="B965">
        <v>1963</v>
      </c>
      <c r="C965">
        <v>54.5</v>
      </c>
      <c r="D965" s="6">
        <v>4495.1899999999996</v>
      </c>
      <c r="E965">
        <v>50</v>
      </c>
      <c r="F965">
        <v>14.06381</v>
      </c>
      <c r="G965" s="32">
        <f>Parameters!$R$51</f>
        <v>-0.15</v>
      </c>
      <c r="H965" s="6">
        <f t="shared" si="167"/>
        <v>3230.8000385219998</v>
      </c>
      <c r="I965" s="6">
        <f t="shared" si="168"/>
        <v>3715.4200443002997</v>
      </c>
      <c r="J965" s="6">
        <f t="shared" si="166"/>
        <v>1.515855786491126</v>
      </c>
      <c r="K965" s="126">
        <f t="shared" si="169"/>
        <v>5632.0409733977249</v>
      </c>
      <c r="L965" s="113">
        <f t="shared" si="170"/>
        <v>4897.43</v>
      </c>
      <c r="M965" s="113">
        <f t="shared" si="171"/>
        <v>734.61</v>
      </c>
      <c r="N965" s="113">
        <f t="shared" si="172"/>
        <v>89.90379999999999</v>
      </c>
      <c r="O965" s="6">
        <f t="shared" si="173"/>
        <v>89.90379999999999</v>
      </c>
      <c r="P965">
        <f t="shared" ref="P965:P1028" si="174">D965*F965</f>
        <v>63219.498073899995</v>
      </c>
    </row>
    <row r="966" spans="1:16" hidden="1" outlineLevel="2" x14ac:dyDescent="0.2">
      <c r="A966" t="s">
        <v>418</v>
      </c>
      <c r="B966">
        <v>1962</v>
      </c>
      <c r="C966">
        <v>55.5</v>
      </c>
      <c r="D966" s="6">
        <v>5518.54</v>
      </c>
      <c r="E966">
        <v>50</v>
      </c>
      <c r="F966">
        <v>13.645744000000001</v>
      </c>
      <c r="G966" s="32">
        <f>Parameters!$R$51</f>
        <v>-0.15</v>
      </c>
      <c r="H966" s="6">
        <f t="shared" si="167"/>
        <v>4012.4483181247997</v>
      </c>
      <c r="I966" s="6">
        <f t="shared" si="168"/>
        <v>4614.3155658435189</v>
      </c>
      <c r="J966" s="6">
        <f t="shared" si="166"/>
        <v>1.515855786491126</v>
      </c>
      <c r="K966" s="126">
        <f t="shared" si="169"/>
        <v>6994.6369511799721</v>
      </c>
      <c r="L966" s="113">
        <f t="shared" si="170"/>
        <v>6082.29</v>
      </c>
      <c r="M966" s="113">
        <f t="shared" si="171"/>
        <v>912.35</v>
      </c>
      <c r="N966" s="113">
        <f t="shared" si="172"/>
        <v>110.3708</v>
      </c>
      <c r="O966" s="6">
        <f t="shared" si="173"/>
        <v>110.3708</v>
      </c>
      <c r="P966">
        <f t="shared" si="174"/>
        <v>75304.584093760001</v>
      </c>
    </row>
    <row r="967" spans="1:16" hidden="1" outlineLevel="2" x14ac:dyDescent="0.2">
      <c r="A967" t="s">
        <v>418</v>
      </c>
      <c r="B967">
        <v>1961</v>
      </c>
      <c r="C967">
        <v>56.5</v>
      </c>
      <c r="D967" s="6">
        <v>2333.67</v>
      </c>
      <c r="E967">
        <v>50</v>
      </c>
      <c r="F967">
        <v>13.237622</v>
      </c>
      <c r="G967" s="32">
        <f>Parameters!$R$51</f>
        <v>-0.15</v>
      </c>
      <c r="H967" s="6">
        <f t="shared" si="167"/>
        <v>1715.8251733452</v>
      </c>
      <c r="I967" s="6">
        <f t="shared" si="168"/>
        <v>1973.1989493469798</v>
      </c>
      <c r="J967" s="6">
        <f t="shared" si="166"/>
        <v>1.515855786491126</v>
      </c>
      <c r="K967" s="126">
        <f t="shared" si="169"/>
        <v>2991.0850452658296</v>
      </c>
      <c r="L967" s="113">
        <f t="shared" si="170"/>
        <v>2600.94</v>
      </c>
      <c r="M967" s="113">
        <f t="shared" si="171"/>
        <v>390.15</v>
      </c>
      <c r="N967" s="113">
        <f t="shared" si="172"/>
        <v>46.673400000000001</v>
      </c>
      <c r="O967" s="6">
        <f t="shared" si="173"/>
        <v>46.673400000000001</v>
      </c>
      <c r="P967">
        <f t="shared" si="174"/>
        <v>30892.241332740003</v>
      </c>
    </row>
    <row r="968" spans="1:16" hidden="1" outlineLevel="2" x14ac:dyDescent="0.2">
      <c r="A968" t="s">
        <v>418</v>
      </c>
      <c r="B968">
        <v>1960</v>
      </c>
      <c r="C968">
        <v>57.5</v>
      </c>
      <c r="D968" s="6">
        <v>3098.09</v>
      </c>
      <c r="E968">
        <v>50</v>
      </c>
      <c r="F968">
        <v>12.839230000000001</v>
      </c>
      <c r="G968" s="32">
        <f>Parameters!$R$51</f>
        <v>-0.15</v>
      </c>
      <c r="H968" s="6">
        <f t="shared" si="167"/>
        <v>2302.5481985860001</v>
      </c>
      <c r="I968" s="6">
        <f t="shared" si="168"/>
        <v>2647.9304283738998</v>
      </c>
      <c r="J968" s="6">
        <f t="shared" si="166"/>
        <v>1.515855786491126</v>
      </c>
      <c r="K968" s="126">
        <f t="shared" si="169"/>
        <v>4013.8806620765017</v>
      </c>
      <c r="L968" s="113">
        <f t="shared" si="170"/>
        <v>3490.33</v>
      </c>
      <c r="M968" s="113">
        <f t="shared" si="171"/>
        <v>523.54999999999995</v>
      </c>
      <c r="N968" s="113">
        <f t="shared" si="172"/>
        <v>61.961800000000004</v>
      </c>
      <c r="O968" s="6">
        <f t="shared" si="173"/>
        <v>61.961800000000004</v>
      </c>
      <c r="P968">
        <f t="shared" si="174"/>
        <v>39777.090070700004</v>
      </c>
    </row>
    <row r="969" spans="1:16" hidden="1" outlineLevel="2" x14ac:dyDescent="0.2">
      <c r="A969" t="s">
        <v>418</v>
      </c>
      <c r="B969">
        <v>1959</v>
      </c>
      <c r="C969">
        <v>58.5</v>
      </c>
      <c r="D969" s="6">
        <v>2855.07</v>
      </c>
      <c r="E969">
        <v>50</v>
      </c>
      <c r="F969">
        <v>12.450324</v>
      </c>
      <c r="G969" s="32">
        <f>Parameters!$R$51</f>
        <v>-0.15</v>
      </c>
      <c r="H969" s="6">
        <f t="shared" si="167"/>
        <v>2144.1390691463998</v>
      </c>
      <c r="I969" s="6">
        <f t="shared" si="168"/>
        <v>2465.7599295183595</v>
      </c>
      <c r="J969" s="6">
        <f t="shared" si="166"/>
        <v>1.515855786491126</v>
      </c>
      <c r="K969" s="126">
        <f t="shared" si="169"/>
        <v>3737.736457258356</v>
      </c>
      <c r="L969" s="113">
        <f t="shared" si="170"/>
        <v>3250.21</v>
      </c>
      <c r="M969" s="113">
        <f t="shared" si="171"/>
        <v>487.53</v>
      </c>
      <c r="N969" s="113">
        <f t="shared" si="172"/>
        <v>57.101400000000005</v>
      </c>
      <c r="O969" s="6">
        <f t="shared" si="173"/>
        <v>57.101400000000005</v>
      </c>
      <c r="P969">
        <f t="shared" si="174"/>
        <v>35546.54654268</v>
      </c>
    </row>
    <row r="970" spans="1:16" hidden="1" outlineLevel="2" x14ac:dyDescent="0.2">
      <c r="A970" t="s">
        <v>418</v>
      </c>
      <c r="B970">
        <v>1958</v>
      </c>
      <c r="C970">
        <v>59.5</v>
      </c>
      <c r="D970" s="6">
        <v>2953.05</v>
      </c>
      <c r="E970">
        <v>50</v>
      </c>
      <c r="F970">
        <v>12.070622999999999</v>
      </c>
      <c r="G970" s="32">
        <f>Parameters!$R$51</f>
        <v>-0.15</v>
      </c>
      <c r="H970" s="6">
        <f t="shared" si="167"/>
        <v>2240.1469349969998</v>
      </c>
      <c r="I970" s="6">
        <f t="shared" si="168"/>
        <v>2576.1689752465495</v>
      </c>
      <c r="J970" s="6">
        <f t="shared" si="166"/>
        <v>1.515855786491126</v>
      </c>
      <c r="K970" s="126">
        <f t="shared" si="169"/>
        <v>3905.1006481063964</v>
      </c>
      <c r="L970" s="113">
        <f t="shared" si="170"/>
        <v>3395.74</v>
      </c>
      <c r="M970" s="113">
        <f t="shared" si="171"/>
        <v>509.36</v>
      </c>
      <c r="N970" s="113">
        <f t="shared" si="172"/>
        <v>59.061000000000007</v>
      </c>
      <c r="O970" s="6">
        <f t="shared" si="173"/>
        <v>59.061000000000007</v>
      </c>
      <c r="P970">
        <f t="shared" si="174"/>
        <v>35645.153250150004</v>
      </c>
    </row>
    <row r="971" spans="1:16" hidden="1" outlineLevel="2" x14ac:dyDescent="0.2">
      <c r="A971" t="s">
        <v>418</v>
      </c>
      <c r="B971">
        <v>1957</v>
      </c>
      <c r="C971">
        <v>60.5</v>
      </c>
      <c r="D971" s="6">
        <v>1670.25</v>
      </c>
      <c r="E971">
        <v>50</v>
      </c>
      <c r="F971">
        <v>11.699818</v>
      </c>
      <c r="G971" s="32">
        <f>Parameters!$R$51</f>
        <v>-0.15</v>
      </c>
      <c r="H971" s="6">
        <f t="shared" si="167"/>
        <v>1279.4175797099999</v>
      </c>
      <c r="I971" s="6">
        <f t="shared" si="168"/>
        <v>1471.3302166664998</v>
      </c>
      <c r="J971" s="6">
        <f t="shared" si="166"/>
        <v>1.515855786491126</v>
      </c>
      <c r="K971" s="126">
        <f t="shared" si="169"/>
        <v>2230.3244227731557</v>
      </c>
      <c r="L971" s="113">
        <f t="shared" si="170"/>
        <v>1939.41</v>
      </c>
      <c r="M971" s="113">
        <f t="shared" si="171"/>
        <v>290.91000000000003</v>
      </c>
      <c r="N971" s="113">
        <f t="shared" si="172"/>
        <v>33.405000000000001</v>
      </c>
      <c r="O971" s="6">
        <f t="shared" si="173"/>
        <v>33.405000000000001</v>
      </c>
      <c r="P971">
        <f t="shared" si="174"/>
        <v>19541.6210145</v>
      </c>
    </row>
    <row r="972" spans="1:16" hidden="1" outlineLevel="2" x14ac:dyDescent="0.2">
      <c r="A972" t="s">
        <v>418</v>
      </c>
      <c r="B972">
        <v>1956</v>
      </c>
      <c r="C972">
        <v>61.5</v>
      </c>
      <c r="D972" s="6">
        <v>2462.67</v>
      </c>
      <c r="E972">
        <v>50</v>
      </c>
      <c r="F972">
        <v>11.337562999999999</v>
      </c>
      <c r="G972" s="32">
        <f>Parameters!$R$51</f>
        <v>-0.15</v>
      </c>
      <c r="H972" s="6">
        <f t="shared" si="167"/>
        <v>1904.2564745358</v>
      </c>
      <c r="I972" s="6">
        <f t="shared" si="168"/>
        <v>2189.8949457161698</v>
      </c>
      <c r="J972" s="6">
        <f t="shared" si="166"/>
        <v>1.515855786491126</v>
      </c>
      <c r="K972" s="126">
        <f t="shared" si="169"/>
        <v>3319.5649252715261</v>
      </c>
      <c r="L972" s="113">
        <f t="shared" si="170"/>
        <v>2886.58</v>
      </c>
      <c r="M972" s="113">
        <f t="shared" si="171"/>
        <v>432.98</v>
      </c>
      <c r="N972" s="113">
        <f t="shared" si="172"/>
        <v>49.253399999999999</v>
      </c>
      <c r="O972" s="6">
        <f t="shared" si="173"/>
        <v>49.253399999999999</v>
      </c>
      <c r="P972">
        <f t="shared" si="174"/>
        <v>27920.67627321</v>
      </c>
    </row>
    <row r="973" spans="1:16" hidden="1" outlineLevel="2" x14ac:dyDescent="0.2">
      <c r="A973" t="s">
        <v>418</v>
      </c>
      <c r="B973">
        <v>1955</v>
      </c>
      <c r="C973">
        <v>62.5</v>
      </c>
      <c r="D973" s="6">
        <v>2740.44</v>
      </c>
      <c r="E973">
        <v>50</v>
      </c>
      <c r="F973">
        <v>10.983458000000001</v>
      </c>
      <c r="G973" s="32">
        <f>Parameters!$R$51</f>
        <v>-0.15</v>
      </c>
      <c r="H973" s="6">
        <f t="shared" si="167"/>
        <v>2138.4498471696002</v>
      </c>
      <c r="I973" s="6">
        <f t="shared" si="168"/>
        <v>2459.2173242450399</v>
      </c>
      <c r="J973" s="6">
        <f t="shared" si="166"/>
        <v>1.515855786491126</v>
      </c>
      <c r="K973" s="126">
        <f t="shared" si="169"/>
        <v>3727.8188111960671</v>
      </c>
      <c r="L973" s="113">
        <f t="shared" si="170"/>
        <v>3241.58</v>
      </c>
      <c r="M973" s="113">
        <f t="shared" si="171"/>
        <v>486.24</v>
      </c>
      <c r="N973" s="113">
        <f t="shared" si="172"/>
        <v>54.808799999999998</v>
      </c>
      <c r="O973" s="6">
        <f t="shared" si="173"/>
        <v>54.808799999999998</v>
      </c>
      <c r="P973">
        <f t="shared" si="174"/>
        <v>30099.507641520002</v>
      </c>
    </row>
    <row r="974" spans="1:16" hidden="1" outlineLevel="2" x14ac:dyDescent="0.2">
      <c r="A974" t="s">
        <v>418</v>
      </c>
      <c r="B974">
        <v>1954</v>
      </c>
      <c r="C974">
        <v>63.5</v>
      </c>
      <c r="D974" s="6">
        <v>430.63</v>
      </c>
      <c r="E974">
        <v>50</v>
      </c>
      <c r="F974">
        <v>10.6371</v>
      </c>
      <c r="G974" s="32">
        <f>Parameters!$R$51</f>
        <v>-0.15</v>
      </c>
      <c r="H974" s="6">
        <f t="shared" si="167"/>
        <v>339.01691254000002</v>
      </c>
      <c r="I974" s="6">
        <f t="shared" si="168"/>
        <v>389.86944942100001</v>
      </c>
      <c r="J974" s="6">
        <f t="shared" si="166"/>
        <v>1.515855786491126</v>
      </c>
      <c r="K974" s="126">
        <f t="shared" si="169"/>
        <v>590.98586088093225</v>
      </c>
      <c r="L974" s="113">
        <f t="shared" si="170"/>
        <v>513.9</v>
      </c>
      <c r="M974" s="113">
        <f t="shared" si="171"/>
        <v>77.09</v>
      </c>
      <c r="N974" s="113">
        <f t="shared" si="172"/>
        <v>8.6126000000000005</v>
      </c>
      <c r="O974" s="6">
        <f t="shared" si="173"/>
        <v>8.6126000000000005</v>
      </c>
      <c r="P974">
        <f t="shared" si="174"/>
        <v>4580.6543730000003</v>
      </c>
    </row>
    <row r="975" spans="1:16" hidden="1" outlineLevel="2" x14ac:dyDescent="0.2">
      <c r="A975" t="s">
        <v>418</v>
      </c>
      <c r="B975">
        <v>1953</v>
      </c>
      <c r="C975">
        <v>64.5</v>
      </c>
      <c r="D975" s="6">
        <v>358.01</v>
      </c>
      <c r="E975">
        <v>50</v>
      </c>
      <c r="F975">
        <v>10.29805</v>
      </c>
      <c r="G975" s="32">
        <f>Parameters!$R$51</f>
        <v>-0.15</v>
      </c>
      <c r="H975" s="6">
        <f t="shared" si="167"/>
        <v>284.27390238999999</v>
      </c>
      <c r="I975" s="6">
        <f t="shared" si="168"/>
        <v>326.91498774849998</v>
      </c>
      <c r="J975" s="6">
        <f t="shared" si="166"/>
        <v>1.515855786491126</v>
      </c>
      <c r="K975" s="126">
        <f t="shared" si="169"/>
        <v>495.55597586923926</v>
      </c>
      <c r="L975" s="113">
        <f t="shared" si="170"/>
        <v>430.92</v>
      </c>
      <c r="M975" s="113">
        <f t="shared" si="171"/>
        <v>64.64</v>
      </c>
      <c r="N975" s="113">
        <f t="shared" si="172"/>
        <v>7.1601999999999997</v>
      </c>
      <c r="O975" s="6">
        <f t="shared" si="173"/>
        <v>7.1601999999999997</v>
      </c>
      <c r="P975">
        <f t="shared" si="174"/>
        <v>3686.8048804999999</v>
      </c>
    </row>
    <row r="976" spans="1:16" hidden="1" outlineLevel="2" x14ac:dyDescent="0.2">
      <c r="A976" t="s">
        <v>418</v>
      </c>
      <c r="B976">
        <v>1951</v>
      </c>
      <c r="C976">
        <v>66.5</v>
      </c>
      <c r="D976" s="6">
        <v>1563.76</v>
      </c>
      <c r="E976">
        <v>50</v>
      </c>
      <c r="F976">
        <v>9.6400679999999994</v>
      </c>
      <c r="G976" s="32">
        <f>Parameters!$R$51</f>
        <v>-0.15</v>
      </c>
      <c r="H976" s="6">
        <f t="shared" si="167"/>
        <v>1262.2649452864</v>
      </c>
      <c r="I976" s="6">
        <f t="shared" si="168"/>
        <v>1451.6046870793598</v>
      </c>
      <c r="J976" s="6">
        <f t="shared" si="166"/>
        <v>1.515855786491126</v>
      </c>
      <c r="K976" s="126">
        <f t="shared" si="169"/>
        <v>2200.4233646068878</v>
      </c>
      <c r="L976" s="113">
        <f t="shared" si="170"/>
        <v>1913.41</v>
      </c>
      <c r="M976" s="113">
        <f t="shared" si="171"/>
        <v>287.01</v>
      </c>
      <c r="N976" s="113">
        <f t="shared" si="172"/>
        <v>31.275199999999998</v>
      </c>
      <c r="O976" s="6">
        <f t="shared" si="173"/>
        <v>31.275199999999998</v>
      </c>
      <c r="P976">
        <f t="shared" si="174"/>
        <v>15074.752735679998</v>
      </c>
    </row>
    <row r="977" spans="1:19" hidden="1" outlineLevel="2" x14ac:dyDescent="0.2">
      <c r="A977" t="s">
        <v>418</v>
      </c>
      <c r="B977">
        <v>1950</v>
      </c>
      <c r="C977">
        <v>67.5</v>
      </c>
      <c r="D977" s="6">
        <v>1363.22</v>
      </c>
      <c r="E977">
        <v>50</v>
      </c>
      <c r="F977">
        <v>9.320195</v>
      </c>
      <c r="G977" s="32">
        <f>Parameters!$R$51</f>
        <v>-0.15</v>
      </c>
      <c r="H977" s="6">
        <f t="shared" si="167"/>
        <v>1109.1104754420001</v>
      </c>
      <c r="I977" s="6">
        <f t="shared" si="168"/>
        <v>1275.4770467583</v>
      </c>
      <c r="J977" s="6">
        <f t="shared" si="166"/>
        <v>1.515855786491126</v>
      </c>
      <c r="K977" s="126">
        <f t="shared" si="169"/>
        <v>1933.4392618651816</v>
      </c>
      <c r="L977" s="113">
        <f t="shared" si="170"/>
        <v>1681.25</v>
      </c>
      <c r="M977" s="113">
        <f t="shared" si="171"/>
        <v>252.19</v>
      </c>
      <c r="N977" s="113">
        <f t="shared" si="172"/>
        <v>27.264400000000002</v>
      </c>
      <c r="O977" s="6">
        <f t="shared" si="173"/>
        <v>27.264400000000002</v>
      </c>
      <c r="P977">
        <f t="shared" si="174"/>
        <v>12705.476227900001</v>
      </c>
    </row>
    <row r="978" spans="1:19" hidden="1" outlineLevel="2" x14ac:dyDescent="0.2">
      <c r="A978" t="s">
        <v>418</v>
      </c>
      <c r="B978">
        <v>1949</v>
      </c>
      <c r="C978">
        <v>68.5</v>
      </c>
      <c r="D978" s="6">
        <v>494.1</v>
      </c>
      <c r="E978">
        <v>50</v>
      </c>
      <c r="F978">
        <v>9.0057980000000004</v>
      </c>
      <c r="G978" s="32">
        <f>Parameters!$R$51</f>
        <v>-0.15</v>
      </c>
      <c r="H978" s="6">
        <f t="shared" si="167"/>
        <v>405.10470416400005</v>
      </c>
      <c r="I978" s="6">
        <f t="shared" si="168"/>
        <v>465.8704097886</v>
      </c>
      <c r="J978" s="6">
        <f t="shared" si="166"/>
        <v>1.515855786491126</v>
      </c>
      <c r="K978" s="126">
        <f t="shared" si="169"/>
        <v>706.19235643304137</v>
      </c>
      <c r="L978" s="113">
        <f t="shared" si="170"/>
        <v>614.08000000000004</v>
      </c>
      <c r="M978" s="113">
        <f t="shared" si="171"/>
        <v>92.11</v>
      </c>
      <c r="N978" s="113">
        <f t="shared" si="172"/>
        <v>9.8819999999999997</v>
      </c>
      <c r="O978" s="6">
        <f t="shared" si="173"/>
        <v>9.8819999999999997</v>
      </c>
      <c r="P978">
        <f t="shared" si="174"/>
        <v>4449.7647918000002</v>
      </c>
    </row>
    <row r="979" spans="1:19" hidden="1" outlineLevel="2" x14ac:dyDescent="0.2">
      <c r="A979" t="s">
        <v>418</v>
      </c>
      <c r="B979">
        <v>1948</v>
      </c>
      <c r="C979">
        <v>69.5</v>
      </c>
      <c r="D979" s="6">
        <v>300.62</v>
      </c>
      <c r="E979">
        <v>50</v>
      </c>
      <c r="F979">
        <v>8.6964489999999994</v>
      </c>
      <c r="G979" s="32">
        <f>Parameters!$R$51</f>
        <v>-0.15</v>
      </c>
      <c r="H979" s="6">
        <f t="shared" si="167"/>
        <v>248.33347003239999</v>
      </c>
      <c r="I979" s="6">
        <f t="shared" si="168"/>
        <v>285.58349053725999</v>
      </c>
      <c r="J979" s="6">
        <f t="shared" si="166"/>
        <v>1.515855786491126</v>
      </c>
      <c r="K979" s="126">
        <f t="shared" si="169"/>
        <v>432.90338665723925</v>
      </c>
      <c r="L979" s="113">
        <f t="shared" si="170"/>
        <v>376.44</v>
      </c>
      <c r="M979" s="113">
        <f t="shared" si="171"/>
        <v>56.46</v>
      </c>
      <c r="N979" s="113">
        <f t="shared" si="172"/>
        <v>6.0124000000000004</v>
      </c>
      <c r="O979" s="6">
        <f t="shared" si="173"/>
        <v>6.0124000000000004</v>
      </c>
      <c r="P979">
        <f t="shared" si="174"/>
        <v>2614.32649838</v>
      </c>
    </row>
    <row r="980" spans="1:19" hidden="1" outlineLevel="2" x14ac:dyDescent="0.2">
      <c r="A980" t="s">
        <v>418</v>
      </c>
      <c r="B980">
        <v>1947</v>
      </c>
      <c r="C980">
        <v>70.5</v>
      </c>
      <c r="D980" s="6">
        <v>22.22</v>
      </c>
      <c r="E980">
        <v>50</v>
      </c>
      <c r="F980">
        <v>8.3917590000000004</v>
      </c>
      <c r="G980" s="32">
        <f>Parameters!$R$51</f>
        <v>-0.15</v>
      </c>
      <c r="H980" s="6">
        <f t="shared" si="167"/>
        <v>18.490702300399999</v>
      </c>
      <c r="I980" s="6">
        <f t="shared" si="168"/>
        <v>21.264307645459997</v>
      </c>
      <c r="J980" s="6">
        <f t="shared" si="166"/>
        <v>1.515855786491126</v>
      </c>
      <c r="K980" s="126">
        <f t="shared" si="169"/>
        <v>32.233623790098029</v>
      </c>
      <c r="L980" s="113">
        <f t="shared" si="170"/>
        <v>28.03</v>
      </c>
      <c r="M980" s="113">
        <f t="shared" si="171"/>
        <v>4.2</v>
      </c>
      <c r="N980" s="113">
        <f t="shared" si="172"/>
        <v>0.44439999999999996</v>
      </c>
      <c r="O980" s="6">
        <f t="shared" si="173"/>
        <v>0.44439999999999996</v>
      </c>
      <c r="P980">
        <f t="shared" si="174"/>
        <v>186.46488497999999</v>
      </c>
    </row>
    <row r="981" spans="1:19" hidden="1" outlineLevel="2" x14ac:dyDescent="0.2">
      <c r="A981" t="s">
        <v>418</v>
      </c>
      <c r="B981">
        <v>1946</v>
      </c>
      <c r="C981">
        <v>71.5</v>
      </c>
      <c r="D981" s="6">
        <v>274.92</v>
      </c>
      <c r="E981">
        <v>50</v>
      </c>
      <c r="F981">
        <v>8.0913930000000001</v>
      </c>
      <c r="G981" s="32">
        <f>Parameters!$R$51</f>
        <v>-0.15</v>
      </c>
      <c r="H981" s="6">
        <f t="shared" si="167"/>
        <v>230.43028472879999</v>
      </c>
      <c r="I981" s="6">
        <f t="shared" si="168"/>
        <v>264.99482743811996</v>
      </c>
      <c r="J981" s="6">
        <f t="shared" si="166"/>
        <v>1.515855786491126</v>
      </c>
      <c r="K981" s="126">
        <f t="shared" si="169"/>
        <v>401.69394256229151</v>
      </c>
      <c r="L981" s="113">
        <f t="shared" si="170"/>
        <v>349.3</v>
      </c>
      <c r="M981" s="113">
        <f t="shared" si="171"/>
        <v>52.39</v>
      </c>
      <c r="N981" s="113">
        <f t="shared" si="172"/>
        <v>5.4984000000000002</v>
      </c>
      <c r="O981" s="6">
        <f t="shared" si="173"/>
        <v>5.4984000000000002</v>
      </c>
      <c r="P981">
        <f t="shared" si="174"/>
        <v>2224.4857635600001</v>
      </c>
    </row>
    <row r="982" spans="1:19" hidden="1" outlineLevel="2" x14ac:dyDescent="0.2">
      <c r="A982" t="s">
        <v>418</v>
      </c>
      <c r="B982">
        <v>1934</v>
      </c>
      <c r="C982">
        <v>83.5</v>
      </c>
      <c r="D982" s="6">
        <v>121.93</v>
      </c>
      <c r="E982">
        <v>50</v>
      </c>
      <c r="F982">
        <v>4.7942609999999997</v>
      </c>
      <c r="G982" s="32">
        <f>Parameters!$R$51</f>
        <v>-0.15</v>
      </c>
      <c r="H982" s="6">
        <f t="shared" si="167"/>
        <v>110.23871512540001</v>
      </c>
      <c r="I982" s="6">
        <f t="shared" si="168"/>
        <v>126.77452239421</v>
      </c>
      <c r="J982" s="6">
        <f t="shared" si="166"/>
        <v>1.515855786491126</v>
      </c>
      <c r="K982" s="126">
        <f t="shared" si="169"/>
        <v>192.17189335091206</v>
      </c>
      <c r="L982" s="113">
        <f t="shared" si="170"/>
        <v>167.11</v>
      </c>
      <c r="M982" s="113">
        <f t="shared" si="171"/>
        <v>25.06</v>
      </c>
      <c r="N982" s="113">
        <f t="shared" si="172"/>
        <v>2.4386000000000001</v>
      </c>
      <c r="O982" s="6">
        <f t="shared" si="173"/>
        <v>2.4386000000000001</v>
      </c>
      <c r="P982">
        <f t="shared" si="174"/>
        <v>584.56424373000004</v>
      </c>
    </row>
    <row r="983" spans="1:19" outlineLevel="1" collapsed="1" x14ac:dyDescent="0.2">
      <c r="A983" s="11" t="s">
        <v>419</v>
      </c>
      <c r="D983" s="6">
        <f>SUBTOTAL(9,D911:D982)</f>
        <v>9659648.2699999996</v>
      </c>
      <c r="G983" s="32"/>
      <c r="H983" s="6">
        <f>SUBTOTAL(9,H911:H982)</f>
        <v>1420901.200607961</v>
      </c>
      <c r="I983" s="6">
        <f>SUBTOTAL(9,I911:I982)</f>
        <v>1634036.3806991552</v>
      </c>
      <c r="J983" s="6"/>
      <c r="K983" s="126">
        <f t="shared" ref="K983:P983" si="175">SUBTOTAL(9,K911:K982)</f>
        <v>2476963.5030198307</v>
      </c>
      <c r="L983" s="113">
        <f t="shared" si="175"/>
        <v>2153881.3000000007</v>
      </c>
      <c r="M983" s="113">
        <f t="shared" si="175"/>
        <v>323082.16000000009</v>
      </c>
      <c r="N983" s="113">
        <f t="shared" si="175"/>
        <v>193192.96539999996</v>
      </c>
      <c r="O983" s="6">
        <f t="shared" si="175"/>
        <v>193192.96539999996</v>
      </c>
      <c r="P983" s="6">
        <f t="shared" si="175"/>
        <v>411937353.46960175</v>
      </c>
      <c r="Q983" s="33">
        <f>P983/D983</f>
        <v>42.645171123772371</v>
      </c>
      <c r="S983" s="6">
        <f>SUBTOTAL(9,S911:S982)</f>
        <v>0</v>
      </c>
    </row>
    <row r="984" spans="1:19" hidden="1" outlineLevel="2" x14ac:dyDescent="0.2">
      <c r="A984" t="s">
        <v>3</v>
      </c>
      <c r="B984">
        <v>2017</v>
      </c>
      <c r="C984">
        <v>0.5</v>
      </c>
      <c r="D984" s="6">
        <v>229122.26</v>
      </c>
      <c r="E984">
        <v>50</v>
      </c>
      <c r="F984">
        <v>49.587938999999999</v>
      </c>
      <c r="G984" s="32">
        <f>Parameters!$R$52</f>
        <v>-0.15</v>
      </c>
      <c r="H984" s="6">
        <f t="shared" si="167"/>
        <v>1888.2469515572113</v>
      </c>
      <c r="I984" s="6">
        <f t="shared" si="168"/>
        <v>2171.4839942907929</v>
      </c>
      <c r="J984" s="6">
        <f t="shared" ref="J984:J1047" si="176">$I$1380</f>
        <v>1.515855786491126</v>
      </c>
      <c r="K984" s="126">
        <f t="shared" si="169"/>
        <v>3291.6565780185615</v>
      </c>
      <c r="L984" s="113">
        <f t="shared" si="170"/>
        <v>2862.31</v>
      </c>
      <c r="M984" s="113">
        <f t="shared" si="171"/>
        <v>429.35</v>
      </c>
      <c r="N984" s="113">
        <f t="shared" si="172"/>
        <v>4582.4452000000001</v>
      </c>
      <c r="O984" s="6">
        <f t="shared" si="173"/>
        <v>4582.4452000000001</v>
      </c>
      <c r="P984">
        <f t="shared" si="174"/>
        <v>11361700.652422139</v>
      </c>
    </row>
    <row r="985" spans="1:19" hidden="1" outlineLevel="2" x14ac:dyDescent="0.2">
      <c r="A985" t="s">
        <v>3</v>
      </c>
      <c r="B985">
        <v>2016</v>
      </c>
      <c r="C985">
        <v>1.5</v>
      </c>
      <c r="D985" s="6">
        <v>918490.75</v>
      </c>
      <c r="E985">
        <v>50</v>
      </c>
      <c r="F985">
        <v>48.767252999999997</v>
      </c>
      <c r="G985" s="32">
        <f>Parameters!$R$52</f>
        <v>-0.15</v>
      </c>
      <c r="H985" s="6">
        <f t="shared" si="167"/>
        <v>22645.334331805014</v>
      </c>
      <c r="I985" s="6">
        <f t="shared" si="168"/>
        <v>26042.134481575762</v>
      </c>
      <c r="J985" s="6">
        <f t="shared" si="176"/>
        <v>1.515855786491126</v>
      </c>
      <c r="K985" s="126">
        <f t="shared" si="169"/>
        <v>39476.120246476698</v>
      </c>
      <c r="L985" s="113">
        <f t="shared" si="170"/>
        <v>34327.06</v>
      </c>
      <c r="M985" s="113">
        <f t="shared" si="171"/>
        <v>5149.0600000000004</v>
      </c>
      <c r="N985" s="113">
        <f t="shared" si="172"/>
        <v>18369.814999999999</v>
      </c>
      <c r="O985" s="6">
        <f t="shared" si="173"/>
        <v>18369.814999999999</v>
      </c>
      <c r="P985">
        <f t="shared" si="174"/>
        <v>44792270.783409745</v>
      </c>
    </row>
    <row r="986" spans="1:19" hidden="1" outlineLevel="2" x14ac:dyDescent="0.2">
      <c r="A986" t="s">
        <v>3</v>
      </c>
      <c r="B986">
        <v>2015</v>
      </c>
      <c r="C986">
        <v>2.5</v>
      </c>
      <c r="D986" s="6">
        <v>360154.74</v>
      </c>
      <c r="E986">
        <v>50</v>
      </c>
      <c r="F986">
        <v>47.951152999999998</v>
      </c>
      <c r="G986" s="32">
        <f>Parameters!$R$52</f>
        <v>-0.15</v>
      </c>
      <c r="H986" s="6">
        <f t="shared" si="167"/>
        <v>14758.039171695626</v>
      </c>
      <c r="I986" s="6">
        <f t="shared" si="168"/>
        <v>16971.745047449967</v>
      </c>
      <c r="J986" s="6">
        <f t="shared" si="176"/>
        <v>1.515855786491126</v>
      </c>
      <c r="K986" s="126">
        <f t="shared" si="169"/>
        <v>25726.717937029141</v>
      </c>
      <c r="L986" s="113">
        <f t="shared" si="170"/>
        <v>22371.06</v>
      </c>
      <c r="M986" s="113">
        <f t="shared" si="171"/>
        <v>3355.66</v>
      </c>
      <c r="N986" s="113">
        <f t="shared" si="172"/>
        <v>7203.0947999999999</v>
      </c>
      <c r="O986" s="6">
        <f t="shared" si="173"/>
        <v>7203.0947999999999</v>
      </c>
      <c r="P986">
        <f t="shared" si="174"/>
        <v>17269835.041415218</v>
      </c>
    </row>
    <row r="987" spans="1:19" hidden="1" outlineLevel="2" x14ac:dyDescent="0.2">
      <c r="A987" t="s">
        <v>3</v>
      </c>
      <c r="B987">
        <v>2014</v>
      </c>
      <c r="C987">
        <v>3.5</v>
      </c>
      <c r="D987" s="6">
        <v>414239.01</v>
      </c>
      <c r="E987">
        <v>50</v>
      </c>
      <c r="F987">
        <v>47.139648000000001</v>
      </c>
      <c r="G987" s="32">
        <f>Parameters!$R$52</f>
        <v>-0.15</v>
      </c>
      <c r="H987" s="6">
        <f t="shared" si="167"/>
        <v>23697.387614630396</v>
      </c>
      <c r="I987" s="6">
        <f t="shared" si="168"/>
        <v>27251.995756824952</v>
      </c>
      <c r="J987" s="6">
        <f t="shared" si="176"/>
        <v>1.515855786491126</v>
      </c>
      <c r="K987" s="126">
        <f t="shared" si="169"/>
        <v>41310.095461414712</v>
      </c>
      <c r="L987" s="113">
        <f t="shared" si="170"/>
        <v>35921.82</v>
      </c>
      <c r="M987" s="113">
        <f t="shared" si="171"/>
        <v>5388.28</v>
      </c>
      <c r="N987" s="113">
        <f t="shared" si="172"/>
        <v>8284.7802000000011</v>
      </c>
      <c r="O987" s="6">
        <f t="shared" si="173"/>
        <v>8284.7802000000011</v>
      </c>
      <c r="P987">
        <f t="shared" si="174"/>
        <v>19527081.119268481</v>
      </c>
    </row>
    <row r="988" spans="1:19" hidden="1" outlineLevel="2" x14ac:dyDescent="0.2">
      <c r="A988" t="s">
        <v>3</v>
      </c>
      <c r="B988">
        <v>2013</v>
      </c>
      <c r="C988">
        <v>4.5</v>
      </c>
      <c r="D988" s="6">
        <v>230659.31</v>
      </c>
      <c r="E988">
        <v>50</v>
      </c>
      <c r="F988">
        <v>46.332760999999998</v>
      </c>
      <c r="G988" s="32">
        <f>Parameters!$R$52</f>
        <v>-0.15</v>
      </c>
      <c r="H988" s="6">
        <f t="shared" si="167"/>
        <v>16917.6563469018</v>
      </c>
      <c r="I988" s="6">
        <f t="shared" si="168"/>
        <v>19455.304798937068</v>
      </c>
      <c r="J988" s="6">
        <f t="shared" si="176"/>
        <v>1.515855786491126</v>
      </c>
      <c r="K988" s="126">
        <f t="shared" si="169"/>
        <v>29491.436357417326</v>
      </c>
      <c r="L988" s="113">
        <f t="shared" si="170"/>
        <v>25644.73</v>
      </c>
      <c r="M988" s="113">
        <f t="shared" si="171"/>
        <v>3846.71</v>
      </c>
      <c r="N988" s="113">
        <f t="shared" si="172"/>
        <v>4613.1862000000001</v>
      </c>
      <c r="O988" s="6">
        <f t="shared" si="173"/>
        <v>4613.1862000000001</v>
      </c>
      <c r="P988">
        <f t="shared" si="174"/>
        <v>10687082.68265491</v>
      </c>
    </row>
    <row r="989" spans="1:19" hidden="1" outlineLevel="2" x14ac:dyDescent="0.2">
      <c r="A989" t="s">
        <v>3</v>
      </c>
      <c r="B989">
        <v>2012</v>
      </c>
      <c r="C989">
        <v>5.5</v>
      </c>
      <c r="D989" s="6">
        <v>224176.49</v>
      </c>
      <c r="E989">
        <v>50</v>
      </c>
      <c r="F989">
        <v>45.530512000000002</v>
      </c>
      <c r="G989" s="32">
        <f>Parameters!$R$52</f>
        <v>-0.15</v>
      </c>
      <c r="H989" s="6">
        <f t="shared" si="167"/>
        <v>20039.082638742395</v>
      </c>
      <c r="I989" s="6">
        <f t="shared" si="168"/>
        <v>23044.945034553752</v>
      </c>
      <c r="J989" s="6">
        <f t="shared" si="176"/>
        <v>1.515855786491126</v>
      </c>
      <c r="K989" s="126">
        <f t="shared" si="169"/>
        <v>34932.813279998241</v>
      </c>
      <c r="L989" s="113">
        <f t="shared" si="170"/>
        <v>30376.36</v>
      </c>
      <c r="M989" s="113">
        <f t="shared" si="171"/>
        <v>4556.45</v>
      </c>
      <c r="N989" s="113">
        <f t="shared" si="172"/>
        <v>4483.5298000000003</v>
      </c>
      <c r="O989" s="6">
        <f t="shared" si="173"/>
        <v>4483.5298000000003</v>
      </c>
      <c r="P989">
        <f t="shared" si="174"/>
        <v>10206870.36806288</v>
      </c>
    </row>
    <row r="990" spans="1:19" hidden="1" outlineLevel="2" x14ac:dyDescent="0.2">
      <c r="A990" t="s">
        <v>3</v>
      </c>
      <c r="B990">
        <v>2011</v>
      </c>
      <c r="C990">
        <v>6.5</v>
      </c>
      <c r="D990" s="6">
        <v>21183.69</v>
      </c>
      <c r="E990">
        <v>50</v>
      </c>
      <c r="F990">
        <v>44.732917999999998</v>
      </c>
      <c r="G990" s="32">
        <f>Parameters!$R$52</f>
        <v>-0.15</v>
      </c>
      <c r="H990" s="6">
        <f t="shared" si="167"/>
        <v>2231.5246458516003</v>
      </c>
      <c r="I990" s="6">
        <f t="shared" si="168"/>
        <v>2566.2533427293401</v>
      </c>
      <c r="J990" s="6">
        <f t="shared" si="176"/>
        <v>1.515855786491126</v>
      </c>
      <c r="K990" s="126">
        <f t="shared" si="169"/>
        <v>3890.069979178465</v>
      </c>
      <c r="L990" s="113">
        <f t="shared" si="170"/>
        <v>3382.67</v>
      </c>
      <c r="M990" s="113">
        <f t="shared" si="171"/>
        <v>507.4</v>
      </c>
      <c r="N990" s="113">
        <f t="shared" si="172"/>
        <v>423.67379999999997</v>
      </c>
      <c r="O990" s="6">
        <f t="shared" si="173"/>
        <v>423.67379999999997</v>
      </c>
      <c r="P990">
        <f t="shared" si="174"/>
        <v>947608.26770741993</v>
      </c>
    </row>
    <row r="991" spans="1:19" hidden="1" outlineLevel="2" x14ac:dyDescent="0.2">
      <c r="A991" t="s">
        <v>3</v>
      </c>
      <c r="B991">
        <v>2010</v>
      </c>
      <c r="C991">
        <v>7.5</v>
      </c>
      <c r="D991" s="6">
        <v>85339.36</v>
      </c>
      <c r="E991">
        <v>50</v>
      </c>
      <c r="F991">
        <v>43.939990999999999</v>
      </c>
      <c r="G991" s="32">
        <f>Parameters!$R$52</f>
        <v>-0.15</v>
      </c>
      <c r="H991" s="6">
        <f t="shared" si="167"/>
        <v>10343.145793084799</v>
      </c>
      <c r="I991" s="6">
        <f t="shared" si="168"/>
        <v>11894.617662047518</v>
      </c>
      <c r="J991" s="6">
        <f t="shared" si="176"/>
        <v>1.515855786491126</v>
      </c>
      <c r="K991" s="126">
        <f t="shared" si="169"/>
        <v>18030.525011114278</v>
      </c>
      <c r="L991" s="113">
        <f t="shared" si="170"/>
        <v>15678.72</v>
      </c>
      <c r="M991" s="113">
        <f t="shared" si="171"/>
        <v>2351.81</v>
      </c>
      <c r="N991" s="113">
        <f t="shared" si="172"/>
        <v>1706.7872</v>
      </c>
      <c r="O991" s="6">
        <f t="shared" si="173"/>
        <v>1706.7872</v>
      </c>
      <c r="P991">
        <f t="shared" si="174"/>
        <v>3749810.71034576</v>
      </c>
    </row>
    <row r="992" spans="1:19" hidden="1" outlineLevel="2" x14ac:dyDescent="0.2">
      <c r="A992" t="s">
        <v>3</v>
      </c>
      <c r="B992">
        <v>2009</v>
      </c>
      <c r="C992">
        <v>8.5</v>
      </c>
      <c r="D992" s="6">
        <v>301173.2</v>
      </c>
      <c r="E992">
        <v>50</v>
      </c>
      <c r="F992">
        <v>43.151755999999999</v>
      </c>
      <c r="G992" s="32">
        <f>Parameters!$R$52</f>
        <v>-0.15</v>
      </c>
      <c r="H992" s="6">
        <f t="shared" si="167"/>
        <v>41250.151197216022</v>
      </c>
      <c r="I992" s="6">
        <f t="shared" si="168"/>
        <v>47437.673876798421</v>
      </c>
      <c r="J992" s="6">
        <f t="shared" si="176"/>
        <v>1.515855786491126</v>
      </c>
      <c r="K992" s="126">
        <f t="shared" si="169"/>
        <v>71908.672443823816</v>
      </c>
      <c r="L992" s="113">
        <f t="shared" si="170"/>
        <v>62529.279999999999</v>
      </c>
      <c r="M992" s="113">
        <f t="shared" si="171"/>
        <v>9379.39</v>
      </c>
      <c r="N992" s="113">
        <f t="shared" si="172"/>
        <v>6023.4639999999999</v>
      </c>
      <c r="O992" s="6">
        <f t="shared" si="173"/>
        <v>6023.4639999999999</v>
      </c>
      <c r="P992">
        <f t="shared" si="174"/>
        <v>12996152.440139201</v>
      </c>
    </row>
    <row r="993" spans="1:16" hidden="1" outlineLevel="2" x14ac:dyDescent="0.2">
      <c r="A993" t="s">
        <v>3</v>
      </c>
      <c r="B993">
        <v>2008</v>
      </c>
      <c r="C993">
        <v>9.5</v>
      </c>
      <c r="D993" s="6">
        <v>117783.07</v>
      </c>
      <c r="E993">
        <v>50</v>
      </c>
      <c r="F993">
        <v>42.368223999999998</v>
      </c>
      <c r="G993" s="32">
        <f>Parameters!$R$52</f>
        <v>-0.15</v>
      </c>
      <c r="H993" s="6">
        <f t="shared" si="167"/>
        <v>17977.880136646403</v>
      </c>
      <c r="I993" s="6">
        <f t="shared" si="168"/>
        <v>20674.562157143362</v>
      </c>
      <c r="J993" s="6">
        <f t="shared" si="176"/>
        <v>1.515855786491126</v>
      </c>
      <c r="K993" s="126">
        <f t="shared" si="169"/>
        <v>31339.654679076222</v>
      </c>
      <c r="L993" s="113">
        <f t="shared" si="170"/>
        <v>27251.87</v>
      </c>
      <c r="M993" s="113">
        <f t="shared" si="171"/>
        <v>4087.78</v>
      </c>
      <c r="N993" s="113">
        <f t="shared" si="172"/>
        <v>2355.6614</v>
      </c>
      <c r="O993" s="6">
        <f t="shared" si="173"/>
        <v>2355.6614</v>
      </c>
      <c r="P993">
        <f t="shared" si="174"/>
        <v>4990259.4931676798</v>
      </c>
    </row>
    <row r="994" spans="1:16" hidden="1" outlineLevel="2" x14ac:dyDescent="0.2">
      <c r="A994" t="s">
        <v>3</v>
      </c>
      <c r="B994">
        <v>2007</v>
      </c>
      <c r="C994">
        <v>10.5</v>
      </c>
      <c r="D994" s="6">
        <v>10000.91</v>
      </c>
      <c r="E994">
        <v>50</v>
      </c>
      <c r="F994">
        <v>41.589419999999997</v>
      </c>
      <c r="G994" s="32">
        <f>Parameters!$R$52</f>
        <v>-0.15</v>
      </c>
      <c r="H994" s="6">
        <f t="shared" si="167"/>
        <v>1682.2690725560001</v>
      </c>
      <c r="I994" s="6">
        <f t="shared" si="168"/>
        <v>1934.6094334393999</v>
      </c>
      <c r="J994" s="6">
        <f t="shared" si="176"/>
        <v>1.515855786491126</v>
      </c>
      <c r="K994" s="126">
        <f t="shared" si="169"/>
        <v>2932.5889042794333</v>
      </c>
      <c r="L994" s="113">
        <f t="shared" si="170"/>
        <v>2550.08</v>
      </c>
      <c r="M994" s="113">
        <f t="shared" si="171"/>
        <v>382.51</v>
      </c>
      <c r="N994" s="113">
        <f t="shared" si="172"/>
        <v>200.01820000000001</v>
      </c>
      <c r="O994" s="6">
        <f t="shared" si="173"/>
        <v>200.01820000000001</v>
      </c>
      <c r="P994">
        <f t="shared" si="174"/>
        <v>415932.04637219995</v>
      </c>
    </row>
    <row r="995" spans="1:16" hidden="1" outlineLevel="2" x14ac:dyDescent="0.2">
      <c r="A995" t="s">
        <v>3</v>
      </c>
      <c r="B995">
        <v>2006</v>
      </c>
      <c r="C995">
        <v>11.5</v>
      </c>
      <c r="D995" s="6">
        <v>67731.41</v>
      </c>
      <c r="E995">
        <v>50</v>
      </c>
      <c r="F995">
        <v>40.815353000000002</v>
      </c>
      <c r="G995" s="32">
        <f>Parameters!$R$52</f>
        <v>-0.15</v>
      </c>
      <c r="H995" s="6">
        <f t="shared" si="167"/>
        <v>12441.781833245395</v>
      </c>
      <c r="I995" s="6">
        <f t="shared" si="168"/>
        <v>14308.049108232204</v>
      </c>
      <c r="J995" s="6">
        <f t="shared" si="176"/>
        <v>1.515855786491126</v>
      </c>
      <c r="K995" s="126">
        <f t="shared" si="169"/>
        <v>21688.93903411298</v>
      </c>
      <c r="L995" s="113">
        <f t="shared" si="170"/>
        <v>18859.95</v>
      </c>
      <c r="M995" s="113">
        <f t="shared" si="171"/>
        <v>2828.99</v>
      </c>
      <c r="N995" s="113">
        <f t="shared" si="172"/>
        <v>1354.6282000000001</v>
      </c>
      <c r="O995" s="6">
        <f t="shared" si="173"/>
        <v>1354.6282000000001</v>
      </c>
      <c r="P995">
        <f t="shared" si="174"/>
        <v>2764481.4083377304</v>
      </c>
    </row>
    <row r="996" spans="1:16" hidden="1" outlineLevel="2" x14ac:dyDescent="0.2">
      <c r="A996" t="s">
        <v>3</v>
      </c>
      <c r="B996">
        <v>2005</v>
      </c>
      <c r="C996">
        <v>12.5</v>
      </c>
      <c r="D996" s="6">
        <v>98449.65</v>
      </c>
      <c r="E996">
        <v>50</v>
      </c>
      <c r="F996">
        <v>40.046047999999999</v>
      </c>
      <c r="G996" s="32">
        <f>Parameters!$R$52</f>
        <v>-0.15</v>
      </c>
      <c r="H996" s="6">
        <f t="shared" si="167"/>
        <v>19599.261810335996</v>
      </c>
      <c r="I996" s="6">
        <f t="shared" si="168"/>
        <v>22539.151081886394</v>
      </c>
      <c r="J996" s="6">
        <f t="shared" si="176"/>
        <v>1.515855786491126</v>
      </c>
      <c r="K996" s="126">
        <f t="shared" si="169"/>
        <v>34166.102590075214</v>
      </c>
      <c r="L996" s="113">
        <f t="shared" si="170"/>
        <v>29709.65</v>
      </c>
      <c r="M996" s="113">
        <f t="shared" si="171"/>
        <v>4456.45</v>
      </c>
      <c r="N996" s="113">
        <f t="shared" si="172"/>
        <v>1968.9929999999999</v>
      </c>
      <c r="O996" s="6">
        <f t="shared" si="173"/>
        <v>1968.9929999999999</v>
      </c>
      <c r="P996">
        <f t="shared" si="174"/>
        <v>3942519.4094831995</v>
      </c>
    </row>
    <row r="997" spans="1:16" hidden="1" outlineLevel="2" x14ac:dyDescent="0.2">
      <c r="A997" t="s">
        <v>3</v>
      </c>
      <c r="B997">
        <v>2004</v>
      </c>
      <c r="C997">
        <v>13.5</v>
      </c>
      <c r="D997" s="6">
        <v>238612.78</v>
      </c>
      <c r="E997">
        <v>50</v>
      </c>
      <c r="F997">
        <v>39.281519000000003</v>
      </c>
      <c r="G997" s="32">
        <f>Parameters!$R$52</f>
        <v>-0.15</v>
      </c>
      <c r="H997" s="6">
        <f t="shared" si="167"/>
        <v>51151.330975743585</v>
      </c>
      <c r="I997" s="6">
        <f t="shared" si="168"/>
        <v>58824.030622105121</v>
      </c>
      <c r="J997" s="6">
        <f t="shared" si="176"/>
        <v>1.515855786491126</v>
      </c>
      <c r="K997" s="126">
        <f t="shared" si="169"/>
        <v>89168.747203249237</v>
      </c>
      <c r="L997" s="113">
        <f t="shared" si="170"/>
        <v>77538.039999999994</v>
      </c>
      <c r="M997" s="113">
        <f t="shared" si="171"/>
        <v>11630.71</v>
      </c>
      <c r="N997" s="113">
        <f t="shared" si="172"/>
        <v>4772.2556000000004</v>
      </c>
      <c r="O997" s="6">
        <f t="shared" si="173"/>
        <v>4772.2556000000004</v>
      </c>
      <c r="P997">
        <f t="shared" si="174"/>
        <v>9373072.4512128215</v>
      </c>
    </row>
    <row r="998" spans="1:16" hidden="1" outlineLevel="2" x14ac:dyDescent="0.2">
      <c r="A998" t="s">
        <v>3</v>
      </c>
      <c r="B998">
        <v>2003</v>
      </c>
      <c r="C998">
        <v>14.5</v>
      </c>
      <c r="D998" s="6">
        <v>147845.21</v>
      </c>
      <c r="E998">
        <v>50</v>
      </c>
      <c r="F998">
        <v>38.521788999999998</v>
      </c>
      <c r="G998" s="32">
        <f>Parameters!$R$52</f>
        <v>-0.15</v>
      </c>
      <c r="H998" s="6">
        <f t="shared" si="167"/>
        <v>33939.970314386199</v>
      </c>
      <c r="I998" s="6">
        <f t="shared" si="168"/>
        <v>39030.965861544122</v>
      </c>
      <c r="J998" s="6">
        <f t="shared" si="176"/>
        <v>1.515855786491126</v>
      </c>
      <c r="K998" s="126">
        <f t="shared" si="169"/>
        <v>59165.315453559255</v>
      </c>
      <c r="L998" s="113">
        <f t="shared" si="170"/>
        <v>51448.1</v>
      </c>
      <c r="M998" s="113">
        <f t="shared" si="171"/>
        <v>7717.22</v>
      </c>
      <c r="N998" s="113">
        <f t="shared" si="172"/>
        <v>2956.9041999999999</v>
      </c>
      <c r="O998" s="6">
        <f t="shared" si="173"/>
        <v>2956.9041999999999</v>
      </c>
      <c r="P998">
        <f t="shared" si="174"/>
        <v>5695261.9842806896</v>
      </c>
    </row>
    <row r="999" spans="1:16" hidden="1" outlineLevel="2" x14ac:dyDescent="0.2">
      <c r="A999" t="s">
        <v>3</v>
      </c>
      <c r="B999">
        <v>2002</v>
      </c>
      <c r="C999">
        <v>15.5</v>
      </c>
      <c r="D999" s="6">
        <v>466830.29</v>
      </c>
      <c r="E999">
        <v>50</v>
      </c>
      <c r="F999">
        <v>37.7669</v>
      </c>
      <c r="G999" s="32">
        <f>Parameters!$R$52</f>
        <v>-0.15</v>
      </c>
      <c r="H999" s="6">
        <f t="shared" si="167"/>
        <v>114215.63241198001</v>
      </c>
      <c r="I999" s="6">
        <f t="shared" si="168"/>
        <v>131347.97727377701</v>
      </c>
      <c r="J999" s="6">
        <f t="shared" si="176"/>
        <v>1.515855786491126</v>
      </c>
      <c r="K999" s="126">
        <f t="shared" si="169"/>
        <v>199104.5913943598</v>
      </c>
      <c r="L999" s="113">
        <f t="shared" si="170"/>
        <v>173134.43</v>
      </c>
      <c r="M999" s="113">
        <f t="shared" si="171"/>
        <v>25970.16</v>
      </c>
      <c r="N999" s="113">
        <f t="shared" si="172"/>
        <v>9336.6057999999994</v>
      </c>
      <c r="O999" s="6">
        <f t="shared" si="173"/>
        <v>9336.6057999999994</v>
      </c>
      <c r="P999">
        <f t="shared" si="174"/>
        <v>17630732.879400998</v>
      </c>
    </row>
    <row r="1000" spans="1:16" hidden="1" outlineLevel="2" x14ac:dyDescent="0.2">
      <c r="A1000" t="s">
        <v>3</v>
      </c>
      <c r="B1000">
        <v>2001</v>
      </c>
      <c r="C1000">
        <v>16.5</v>
      </c>
      <c r="D1000" s="6">
        <v>150806.95000000001</v>
      </c>
      <c r="E1000">
        <v>50</v>
      </c>
      <c r="F1000">
        <v>37.016947000000002</v>
      </c>
      <c r="G1000" s="32">
        <f>Parameters!$R$52</f>
        <v>-0.15</v>
      </c>
      <c r="H1000" s="6">
        <f t="shared" si="167"/>
        <v>39158.692492367001</v>
      </c>
      <c r="I1000" s="6">
        <f t="shared" si="168"/>
        <v>45032.496366222047</v>
      </c>
      <c r="J1000" s="6">
        <f t="shared" si="176"/>
        <v>1.515855786491126</v>
      </c>
      <c r="K1000" s="126">
        <f t="shared" si="169"/>
        <v>68262.770196878293</v>
      </c>
      <c r="L1000" s="113">
        <f t="shared" si="170"/>
        <v>59358.93</v>
      </c>
      <c r="M1000" s="113">
        <f t="shared" si="171"/>
        <v>8903.84</v>
      </c>
      <c r="N1000" s="113">
        <f t="shared" si="172"/>
        <v>3016.1390000000001</v>
      </c>
      <c r="O1000" s="6">
        <f t="shared" si="173"/>
        <v>3016.1390000000001</v>
      </c>
      <c r="P1000">
        <f t="shared" si="174"/>
        <v>5582412.8753816504</v>
      </c>
    </row>
    <row r="1001" spans="1:16" hidden="1" outlineLevel="2" x14ac:dyDescent="0.2">
      <c r="A1001" t="s">
        <v>3</v>
      </c>
      <c r="B1001">
        <v>2000</v>
      </c>
      <c r="C1001">
        <v>17.5</v>
      </c>
      <c r="D1001" s="6">
        <v>76692.88</v>
      </c>
      <c r="E1001">
        <v>50</v>
      </c>
      <c r="F1001">
        <v>36.272061000000001</v>
      </c>
      <c r="G1001" s="32">
        <f>Parameters!$R$52</f>
        <v>-0.15</v>
      </c>
      <c r="H1001" s="6">
        <f t="shared" si="167"/>
        <v>21056.703567486402</v>
      </c>
      <c r="I1001" s="6">
        <f t="shared" si="168"/>
        <v>24215.209102609359</v>
      </c>
      <c r="J1001" s="6">
        <f t="shared" si="176"/>
        <v>1.515855786491126</v>
      </c>
      <c r="K1001" s="126">
        <f t="shared" si="169"/>
        <v>36706.76483928298</v>
      </c>
      <c r="L1001" s="113">
        <f t="shared" si="170"/>
        <v>31918.93</v>
      </c>
      <c r="M1001" s="113">
        <f t="shared" si="171"/>
        <v>4787.83</v>
      </c>
      <c r="N1001" s="113">
        <f t="shared" si="172"/>
        <v>1533.8576</v>
      </c>
      <c r="O1001" s="6">
        <f t="shared" si="173"/>
        <v>1533.8576</v>
      </c>
      <c r="P1001">
        <f t="shared" si="174"/>
        <v>2781808.8216256802</v>
      </c>
    </row>
    <row r="1002" spans="1:16" hidden="1" outlineLevel="2" x14ac:dyDescent="0.2">
      <c r="A1002" t="s">
        <v>3</v>
      </c>
      <c r="B1002">
        <v>1999</v>
      </c>
      <c r="C1002">
        <v>18.5</v>
      </c>
      <c r="D1002" s="6">
        <v>10796.5</v>
      </c>
      <c r="E1002">
        <v>50</v>
      </c>
      <c r="F1002">
        <v>35.532401999999998</v>
      </c>
      <c r="G1002" s="32">
        <f>Parameters!$R$52</f>
        <v>-0.15</v>
      </c>
      <c r="H1002" s="6">
        <f t="shared" si="167"/>
        <v>3123.9884361400009</v>
      </c>
      <c r="I1002" s="6">
        <f t="shared" si="168"/>
        <v>3592.5867015610006</v>
      </c>
      <c r="J1002" s="6">
        <f t="shared" si="176"/>
        <v>1.515855786491126</v>
      </c>
      <c r="K1002" s="126">
        <f t="shared" si="169"/>
        <v>5445.8433400323102</v>
      </c>
      <c r="L1002" s="113">
        <f t="shared" si="170"/>
        <v>4735.5200000000004</v>
      </c>
      <c r="M1002" s="113">
        <f t="shared" si="171"/>
        <v>710.32</v>
      </c>
      <c r="N1002" s="113">
        <f t="shared" si="172"/>
        <v>215.93</v>
      </c>
      <c r="O1002" s="6">
        <f t="shared" si="173"/>
        <v>215.93</v>
      </c>
      <c r="P1002">
        <f t="shared" si="174"/>
        <v>383625.57819299999</v>
      </c>
    </row>
    <row r="1003" spans="1:16" hidden="1" outlineLevel="2" x14ac:dyDescent="0.2">
      <c r="A1003" t="s">
        <v>3</v>
      </c>
      <c r="B1003">
        <v>1998</v>
      </c>
      <c r="C1003">
        <v>19.5</v>
      </c>
      <c r="D1003" s="6">
        <v>1914.64</v>
      </c>
      <c r="E1003">
        <v>50</v>
      </c>
      <c r="F1003">
        <v>34.798153999999997</v>
      </c>
      <c r="G1003" s="32">
        <f>Parameters!$R$52</f>
        <v>-0.15</v>
      </c>
      <c r="H1003" s="6">
        <f t="shared" si="167"/>
        <v>582.12124850880014</v>
      </c>
      <c r="I1003" s="6">
        <f t="shared" si="168"/>
        <v>669.43943578512005</v>
      </c>
      <c r="J1003" s="6">
        <f t="shared" si="176"/>
        <v>1.515855786491126</v>
      </c>
      <c r="K1003" s="126">
        <f t="shared" si="169"/>
        <v>1014.7736424402287</v>
      </c>
      <c r="L1003" s="113">
        <f t="shared" si="170"/>
        <v>882.41</v>
      </c>
      <c r="M1003" s="113">
        <f t="shared" si="171"/>
        <v>132.36000000000001</v>
      </c>
      <c r="N1003" s="113">
        <f t="shared" si="172"/>
        <v>38.2928</v>
      </c>
      <c r="O1003" s="6">
        <f t="shared" si="173"/>
        <v>38.2928</v>
      </c>
      <c r="P1003">
        <f t="shared" si="174"/>
        <v>66625.937574559997</v>
      </c>
    </row>
    <row r="1004" spans="1:16" hidden="1" outlineLevel="2" x14ac:dyDescent="0.2">
      <c r="A1004" t="s">
        <v>3</v>
      </c>
      <c r="B1004">
        <v>1997</v>
      </c>
      <c r="C1004">
        <v>20.5</v>
      </c>
      <c r="D1004" s="6">
        <v>112904.96000000001</v>
      </c>
      <c r="E1004">
        <v>50</v>
      </c>
      <c r="F1004">
        <v>34.069507999999999</v>
      </c>
      <c r="G1004" s="32">
        <f>Parameters!$R$52</f>
        <v>-0.15</v>
      </c>
      <c r="H1004" s="6">
        <f t="shared" si="167"/>
        <v>35972.631240806404</v>
      </c>
      <c r="I1004" s="6">
        <f t="shared" si="168"/>
        <v>41368.525926927359</v>
      </c>
      <c r="J1004" s="6">
        <f t="shared" si="176"/>
        <v>1.515855786491126</v>
      </c>
      <c r="K1004" s="126">
        <f t="shared" si="169"/>
        <v>62708.71940494101</v>
      </c>
      <c r="L1004" s="113">
        <f t="shared" si="170"/>
        <v>54529.32</v>
      </c>
      <c r="M1004" s="113">
        <f t="shared" si="171"/>
        <v>8179.4</v>
      </c>
      <c r="N1004" s="113">
        <f t="shared" si="172"/>
        <v>2258.0992000000001</v>
      </c>
      <c r="O1004" s="6">
        <f t="shared" si="173"/>
        <v>2258.0992000000001</v>
      </c>
      <c r="P1004">
        <f t="shared" si="174"/>
        <v>3846616.4379596803</v>
      </c>
    </row>
    <row r="1005" spans="1:16" hidden="1" outlineLevel="2" x14ac:dyDescent="0.2">
      <c r="A1005" t="s">
        <v>3</v>
      </c>
      <c r="B1005">
        <v>1996</v>
      </c>
      <c r="C1005">
        <v>21.5</v>
      </c>
      <c r="D1005" s="6">
        <v>12531.3</v>
      </c>
      <c r="E1005">
        <v>50</v>
      </c>
      <c r="F1005">
        <v>33.346671000000001</v>
      </c>
      <c r="G1005" s="32">
        <f>Parameters!$R$52</f>
        <v>-0.15</v>
      </c>
      <c r="H1005" s="6">
        <f t="shared" si="167"/>
        <v>4173.7572339540002</v>
      </c>
      <c r="I1005" s="6">
        <f t="shared" si="168"/>
        <v>4799.8208190470996</v>
      </c>
      <c r="J1005" s="6">
        <f t="shared" si="176"/>
        <v>1.515855786491126</v>
      </c>
      <c r="K1005" s="126">
        <f t="shared" si="169"/>
        <v>7275.8361626731212</v>
      </c>
      <c r="L1005" s="113">
        <f t="shared" si="170"/>
        <v>6326.81</v>
      </c>
      <c r="M1005" s="113">
        <f t="shared" si="171"/>
        <v>949.03</v>
      </c>
      <c r="N1005" s="113">
        <f t="shared" si="172"/>
        <v>250.62599999999998</v>
      </c>
      <c r="O1005" s="6">
        <f t="shared" si="173"/>
        <v>250.62599999999998</v>
      </c>
      <c r="P1005">
        <f t="shared" si="174"/>
        <v>417877.13830230001</v>
      </c>
    </row>
    <row r="1006" spans="1:16" hidden="1" outlineLevel="2" x14ac:dyDescent="0.2">
      <c r="A1006" t="s">
        <v>3</v>
      </c>
      <c r="B1006">
        <v>1995</v>
      </c>
      <c r="C1006">
        <v>22.5</v>
      </c>
      <c r="D1006" s="6">
        <v>50316.54</v>
      </c>
      <c r="E1006">
        <v>50</v>
      </c>
      <c r="F1006">
        <v>32.629857000000001</v>
      </c>
      <c r="G1006" s="32">
        <f>Parameters!$R$52</f>
        <v>-0.15</v>
      </c>
      <c r="H1006" s="6">
        <f t="shared" si="167"/>
        <v>17480.1099013044</v>
      </c>
      <c r="I1006" s="6">
        <f t="shared" si="168"/>
        <v>20102.126386500058</v>
      </c>
      <c r="J1006" s="6">
        <f t="shared" si="176"/>
        <v>1.515855786491126</v>
      </c>
      <c r="K1006" s="126">
        <f t="shared" si="169"/>
        <v>30471.924603752061</v>
      </c>
      <c r="L1006" s="113">
        <f t="shared" si="170"/>
        <v>26497.33</v>
      </c>
      <c r="M1006" s="113">
        <f t="shared" si="171"/>
        <v>3974.59</v>
      </c>
      <c r="N1006" s="113">
        <f t="shared" si="172"/>
        <v>1006.3308000000001</v>
      </c>
      <c r="O1006" s="6">
        <f t="shared" si="173"/>
        <v>1006.3308000000001</v>
      </c>
      <c r="P1006">
        <f t="shared" si="174"/>
        <v>1641821.5049347801</v>
      </c>
    </row>
    <row r="1007" spans="1:16" hidden="1" outlineLevel="2" x14ac:dyDescent="0.2">
      <c r="A1007" t="s">
        <v>3</v>
      </c>
      <c r="B1007">
        <v>1994</v>
      </c>
      <c r="C1007">
        <v>23.5</v>
      </c>
      <c r="D1007" s="6">
        <v>105423.03</v>
      </c>
      <c r="E1007">
        <v>50</v>
      </c>
      <c r="F1007">
        <v>31.919284999999999</v>
      </c>
      <c r="G1007" s="32">
        <f>Parameters!$R$52</f>
        <v>-0.15</v>
      </c>
      <c r="H1007" s="6">
        <f t="shared" si="167"/>
        <v>38122.475197329004</v>
      </c>
      <c r="I1007" s="6">
        <f t="shared" si="168"/>
        <v>43840.846476928353</v>
      </c>
      <c r="J1007" s="6">
        <f t="shared" si="176"/>
        <v>1.515855786491126</v>
      </c>
      <c r="K1007" s="126">
        <f t="shared" si="169"/>
        <v>66456.400816720939</v>
      </c>
      <c r="L1007" s="113">
        <f t="shared" si="170"/>
        <v>57788.17</v>
      </c>
      <c r="M1007" s="113">
        <f t="shared" si="171"/>
        <v>8668.23</v>
      </c>
      <c r="N1007" s="113">
        <f t="shared" si="172"/>
        <v>2108.4605999999999</v>
      </c>
      <c r="O1007" s="6">
        <f t="shared" si="173"/>
        <v>2108.4605999999999</v>
      </c>
      <c r="P1007">
        <f t="shared" si="174"/>
        <v>3365027.74013355</v>
      </c>
    </row>
    <row r="1008" spans="1:16" hidden="1" outlineLevel="2" x14ac:dyDescent="0.2">
      <c r="A1008" t="s">
        <v>3</v>
      </c>
      <c r="B1008">
        <v>1993</v>
      </c>
      <c r="C1008">
        <v>24.5</v>
      </c>
      <c r="D1008" s="6">
        <v>28118.46</v>
      </c>
      <c r="E1008">
        <v>50</v>
      </c>
      <c r="F1008">
        <v>31.215174999999999</v>
      </c>
      <c r="G1008" s="32">
        <f>Parameters!$R$52</f>
        <v>-0.15</v>
      </c>
      <c r="H1008" s="6">
        <f t="shared" si="167"/>
        <v>10564.007007389999</v>
      </c>
      <c r="I1008" s="6">
        <f t="shared" si="168"/>
        <v>12148.608058498497</v>
      </c>
      <c r="J1008" s="6">
        <f t="shared" si="176"/>
        <v>1.515855786491126</v>
      </c>
      <c r="K1008" s="126">
        <f t="shared" si="169"/>
        <v>18415.537823287672</v>
      </c>
      <c r="L1008" s="113">
        <f t="shared" si="170"/>
        <v>16013.51</v>
      </c>
      <c r="M1008" s="113">
        <f t="shared" si="171"/>
        <v>2402.0300000000002</v>
      </c>
      <c r="N1008" s="113">
        <f t="shared" si="172"/>
        <v>562.36919999999998</v>
      </c>
      <c r="O1008" s="6">
        <f t="shared" si="173"/>
        <v>562.36919999999998</v>
      </c>
      <c r="P1008">
        <f t="shared" si="174"/>
        <v>877722.64963049989</v>
      </c>
    </row>
    <row r="1009" spans="1:16" hidden="1" outlineLevel="2" x14ac:dyDescent="0.2">
      <c r="A1009" t="s">
        <v>3</v>
      </c>
      <c r="B1009">
        <v>1992</v>
      </c>
      <c r="C1009">
        <v>25.5</v>
      </c>
      <c r="D1009" s="6">
        <v>54752.51</v>
      </c>
      <c r="E1009">
        <v>50</v>
      </c>
      <c r="F1009">
        <v>30.517747</v>
      </c>
      <c r="G1009" s="32">
        <f>Parameters!$R$52</f>
        <v>-0.15</v>
      </c>
      <c r="H1009" s="6">
        <f t="shared" si="167"/>
        <v>21334.0450441006</v>
      </c>
      <c r="I1009" s="6">
        <f t="shared" si="168"/>
        <v>24534.151800715688</v>
      </c>
      <c r="J1009" s="6">
        <f t="shared" si="176"/>
        <v>1.515855786491126</v>
      </c>
      <c r="K1009" s="126">
        <f t="shared" si="169"/>
        <v>37190.235973766554</v>
      </c>
      <c r="L1009" s="113">
        <f t="shared" si="170"/>
        <v>32339.34</v>
      </c>
      <c r="M1009" s="113">
        <f t="shared" si="171"/>
        <v>4850.8999999999996</v>
      </c>
      <c r="N1009" s="113">
        <f t="shared" si="172"/>
        <v>1095.0502000000001</v>
      </c>
      <c r="O1009" s="6">
        <f t="shared" si="173"/>
        <v>1095.0502000000001</v>
      </c>
      <c r="P1009">
        <f t="shared" si="174"/>
        <v>1670923.2477949702</v>
      </c>
    </row>
    <row r="1010" spans="1:16" hidden="1" outlineLevel="2" x14ac:dyDescent="0.2">
      <c r="A1010" t="s">
        <v>3</v>
      </c>
      <c r="B1010">
        <v>1991</v>
      </c>
      <c r="C1010">
        <v>26.5</v>
      </c>
      <c r="D1010" s="6">
        <v>34045.65</v>
      </c>
      <c r="E1010">
        <v>50</v>
      </c>
      <c r="F1010">
        <v>29.827226</v>
      </c>
      <c r="G1010" s="32">
        <f>Parameters!$R$52</f>
        <v>-0.15</v>
      </c>
      <c r="H1010" s="6">
        <f t="shared" si="167"/>
        <v>13735.904062661999</v>
      </c>
      <c r="I1010" s="6">
        <f t="shared" si="168"/>
        <v>15796.289672061297</v>
      </c>
      <c r="J1010" s="6">
        <f t="shared" si="176"/>
        <v>1.515855786491126</v>
      </c>
      <c r="K1010" s="126">
        <f t="shared" si="169"/>
        <v>23944.897104484127</v>
      </c>
      <c r="L1010" s="113">
        <f t="shared" si="170"/>
        <v>20821.650000000001</v>
      </c>
      <c r="M1010" s="113">
        <f t="shared" si="171"/>
        <v>3123.25</v>
      </c>
      <c r="N1010" s="113">
        <f t="shared" si="172"/>
        <v>680.91300000000001</v>
      </c>
      <c r="O1010" s="6">
        <f t="shared" si="173"/>
        <v>680.91300000000001</v>
      </c>
      <c r="P1010">
        <f t="shared" si="174"/>
        <v>1015487.2968669001</v>
      </c>
    </row>
    <row r="1011" spans="1:16" hidden="1" outlineLevel="2" x14ac:dyDescent="0.2">
      <c r="A1011" t="s">
        <v>3</v>
      </c>
      <c r="B1011">
        <v>1990</v>
      </c>
      <c r="C1011">
        <v>27.5</v>
      </c>
      <c r="D1011" s="6">
        <v>20359.73</v>
      </c>
      <c r="E1011">
        <v>50</v>
      </c>
      <c r="F1011">
        <v>29.143833000000001</v>
      </c>
      <c r="G1011" s="32">
        <f>Parameters!$R$52</f>
        <v>-0.15</v>
      </c>
      <c r="H1011" s="6">
        <f t="shared" si="167"/>
        <v>8492.5185790981996</v>
      </c>
      <c r="I1011" s="6">
        <f t="shared" si="168"/>
        <v>9766.396365962928</v>
      </c>
      <c r="J1011" s="6">
        <f t="shared" si="176"/>
        <v>1.515855786491126</v>
      </c>
      <c r="K1011" s="126">
        <f t="shared" si="169"/>
        <v>14804.448444510808</v>
      </c>
      <c r="L1011" s="113">
        <f t="shared" si="170"/>
        <v>12873.43</v>
      </c>
      <c r="M1011" s="113">
        <f t="shared" si="171"/>
        <v>1931.02</v>
      </c>
      <c r="N1011" s="113">
        <f t="shared" si="172"/>
        <v>407.19459999999998</v>
      </c>
      <c r="O1011" s="6">
        <f t="shared" si="173"/>
        <v>407.19459999999998</v>
      </c>
      <c r="P1011">
        <f t="shared" si="174"/>
        <v>593360.57104508998</v>
      </c>
    </row>
    <row r="1012" spans="1:16" hidden="1" outlineLevel="2" x14ac:dyDescent="0.2">
      <c r="A1012" t="s">
        <v>3</v>
      </c>
      <c r="B1012">
        <v>1989</v>
      </c>
      <c r="C1012">
        <v>28.5</v>
      </c>
      <c r="D1012" s="6">
        <v>105653.62</v>
      </c>
      <c r="E1012">
        <v>50</v>
      </c>
      <c r="F1012">
        <v>28.467784999999999</v>
      </c>
      <c r="G1012" s="32">
        <f>Parameters!$R$52</f>
        <v>-0.15</v>
      </c>
      <c r="H1012" s="6">
        <f t="shared" si="167"/>
        <v>45499.129227365993</v>
      </c>
      <c r="I1012" s="6">
        <f t="shared" si="168"/>
        <v>52323.998611470888</v>
      </c>
      <c r="J1012" s="6">
        <f t="shared" si="176"/>
        <v>1.515855786491126</v>
      </c>
      <c r="K1012" s="126">
        <f t="shared" si="169"/>
        <v>79315.636067551779</v>
      </c>
      <c r="L1012" s="113">
        <f t="shared" si="170"/>
        <v>68970.12</v>
      </c>
      <c r="M1012" s="113">
        <f t="shared" si="171"/>
        <v>10345.52</v>
      </c>
      <c r="N1012" s="113">
        <f t="shared" si="172"/>
        <v>2113.0724</v>
      </c>
      <c r="O1012" s="6">
        <f t="shared" si="173"/>
        <v>2113.0724</v>
      </c>
      <c r="P1012">
        <f t="shared" si="174"/>
        <v>3007724.5386317</v>
      </c>
    </row>
    <row r="1013" spans="1:16" hidden="1" outlineLevel="2" x14ac:dyDescent="0.2">
      <c r="A1013" t="s">
        <v>3</v>
      </c>
      <c r="B1013">
        <v>1988</v>
      </c>
      <c r="C1013">
        <v>29.5</v>
      </c>
      <c r="D1013" s="6">
        <v>31584.78</v>
      </c>
      <c r="E1013">
        <v>50</v>
      </c>
      <c r="F1013">
        <v>27.799301</v>
      </c>
      <c r="G1013" s="32">
        <f>Parameters!$R$52</f>
        <v>-0.15</v>
      </c>
      <c r="H1013" s="6">
        <f t="shared" si="167"/>
        <v>14024.0838752244</v>
      </c>
      <c r="I1013" s="6">
        <f t="shared" si="168"/>
        <v>16127.696456508058</v>
      </c>
      <c r="J1013" s="6">
        <f t="shared" si="176"/>
        <v>1.515855786491126</v>
      </c>
      <c r="K1013" s="126">
        <f t="shared" si="169"/>
        <v>24447.261996370169</v>
      </c>
      <c r="L1013" s="113">
        <f t="shared" si="170"/>
        <v>21258.49</v>
      </c>
      <c r="M1013" s="113">
        <f t="shared" si="171"/>
        <v>3188.77</v>
      </c>
      <c r="N1013" s="113">
        <f t="shared" si="172"/>
        <v>631.69560000000001</v>
      </c>
      <c r="O1013" s="6">
        <f t="shared" si="173"/>
        <v>631.69560000000001</v>
      </c>
      <c r="P1013">
        <f t="shared" si="174"/>
        <v>878034.80623877991</v>
      </c>
    </row>
    <row r="1014" spans="1:16" hidden="1" outlineLevel="2" x14ac:dyDescent="0.2">
      <c r="A1014" t="s">
        <v>3</v>
      </c>
      <c r="B1014">
        <v>1987</v>
      </c>
      <c r="C1014">
        <v>30.5</v>
      </c>
      <c r="D1014" s="6">
        <v>44646.41</v>
      </c>
      <c r="E1014">
        <v>50</v>
      </c>
      <c r="F1014">
        <v>27.138594999999999</v>
      </c>
      <c r="G1014" s="32">
        <f>Parameters!$R$52</f>
        <v>-0.15</v>
      </c>
      <c r="H1014" s="6">
        <f t="shared" si="167"/>
        <v>20413.593216121004</v>
      </c>
      <c r="I1014" s="6">
        <f t="shared" si="168"/>
        <v>23475.632198539151</v>
      </c>
      <c r="J1014" s="6">
        <f t="shared" si="176"/>
        <v>1.515855786491126</v>
      </c>
      <c r="K1014" s="126">
        <f t="shared" si="169"/>
        <v>35585.672909692963</v>
      </c>
      <c r="L1014" s="113">
        <f t="shared" si="170"/>
        <v>30944.06</v>
      </c>
      <c r="M1014" s="113">
        <f t="shared" si="171"/>
        <v>4641.6099999999997</v>
      </c>
      <c r="N1014" s="113">
        <f t="shared" si="172"/>
        <v>892.92820000000006</v>
      </c>
      <c r="O1014" s="6">
        <f t="shared" si="173"/>
        <v>892.92820000000006</v>
      </c>
      <c r="P1014">
        <f t="shared" si="174"/>
        <v>1211640.8391939499</v>
      </c>
    </row>
    <row r="1015" spans="1:16" hidden="1" outlineLevel="2" x14ac:dyDescent="0.2">
      <c r="A1015" t="s">
        <v>3</v>
      </c>
      <c r="B1015">
        <v>1986</v>
      </c>
      <c r="C1015">
        <v>31.5</v>
      </c>
      <c r="D1015" s="6">
        <v>109277.33</v>
      </c>
      <c r="E1015">
        <v>50</v>
      </c>
      <c r="F1015">
        <v>26.485873000000002</v>
      </c>
      <c r="G1015" s="32">
        <f>Parameters!$R$52</f>
        <v>-0.15</v>
      </c>
      <c r="H1015" s="6">
        <f t="shared" si="167"/>
        <v>51391.220316818195</v>
      </c>
      <c r="I1015" s="6">
        <f t="shared" si="168"/>
        <v>59099.90336434092</v>
      </c>
      <c r="J1015" s="6">
        <f t="shared" si="176"/>
        <v>1.515855786491126</v>
      </c>
      <c r="K1015" s="126">
        <f t="shared" si="169"/>
        <v>89586.930495902547</v>
      </c>
      <c r="L1015" s="113">
        <f t="shared" si="170"/>
        <v>77901.679999999993</v>
      </c>
      <c r="M1015" s="113">
        <f t="shared" si="171"/>
        <v>11685.25</v>
      </c>
      <c r="N1015" s="113">
        <f t="shared" si="172"/>
        <v>2185.5466000000001</v>
      </c>
      <c r="O1015" s="6">
        <f t="shared" si="173"/>
        <v>2185.5466000000001</v>
      </c>
      <c r="P1015">
        <f t="shared" si="174"/>
        <v>2894305.4841590901</v>
      </c>
    </row>
    <row r="1016" spans="1:16" hidden="1" outlineLevel="2" x14ac:dyDescent="0.2">
      <c r="A1016" t="s">
        <v>3</v>
      </c>
      <c r="B1016">
        <v>1985</v>
      </c>
      <c r="C1016">
        <v>32.5</v>
      </c>
      <c r="D1016" s="6">
        <v>31570.85</v>
      </c>
      <c r="E1016">
        <v>50</v>
      </c>
      <c r="F1016">
        <v>25.841346000000001</v>
      </c>
      <c r="G1016" s="32">
        <f>Parameters!$R$52</f>
        <v>-0.15</v>
      </c>
      <c r="H1016" s="6">
        <f t="shared" si="167"/>
        <v>15254.184832717996</v>
      </c>
      <c r="I1016" s="6">
        <f t="shared" si="168"/>
        <v>17542.312557625693</v>
      </c>
      <c r="J1016" s="6">
        <f t="shared" si="176"/>
        <v>1.515855786491126</v>
      </c>
      <c r="K1016" s="126">
        <f t="shared" si="169"/>
        <v>26591.61599891285</v>
      </c>
      <c r="L1016" s="113">
        <f t="shared" si="170"/>
        <v>23123.14</v>
      </c>
      <c r="M1016" s="113">
        <f t="shared" si="171"/>
        <v>3468.48</v>
      </c>
      <c r="N1016" s="113">
        <f t="shared" si="172"/>
        <v>631.41699999999992</v>
      </c>
      <c r="O1016" s="6">
        <f t="shared" si="173"/>
        <v>631.41699999999992</v>
      </c>
      <c r="P1016">
        <f t="shared" si="174"/>
        <v>815833.25836410001</v>
      </c>
    </row>
    <row r="1017" spans="1:16" hidden="1" outlineLevel="2" x14ac:dyDescent="0.2">
      <c r="A1017" t="s">
        <v>3</v>
      </c>
      <c r="B1017">
        <v>1984</v>
      </c>
      <c r="C1017">
        <v>33.5</v>
      </c>
      <c r="D1017" s="6">
        <v>49313.36</v>
      </c>
      <c r="E1017">
        <v>50</v>
      </c>
      <c r="F1017">
        <v>25.205210999999998</v>
      </c>
      <c r="G1017" s="32">
        <f>Parameters!$R$52</f>
        <v>-0.15</v>
      </c>
      <c r="H1017" s="6">
        <f t="shared" si="167"/>
        <v>24454.2871216208</v>
      </c>
      <c r="I1017" s="6">
        <f t="shared" si="168"/>
        <v>28122.430189863917</v>
      </c>
      <c r="J1017" s="6">
        <f t="shared" si="176"/>
        <v>1.515855786491126</v>
      </c>
      <c r="K1017" s="126">
        <f t="shared" si="169"/>
        <v>42629.548533497953</v>
      </c>
      <c r="L1017" s="113">
        <f t="shared" si="170"/>
        <v>37069.17</v>
      </c>
      <c r="M1017" s="113">
        <f t="shared" si="171"/>
        <v>5560.38</v>
      </c>
      <c r="N1017" s="113">
        <f t="shared" si="172"/>
        <v>986.2672</v>
      </c>
      <c r="O1017" s="6">
        <f t="shared" si="173"/>
        <v>986.2672</v>
      </c>
      <c r="P1017">
        <f t="shared" si="174"/>
        <v>1242953.6439189599</v>
      </c>
    </row>
    <row r="1018" spans="1:16" hidden="1" outlineLevel="2" x14ac:dyDescent="0.2">
      <c r="A1018" t="s">
        <v>3</v>
      </c>
      <c r="B1018">
        <v>1983</v>
      </c>
      <c r="C1018">
        <v>34.5</v>
      </c>
      <c r="D1018" s="6">
        <v>51534.64</v>
      </c>
      <c r="E1018">
        <v>50</v>
      </c>
      <c r="F1018">
        <v>24.577672</v>
      </c>
      <c r="G1018" s="32">
        <f>Parameters!$R$52</f>
        <v>-0.15</v>
      </c>
      <c r="H1018" s="6">
        <f t="shared" si="167"/>
        <v>26202.610428838398</v>
      </c>
      <c r="I1018" s="6">
        <f t="shared" si="168"/>
        <v>30133.001993164155</v>
      </c>
      <c r="J1018" s="6">
        <f t="shared" si="176"/>
        <v>1.515855786491126</v>
      </c>
      <c r="K1018" s="126">
        <f t="shared" si="169"/>
        <v>45677.285435686514</v>
      </c>
      <c r="L1018" s="113">
        <f t="shared" si="170"/>
        <v>39719.379999999997</v>
      </c>
      <c r="M1018" s="113">
        <f t="shared" si="171"/>
        <v>5957.91</v>
      </c>
      <c r="N1018" s="113">
        <f t="shared" si="172"/>
        <v>1030.6928</v>
      </c>
      <c r="O1018" s="6">
        <f t="shared" si="173"/>
        <v>1030.6928</v>
      </c>
      <c r="P1018">
        <f t="shared" si="174"/>
        <v>1266601.47855808</v>
      </c>
    </row>
    <row r="1019" spans="1:16" hidden="1" outlineLevel="2" x14ac:dyDescent="0.2">
      <c r="A1019" t="s">
        <v>3</v>
      </c>
      <c r="B1019">
        <v>1982</v>
      </c>
      <c r="C1019">
        <v>35.5</v>
      </c>
      <c r="D1019" s="6">
        <v>870.18</v>
      </c>
      <c r="E1019">
        <v>50</v>
      </c>
      <c r="F1019">
        <v>23.958914</v>
      </c>
      <c r="G1019" s="32">
        <f>Parameters!$R$52</f>
        <v>-0.15</v>
      </c>
      <c r="H1019" s="6">
        <f t="shared" si="167"/>
        <v>453.2086443096</v>
      </c>
      <c r="I1019" s="6">
        <f t="shared" si="168"/>
        <v>521.18994095604</v>
      </c>
      <c r="J1019" s="6">
        <f t="shared" si="176"/>
        <v>1.515855786491126</v>
      </c>
      <c r="K1019" s="126">
        <f t="shared" si="169"/>
        <v>790.04878785918152</v>
      </c>
      <c r="L1019" s="113">
        <f t="shared" si="170"/>
        <v>687</v>
      </c>
      <c r="M1019" s="113">
        <f t="shared" si="171"/>
        <v>103.05</v>
      </c>
      <c r="N1019" s="113">
        <f t="shared" si="172"/>
        <v>17.403599999999997</v>
      </c>
      <c r="O1019" s="6">
        <f t="shared" si="173"/>
        <v>17.403599999999997</v>
      </c>
      <c r="P1019">
        <f t="shared" si="174"/>
        <v>20848.567784519997</v>
      </c>
    </row>
    <row r="1020" spans="1:16" hidden="1" outlineLevel="2" x14ac:dyDescent="0.2">
      <c r="A1020" t="s">
        <v>3</v>
      </c>
      <c r="B1020">
        <v>1981</v>
      </c>
      <c r="C1020">
        <v>36.5</v>
      </c>
      <c r="D1020" s="6">
        <v>61928.38</v>
      </c>
      <c r="E1020">
        <v>50</v>
      </c>
      <c r="F1020">
        <v>23.349125999999998</v>
      </c>
      <c r="G1020" s="32">
        <f>Parameters!$R$52</f>
        <v>-0.15</v>
      </c>
      <c r="H1020" s="6">
        <f t="shared" ref="H1020:H1052" si="177">+D1020*(1-F1020/E1020)</f>
        <v>33008.909048082402</v>
      </c>
      <c r="I1020" s="6">
        <f t="shared" ref="I1020:I1052" si="178">H1020*(1-G1020)</f>
        <v>37960.245405294758</v>
      </c>
      <c r="J1020" s="6">
        <f t="shared" si="176"/>
        <v>1.515855786491126</v>
      </c>
      <c r="K1020" s="126">
        <f t="shared" ref="K1020:K1052" si="179">IF((D1020*(1-F1020/E1020)*(1-G1020)&lt;0),D1020*(1-G1020),I1020*J1020)</f>
        <v>57542.257654239234</v>
      </c>
      <c r="L1020" s="113">
        <f t="shared" ref="L1020:L1084" si="180">ROUND(J1020*H1020,2)</f>
        <v>50036.75</v>
      </c>
      <c r="M1020" s="113">
        <f t="shared" ref="M1020:M1084" si="181">ROUND(K1020-L1020,2)</f>
        <v>7505.51</v>
      </c>
      <c r="N1020" s="113">
        <f t="shared" ref="N1020:N1052" si="182">D1020/E1020</f>
        <v>1238.5675999999999</v>
      </c>
      <c r="O1020" s="6">
        <f t="shared" ref="O1020:O1052" si="183">+D1020/E1020</f>
        <v>1238.5675999999999</v>
      </c>
      <c r="P1020">
        <f t="shared" si="174"/>
        <v>1445973.5475958798</v>
      </c>
    </row>
    <row r="1021" spans="1:16" hidden="1" outlineLevel="2" x14ac:dyDescent="0.2">
      <c r="A1021" t="s">
        <v>3</v>
      </c>
      <c r="B1021">
        <v>1980</v>
      </c>
      <c r="C1021">
        <v>37.5</v>
      </c>
      <c r="D1021" s="6">
        <v>108646.22</v>
      </c>
      <c r="E1021">
        <v>50</v>
      </c>
      <c r="F1021">
        <v>22.748488999999999</v>
      </c>
      <c r="G1021" s="32">
        <f>Parameters!$R$52</f>
        <v>-0.15</v>
      </c>
      <c r="H1021" s="6">
        <f t="shared" si="177"/>
        <v>59215.473188768403</v>
      </c>
      <c r="I1021" s="6">
        <f t="shared" si="178"/>
        <v>68097.794167083659</v>
      </c>
      <c r="J1021" s="6">
        <f t="shared" si="176"/>
        <v>1.515855786491126</v>
      </c>
      <c r="K1021" s="126">
        <f t="shared" si="179"/>
        <v>103226.4353354554</v>
      </c>
      <c r="L1021" s="113">
        <f t="shared" si="180"/>
        <v>89762.12</v>
      </c>
      <c r="M1021" s="113">
        <f t="shared" si="181"/>
        <v>13464.32</v>
      </c>
      <c r="N1021" s="113">
        <f t="shared" si="182"/>
        <v>2172.9243999999999</v>
      </c>
      <c r="O1021" s="6">
        <f t="shared" si="183"/>
        <v>2172.9243999999999</v>
      </c>
      <c r="P1021">
        <f t="shared" si="174"/>
        <v>2471537.3405615799</v>
      </c>
    </row>
    <row r="1022" spans="1:16" hidden="1" outlineLevel="2" x14ac:dyDescent="0.2">
      <c r="A1022" t="s">
        <v>3</v>
      </c>
      <c r="B1022">
        <v>1979</v>
      </c>
      <c r="C1022">
        <v>38.5</v>
      </c>
      <c r="D1022" s="6">
        <v>25502.87</v>
      </c>
      <c r="E1022">
        <v>50</v>
      </c>
      <c r="F1022">
        <v>22.157174000000001</v>
      </c>
      <c r="G1022" s="32">
        <f>Parameters!$R$52</f>
        <v>-0.15</v>
      </c>
      <c r="H1022" s="6">
        <f t="shared" si="177"/>
        <v>14201.439438212399</v>
      </c>
      <c r="I1022" s="6">
        <f t="shared" si="178"/>
        <v>16331.655353944258</v>
      </c>
      <c r="J1022" s="6">
        <f t="shared" si="176"/>
        <v>1.515855786491126</v>
      </c>
      <c r="K1022" s="126">
        <f t="shared" si="179"/>
        <v>24756.434271255181</v>
      </c>
      <c r="L1022" s="113">
        <f t="shared" si="180"/>
        <v>21527.33</v>
      </c>
      <c r="M1022" s="113">
        <f t="shared" si="181"/>
        <v>3229.1</v>
      </c>
      <c r="N1022" s="113">
        <f t="shared" si="182"/>
        <v>510.05739999999997</v>
      </c>
      <c r="O1022" s="6">
        <f t="shared" si="183"/>
        <v>510.05739999999997</v>
      </c>
      <c r="P1022">
        <f t="shared" si="174"/>
        <v>565071.52808938001</v>
      </c>
    </row>
    <row r="1023" spans="1:16" hidden="1" outlineLevel="2" x14ac:dyDescent="0.2">
      <c r="A1023" t="s">
        <v>3</v>
      </c>
      <c r="B1023">
        <v>1978</v>
      </c>
      <c r="C1023">
        <v>39.5</v>
      </c>
      <c r="D1023" s="6">
        <v>20568.53</v>
      </c>
      <c r="E1023">
        <v>50</v>
      </c>
      <c r="F1023">
        <v>21.575348000000002</v>
      </c>
      <c r="G1023" s="32">
        <f>Parameters!$R$52</f>
        <v>-0.15</v>
      </c>
      <c r="H1023" s="6">
        <f t="shared" si="177"/>
        <v>11693.066148031197</v>
      </c>
      <c r="I1023" s="6">
        <f t="shared" si="178"/>
        <v>13447.026070235876</v>
      </c>
      <c r="J1023" s="6">
        <f t="shared" si="176"/>
        <v>1.515855786491126</v>
      </c>
      <c r="K1023" s="126">
        <f t="shared" si="179"/>
        <v>20383.752279664077</v>
      </c>
      <c r="L1023" s="113">
        <f t="shared" si="180"/>
        <v>17725</v>
      </c>
      <c r="M1023" s="113">
        <f t="shared" si="181"/>
        <v>2658.75</v>
      </c>
      <c r="N1023" s="113">
        <f t="shared" si="182"/>
        <v>411.37059999999997</v>
      </c>
      <c r="O1023" s="6">
        <f t="shared" si="183"/>
        <v>411.37059999999997</v>
      </c>
      <c r="P1023">
        <f t="shared" si="174"/>
        <v>443773.19259843999</v>
      </c>
    </row>
    <row r="1024" spans="1:16" hidden="1" outlineLevel="2" x14ac:dyDescent="0.2">
      <c r="A1024" t="s">
        <v>3</v>
      </c>
      <c r="B1024">
        <v>1977</v>
      </c>
      <c r="C1024">
        <v>40.5</v>
      </c>
      <c r="D1024" s="6">
        <v>66915.28</v>
      </c>
      <c r="E1024">
        <v>50</v>
      </c>
      <c r="F1024">
        <v>21.003167000000001</v>
      </c>
      <c r="G1024" s="32">
        <f>Parameters!$R$52</f>
        <v>-0.15</v>
      </c>
      <c r="H1024" s="6">
        <f t="shared" si="177"/>
        <v>38806.623986164799</v>
      </c>
      <c r="I1024" s="6">
        <f t="shared" si="178"/>
        <v>44627.617584089516</v>
      </c>
      <c r="J1024" s="6">
        <f t="shared" si="176"/>
        <v>1.515855786491126</v>
      </c>
      <c r="K1024" s="126">
        <f t="shared" si="179"/>
        <v>67649.03235215522</v>
      </c>
      <c r="L1024" s="113">
        <f t="shared" si="180"/>
        <v>58825.25</v>
      </c>
      <c r="M1024" s="113">
        <f t="shared" si="181"/>
        <v>8823.7800000000007</v>
      </c>
      <c r="N1024" s="113">
        <f t="shared" si="182"/>
        <v>1338.3055999999999</v>
      </c>
      <c r="O1024" s="6">
        <f t="shared" si="183"/>
        <v>1338.3055999999999</v>
      </c>
      <c r="P1024">
        <f t="shared" si="174"/>
        <v>1405432.8006917601</v>
      </c>
    </row>
    <row r="1025" spans="1:16" hidden="1" outlineLevel="2" x14ac:dyDescent="0.2">
      <c r="A1025" t="s">
        <v>3</v>
      </c>
      <c r="B1025">
        <v>1976</v>
      </c>
      <c r="C1025">
        <v>41.5</v>
      </c>
      <c r="D1025" s="6">
        <v>29135</v>
      </c>
      <c r="E1025">
        <v>50</v>
      </c>
      <c r="F1025">
        <v>20.440781999999999</v>
      </c>
      <c r="G1025" s="32">
        <f>Parameters!$R$52</f>
        <v>-0.15</v>
      </c>
      <c r="H1025" s="6">
        <f t="shared" si="177"/>
        <v>17224.156328599998</v>
      </c>
      <c r="I1025" s="6">
        <f t="shared" si="178"/>
        <v>19807.779777889995</v>
      </c>
      <c r="J1025" s="6">
        <f t="shared" si="176"/>
        <v>1.515855786491126</v>
      </c>
      <c r="K1025" s="126">
        <f t="shared" si="179"/>
        <v>30025.737593856458</v>
      </c>
      <c r="L1025" s="113">
        <f t="shared" si="180"/>
        <v>26109.34</v>
      </c>
      <c r="M1025" s="113">
        <f t="shared" si="181"/>
        <v>3916.4</v>
      </c>
      <c r="N1025" s="113">
        <f t="shared" si="182"/>
        <v>582.70000000000005</v>
      </c>
      <c r="O1025" s="6">
        <f t="shared" si="183"/>
        <v>582.70000000000005</v>
      </c>
      <c r="P1025">
        <f t="shared" si="174"/>
        <v>595542.18356999999</v>
      </c>
    </row>
    <row r="1026" spans="1:16" hidden="1" outlineLevel="2" x14ac:dyDescent="0.2">
      <c r="A1026" t="s">
        <v>3</v>
      </c>
      <c r="B1026">
        <v>1975</v>
      </c>
      <c r="C1026">
        <v>42.5</v>
      </c>
      <c r="D1026" s="6">
        <v>25306.6</v>
      </c>
      <c r="E1026">
        <v>50</v>
      </c>
      <c r="F1026">
        <v>19.888328999999999</v>
      </c>
      <c r="G1026" s="32">
        <f>Parameters!$R$52</f>
        <v>-0.15</v>
      </c>
      <c r="H1026" s="6">
        <f t="shared" si="177"/>
        <v>15240.480266572</v>
      </c>
      <c r="I1026" s="6">
        <f t="shared" si="178"/>
        <v>17526.552306557798</v>
      </c>
      <c r="J1026" s="6">
        <f t="shared" si="176"/>
        <v>1.515855786491126</v>
      </c>
      <c r="K1026" s="126">
        <f t="shared" si="179"/>
        <v>26567.725731135029</v>
      </c>
      <c r="L1026" s="113">
        <f t="shared" si="180"/>
        <v>23102.37</v>
      </c>
      <c r="M1026" s="113">
        <f t="shared" si="181"/>
        <v>3465.36</v>
      </c>
      <c r="N1026" s="113">
        <f t="shared" si="182"/>
        <v>506.13199999999995</v>
      </c>
      <c r="O1026" s="6">
        <f t="shared" si="183"/>
        <v>506.13199999999995</v>
      </c>
      <c r="P1026">
        <f t="shared" si="174"/>
        <v>503305.98667139997</v>
      </c>
    </row>
    <row r="1027" spans="1:16" hidden="1" outlineLevel="2" x14ac:dyDescent="0.2">
      <c r="A1027" t="s">
        <v>3</v>
      </c>
      <c r="B1027">
        <v>1974</v>
      </c>
      <c r="C1027">
        <v>43.5</v>
      </c>
      <c r="D1027" s="6">
        <v>30973.26</v>
      </c>
      <c r="E1027">
        <v>50</v>
      </c>
      <c r="F1027">
        <v>19.345935999999998</v>
      </c>
      <c r="G1027" s="32">
        <f>Parameters!$R$52</f>
        <v>-0.15</v>
      </c>
      <c r="H1027" s="6">
        <f t="shared" si="177"/>
        <v>18989.125886572801</v>
      </c>
      <c r="I1027" s="6">
        <f t="shared" si="178"/>
        <v>21837.494769558722</v>
      </c>
      <c r="J1027" s="6">
        <f t="shared" si="176"/>
        <v>1.515855786491126</v>
      </c>
      <c r="K1027" s="126">
        <f t="shared" si="179"/>
        <v>33102.492808905285</v>
      </c>
      <c r="L1027" s="113">
        <f t="shared" si="180"/>
        <v>28784.78</v>
      </c>
      <c r="M1027" s="113">
        <f t="shared" si="181"/>
        <v>4317.71</v>
      </c>
      <c r="N1027" s="113">
        <f t="shared" si="182"/>
        <v>619.46519999999998</v>
      </c>
      <c r="O1027" s="6">
        <f t="shared" si="183"/>
        <v>619.46519999999998</v>
      </c>
      <c r="P1027">
        <f t="shared" si="174"/>
        <v>599206.7056713599</v>
      </c>
    </row>
    <row r="1028" spans="1:16" hidden="1" outlineLevel="2" x14ac:dyDescent="0.2">
      <c r="A1028" t="s">
        <v>3</v>
      </c>
      <c r="B1028">
        <v>1973</v>
      </c>
      <c r="C1028">
        <v>44.5</v>
      </c>
      <c r="D1028" s="6">
        <v>19864.599999999999</v>
      </c>
      <c r="E1028">
        <v>50</v>
      </c>
      <c r="F1028">
        <v>18.813713</v>
      </c>
      <c r="G1028" s="32">
        <f>Parameters!$R$52</f>
        <v>-0.15</v>
      </c>
      <c r="H1028" s="6">
        <f t="shared" si="177"/>
        <v>12390.062334803999</v>
      </c>
      <c r="I1028" s="6">
        <f t="shared" si="178"/>
        <v>14248.571685024597</v>
      </c>
      <c r="J1028" s="6">
        <f t="shared" si="176"/>
        <v>1.515855786491126</v>
      </c>
      <c r="K1028" s="126">
        <f t="shared" si="179"/>
        <v>21598.779837978149</v>
      </c>
      <c r="L1028" s="113">
        <f t="shared" si="180"/>
        <v>18781.55</v>
      </c>
      <c r="M1028" s="113">
        <f t="shared" si="181"/>
        <v>2817.23</v>
      </c>
      <c r="N1028" s="113">
        <f t="shared" si="182"/>
        <v>397.29199999999997</v>
      </c>
      <c r="O1028" s="6">
        <f t="shared" si="183"/>
        <v>397.29199999999997</v>
      </c>
      <c r="P1028">
        <f t="shared" si="174"/>
        <v>373726.88325979997</v>
      </c>
    </row>
    <row r="1029" spans="1:16" hidden="1" outlineLevel="2" x14ac:dyDescent="0.2">
      <c r="A1029" t="s">
        <v>3</v>
      </c>
      <c r="B1029">
        <v>1972</v>
      </c>
      <c r="C1029">
        <v>45.5</v>
      </c>
      <c r="D1029" s="6">
        <v>11754.54</v>
      </c>
      <c r="E1029">
        <v>50</v>
      </c>
      <c r="F1029">
        <v>18.291767</v>
      </c>
      <c r="G1029" s="32">
        <f>Parameters!$R$52</f>
        <v>-0.15</v>
      </c>
      <c r="H1029" s="6">
        <f t="shared" si="177"/>
        <v>7454.3138625563997</v>
      </c>
      <c r="I1029" s="6">
        <f t="shared" si="178"/>
        <v>8572.4609419398585</v>
      </c>
      <c r="J1029" s="6">
        <f t="shared" si="176"/>
        <v>1.515855786491126</v>
      </c>
      <c r="K1029" s="126">
        <f t="shared" si="179"/>
        <v>12994.614523308703</v>
      </c>
      <c r="L1029" s="113">
        <f t="shared" si="180"/>
        <v>11299.66</v>
      </c>
      <c r="M1029" s="113">
        <f t="shared" si="181"/>
        <v>1694.95</v>
      </c>
      <c r="N1029" s="113">
        <f t="shared" si="182"/>
        <v>235.09080000000003</v>
      </c>
      <c r="O1029" s="6">
        <f t="shared" si="183"/>
        <v>235.09080000000003</v>
      </c>
      <c r="P1029">
        <f t="shared" ref="P1029:P1052" si="184">D1029*F1029</f>
        <v>215011.30687218002</v>
      </c>
    </row>
    <row r="1030" spans="1:16" hidden="1" outlineLevel="2" x14ac:dyDescent="0.2">
      <c r="A1030" t="s">
        <v>3</v>
      </c>
      <c r="B1030">
        <v>1971</v>
      </c>
      <c r="C1030">
        <v>46.5</v>
      </c>
      <c r="D1030" s="6">
        <v>37609.949999999997</v>
      </c>
      <c r="E1030">
        <v>50</v>
      </c>
      <c r="F1030">
        <v>17.780173999999999</v>
      </c>
      <c r="G1030" s="32">
        <f>Parameters!$R$52</f>
        <v>-0.15</v>
      </c>
      <c r="H1030" s="6">
        <f t="shared" si="177"/>
        <v>24235.720897373998</v>
      </c>
      <c r="I1030" s="6">
        <f t="shared" si="178"/>
        <v>27871.079031980094</v>
      </c>
      <c r="J1030" s="6">
        <f t="shared" si="176"/>
        <v>1.515855786491126</v>
      </c>
      <c r="K1030" s="126">
        <f t="shared" si="179"/>
        <v>42248.536426378516</v>
      </c>
      <c r="L1030" s="113">
        <f t="shared" si="180"/>
        <v>36737.86</v>
      </c>
      <c r="M1030" s="113">
        <f t="shared" si="181"/>
        <v>5510.68</v>
      </c>
      <c r="N1030" s="113">
        <f t="shared" si="182"/>
        <v>752.19899999999996</v>
      </c>
      <c r="O1030" s="6">
        <f t="shared" si="183"/>
        <v>752.19899999999996</v>
      </c>
      <c r="P1030">
        <f t="shared" si="184"/>
        <v>668711.45513129991</v>
      </c>
    </row>
    <row r="1031" spans="1:16" hidden="1" outlineLevel="2" x14ac:dyDescent="0.2">
      <c r="A1031" t="s">
        <v>3</v>
      </c>
      <c r="B1031">
        <v>1970</v>
      </c>
      <c r="C1031">
        <v>47.5</v>
      </c>
      <c r="D1031" s="6">
        <v>18266.990000000002</v>
      </c>
      <c r="E1031">
        <v>50</v>
      </c>
      <c r="F1031">
        <v>17.279005999999999</v>
      </c>
      <c r="G1031" s="32">
        <f>Parameters!$R$52</f>
        <v>-0.15</v>
      </c>
      <c r="H1031" s="6">
        <f t="shared" si="177"/>
        <v>11954.281403761202</v>
      </c>
      <c r="I1031" s="6">
        <f t="shared" si="178"/>
        <v>13747.423614325382</v>
      </c>
      <c r="J1031" s="6">
        <f t="shared" si="176"/>
        <v>1.515855786491126</v>
      </c>
      <c r="K1031" s="126">
        <f t="shared" si="179"/>
        <v>20839.11163511988</v>
      </c>
      <c r="L1031" s="113">
        <f t="shared" si="180"/>
        <v>18120.97</v>
      </c>
      <c r="M1031" s="113">
        <f t="shared" si="181"/>
        <v>2718.14</v>
      </c>
      <c r="N1031" s="113">
        <f t="shared" si="182"/>
        <v>365.33980000000003</v>
      </c>
      <c r="O1031" s="6">
        <f t="shared" si="183"/>
        <v>365.33980000000003</v>
      </c>
      <c r="P1031">
        <f t="shared" si="184"/>
        <v>315635.42981194</v>
      </c>
    </row>
    <row r="1032" spans="1:16" hidden="1" outlineLevel="2" x14ac:dyDescent="0.2">
      <c r="A1032" t="s">
        <v>3</v>
      </c>
      <c r="B1032">
        <v>1969</v>
      </c>
      <c r="C1032">
        <v>48.5</v>
      </c>
      <c r="D1032" s="6">
        <v>16091.03</v>
      </c>
      <c r="E1032">
        <v>50</v>
      </c>
      <c r="F1032">
        <v>16.788308000000001</v>
      </c>
      <c r="G1032" s="32">
        <f>Parameters!$R$52</f>
        <v>-0.15</v>
      </c>
      <c r="H1032" s="6">
        <f t="shared" si="177"/>
        <v>10688.206646455199</v>
      </c>
      <c r="I1032" s="6">
        <f t="shared" si="178"/>
        <v>12291.437643423478</v>
      </c>
      <c r="J1032" s="6">
        <f t="shared" si="176"/>
        <v>1.515855786491126</v>
      </c>
      <c r="K1032" s="126">
        <f t="shared" si="179"/>
        <v>18632.04687607833</v>
      </c>
      <c r="L1032" s="113">
        <f t="shared" si="180"/>
        <v>16201.78</v>
      </c>
      <c r="M1032" s="113">
        <f t="shared" si="181"/>
        <v>2430.27</v>
      </c>
      <c r="N1032" s="113">
        <f t="shared" si="182"/>
        <v>321.82060000000001</v>
      </c>
      <c r="O1032" s="6">
        <f t="shared" si="183"/>
        <v>321.82060000000001</v>
      </c>
      <c r="P1032">
        <f t="shared" si="184"/>
        <v>270141.16767724004</v>
      </c>
    </row>
    <row r="1033" spans="1:16" hidden="1" outlineLevel="2" x14ac:dyDescent="0.2">
      <c r="A1033" t="s">
        <v>3</v>
      </c>
      <c r="B1033">
        <v>1968</v>
      </c>
      <c r="C1033">
        <v>49.5</v>
      </c>
      <c r="D1033" s="6">
        <v>18903.560000000001</v>
      </c>
      <c r="E1033">
        <v>50</v>
      </c>
      <c r="F1033">
        <v>16.308108000000001</v>
      </c>
      <c r="G1033" s="32">
        <f>Parameters!$R$52</f>
        <v>-0.15</v>
      </c>
      <c r="H1033" s="6">
        <f t="shared" si="177"/>
        <v>12737.934038710402</v>
      </c>
      <c r="I1033" s="6">
        <f t="shared" si="178"/>
        <v>14648.624144516962</v>
      </c>
      <c r="J1033" s="6">
        <f t="shared" si="176"/>
        <v>1.515855786491126</v>
      </c>
      <c r="K1033" s="126">
        <f t="shared" si="179"/>
        <v>22205.201673599655</v>
      </c>
      <c r="L1033" s="113">
        <f t="shared" si="180"/>
        <v>19308.87</v>
      </c>
      <c r="M1033" s="113">
        <f t="shared" si="181"/>
        <v>2896.33</v>
      </c>
      <c r="N1033" s="113">
        <f t="shared" si="182"/>
        <v>378.07120000000003</v>
      </c>
      <c r="O1033" s="6">
        <f t="shared" si="183"/>
        <v>378.07120000000003</v>
      </c>
      <c r="P1033">
        <f t="shared" si="184"/>
        <v>308281.29806448001</v>
      </c>
    </row>
    <row r="1034" spans="1:16" hidden="1" outlineLevel="2" x14ac:dyDescent="0.2">
      <c r="A1034" t="s">
        <v>3</v>
      </c>
      <c r="B1034">
        <v>1967</v>
      </c>
      <c r="C1034">
        <v>50.5</v>
      </c>
      <c r="D1034" s="6">
        <v>2724.27</v>
      </c>
      <c r="E1034">
        <v>50</v>
      </c>
      <c r="F1034">
        <v>15.838412</v>
      </c>
      <c r="G1034" s="32">
        <f>Parameters!$R$52</f>
        <v>-0.15</v>
      </c>
      <c r="H1034" s="6">
        <f t="shared" si="177"/>
        <v>1861.3077868152</v>
      </c>
      <c r="I1034" s="6">
        <f t="shared" si="178"/>
        <v>2140.5039548374798</v>
      </c>
      <c r="J1034" s="6">
        <f t="shared" si="176"/>
        <v>1.515855786491126</v>
      </c>
      <c r="K1034" s="126">
        <f t="shared" si="179"/>
        <v>3244.6953059475336</v>
      </c>
      <c r="L1034" s="113">
        <f t="shared" si="180"/>
        <v>2821.47</v>
      </c>
      <c r="M1034" s="113">
        <f t="shared" si="181"/>
        <v>423.23</v>
      </c>
      <c r="N1034" s="113">
        <f t="shared" si="182"/>
        <v>54.485399999999998</v>
      </c>
      <c r="O1034" s="6">
        <f t="shared" si="183"/>
        <v>54.485399999999998</v>
      </c>
      <c r="P1034">
        <f t="shared" si="184"/>
        <v>43148.110659240003</v>
      </c>
    </row>
    <row r="1035" spans="1:16" hidden="1" outlineLevel="2" x14ac:dyDescent="0.2">
      <c r="A1035" t="s">
        <v>3</v>
      </c>
      <c r="B1035">
        <v>1966</v>
      </c>
      <c r="C1035">
        <v>51.5</v>
      </c>
      <c r="D1035" s="6">
        <v>6140.61</v>
      </c>
      <c r="E1035">
        <v>50</v>
      </c>
      <c r="F1035">
        <v>15.379194999999999</v>
      </c>
      <c r="G1035" s="32">
        <f>Parameters!$R$52</f>
        <v>-0.15</v>
      </c>
      <c r="H1035" s="6">
        <f t="shared" si="177"/>
        <v>4251.8572278209995</v>
      </c>
      <c r="I1035" s="6">
        <f t="shared" si="178"/>
        <v>4889.6358119941488</v>
      </c>
      <c r="J1035" s="6">
        <f t="shared" si="176"/>
        <v>1.515855786491126</v>
      </c>
      <c r="K1035" s="126">
        <f t="shared" si="179"/>
        <v>7411.982739445566</v>
      </c>
      <c r="L1035" s="113">
        <f t="shared" si="180"/>
        <v>6445.2</v>
      </c>
      <c r="M1035" s="113">
        <f t="shared" si="181"/>
        <v>966.78</v>
      </c>
      <c r="N1035" s="113">
        <f t="shared" si="182"/>
        <v>122.81219999999999</v>
      </c>
      <c r="O1035" s="6">
        <f t="shared" si="183"/>
        <v>122.81219999999999</v>
      </c>
      <c r="P1035">
        <f t="shared" si="184"/>
        <v>94437.638608949987</v>
      </c>
    </row>
    <row r="1036" spans="1:16" hidden="1" outlineLevel="2" x14ac:dyDescent="0.2">
      <c r="A1036" t="s">
        <v>3</v>
      </c>
      <c r="B1036">
        <v>1965</v>
      </c>
      <c r="C1036">
        <v>52.5</v>
      </c>
      <c r="D1036" s="6">
        <v>15486.73</v>
      </c>
      <c r="E1036">
        <v>50</v>
      </c>
      <c r="F1036">
        <v>14.930408999999999</v>
      </c>
      <c r="G1036" s="32">
        <f>Parameters!$R$52</f>
        <v>-0.15</v>
      </c>
      <c r="H1036" s="6">
        <f t="shared" si="177"/>
        <v>10862.265740548599</v>
      </c>
      <c r="I1036" s="6">
        <f t="shared" si="178"/>
        <v>12491.605601630888</v>
      </c>
      <c r="J1036" s="6">
        <f t="shared" si="176"/>
        <v>1.515855786491126</v>
      </c>
      <c r="K1036" s="126">
        <f t="shared" si="179"/>
        <v>18935.472633797144</v>
      </c>
      <c r="L1036" s="113">
        <f t="shared" si="180"/>
        <v>16465.63</v>
      </c>
      <c r="M1036" s="113">
        <f t="shared" si="181"/>
        <v>2469.84</v>
      </c>
      <c r="N1036" s="113">
        <f t="shared" si="182"/>
        <v>309.7346</v>
      </c>
      <c r="O1036" s="6">
        <f t="shared" si="183"/>
        <v>309.7346</v>
      </c>
      <c r="P1036">
        <f t="shared" si="184"/>
        <v>231223.21297256998</v>
      </c>
    </row>
    <row r="1037" spans="1:16" hidden="1" outlineLevel="2" x14ac:dyDescent="0.2">
      <c r="A1037" t="s">
        <v>3</v>
      </c>
      <c r="B1037">
        <v>1964</v>
      </c>
      <c r="C1037">
        <v>53.5</v>
      </c>
      <c r="D1037" s="6">
        <v>9346.7900000000009</v>
      </c>
      <c r="E1037">
        <v>50</v>
      </c>
      <c r="F1037">
        <v>14.491982999999999</v>
      </c>
      <c r="G1037" s="32">
        <f>Parameters!$R$52</f>
        <v>-0.15</v>
      </c>
      <c r="H1037" s="6">
        <f t="shared" si="177"/>
        <v>6637.7195643086015</v>
      </c>
      <c r="I1037" s="6">
        <f t="shared" si="178"/>
        <v>7633.3774989548911</v>
      </c>
      <c r="J1037" s="6">
        <f t="shared" si="176"/>
        <v>1.515855786491126</v>
      </c>
      <c r="K1037" s="126">
        <f t="shared" si="179"/>
        <v>11571.099452261931</v>
      </c>
      <c r="L1037" s="113">
        <f t="shared" si="180"/>
        <v>10061.83</v>
      </c>
      <c r="M1037" s="113">
        <f t="shared" si="181"/>
        <v>1509.27</v>
      </c>
      <c r="N1037" s="113">
        <f t="shared" si="182"/>
        <v>186.93580000000003</v>
      </c>
      <c r="O1037" s="6">
        <f t="shared" si="183"/>
        <v>186.93580000000003</v>
      </c>
      <c r="P1037">
        <f t="shared" si="184"/>
        <v>135453.52178457001</v>
      </c>
    </row>
    <row r="1038" spans="1:16" hidden="1" outlineLevel="2" x14ac:dyDescent="0.2">
      <c r="A1038" t="s">
        <v>3</v>
      </c>
      <c r="B1038">
        <v>1963</v>
      </c>
      <c r="C1038">
        <v>54.5</v>
      </c>
      <c r="D1038" s="6">
        <v>5114.93</v>
      </c>
      <c r="E1038">
        <v>50</v>
      </c>
      <c r="F1038">
        <v>14.06381</v>
      </c>
      <c r="G1038" s="32">
        <f>Parameters!$R$52</f>
        <v>-0.15</v>
      </c>
      <c r="H1038" s="6">
        <f t="shared" si="177"/>
        <v>3676.2219263340003</v>
      </c>
      <c r="I1038" s="6">
        <f t="shared" si="178"/>
        <v>4227.6552152840995</v>
      </c>
      <c r="J1038" s="6">
        <f t="shared" si="176"/>
        <v>1.515855786491126</v>
      </c>
      <c r="K1038" s="126">
        <f t="shared" si="179"/>
        <v>6408.5156213777891</v>
      </c>
      <c r="L1038" s="113">
        <f t="shared" si="180"/>
        <v>5572.62</v>
      </c>
      <c r="M1038" s="113">
        <f t="shared" si="181"/>
        <v>835.9</v>
      </c>
      <c r="N1038" s="113">
        <f t="shared" si="182"/>
        <v>102.29860000000001</v>
      </c>
      <c r="O1038" s="6">
        <f t="shared" si="183"/>
        <v>102.29860000000001</v>
      </c>
      <c r="P1038">
        <f t="shared" si="184"/>
        <v>71935.403683299999</v>
      </c>
    </row>
    <row r="1039" spans="1:16" hidden="1" outlineLevel="2" x14ac:dyDescent="0.2">
      <c r="A1039" t="s">
        <v>3</v>
      </c>
      <c r="B1039">
        <v>1962</v>
      </c>
      <c r="C1039">
        <v>55.5</v>
      </c>
      <c r="D1039" s="6">
        <v>7891.49</v>
      </c>
      <c r="E1039">
        <v>50</v>
      </c>
      <c r="F1039">
        <v>13.645744000000001</v>
      </c>
      <c r="G1039" s="32">
        <f>Parameters!$R$52</f>
        <v>-0.15</v>
      </c>
      <c r="H1039" s="6">
        <f t="shared" si="177"/>
        <v>5737.7849536287995</v>
      </c>
      <c r="I1039" s="6">
        <f t="shared" si="178"/>
        <v>6598.4526966731191</v>
      </c>
      <c r="J1039" s="6">
        <f t="shared" si="176"/>
        <v>1.515855786491126</v>
      </c>
      <c r="K1039" s="126">
        <f t="shared" si="179"/>
        <v>10002.302702139921</v>
      </c>
      <c r="L1039" s="113">
        <f t="shared" si="180"/>
        <v>8697.65</v>
      </c>
      <c r="M1039" s="113">
        <f t="shared" si="181"/>
        <v>1304.6500000000001</v>
      </c>
      <c r="N1039" s="113">
        <f t="shared" si="182"/>
        <v>157.82980000000001</v>
      </c>
      <c r="O1039" s="6">
        <f t="shared" si="183"/>
        <v>157.82980000000001</v>
      </c>
      <c r="P1039">
        <f t="shared" si="184"/>
        <v>107685.25231856</v>
      </c>
    </row>
    <row r="1040" spans="1:16" hidden="1" outlineLevel="2" x14ac:dyDescent="0.2">
      <c r="A1040" t="s">
        <v>3</v>
      </c>
      <c r="B1040">
        <v>1961</v>
      </c>
      <c r="C1040">
        <v>56.5</v>
      </c>
      <c r="D1040" s="6">
        <v>4583.51</v>
      </c>
      <c r="E1040">
        <v>50</v>
      </c>
      <c r="F1040">
        <v>13.237622</v>
      </c>
      <c r="G1040" s="32">
        <f>Parameters!$R$52</f>
        <v>-0.15</v>
      </c>
      <c r="H1040" s="6">
        <f t="shared" si="177"/>
        <v>3370.0145437356005</v>
      </c>
      <c r="I1040" s="6">
        <f t="shared" si="178"/>
        <v>3875.5167252959404</v>
      </c>
      <c r="J1040" s="6">
        <f t="shared" si="176"/>
        <v>1.515855786491126</v>
      </c>
      <c r="K1040" s="126">
        <f t="shared" si="179"/>
        <v>5874.7244536829903</v>
      </c>
      <c r="L1040" s="113">
        <f t="shared" si="180"/>
        <v>5108.46</v>
      </c>
      <c r="M1040" s="113">
        <f t="shared" si="181"/>
        <v>766.26</v>
      </c>
      <c r="N1040" s="113">
        <f t="shared" si="182"/>
        <v>91.670200000000008</v>
      </c>
      <c r="O1040" s="6">
        <f t="shared" si="183"/>
        <v>91.670200000000008</v>
      </c>
      <c r="P1040">
        <f t="shared" si="184"/>
        <v>60674.772813220006</v>
      </c>
    </row>
    <row r="1041" spans="1:19" hidden="1" outlineLevel="2" x14ac:dyDescent="0.2">
      <c r="A1041" t="s">
        <v>3</v>
      </c>
      <c r="B1041">
        <v>1960</v>
      </c>
      <c r="C1041">
        <v>57.5</v>
      </c>
      <c r="D1041" s="6">
        <v>3953</v>
      </c>
      <c r="E1041">
        <v>50</v>
      </c>
      <c r="F1041">
        <v>12.839230000000001</v>
      </c>
      <c r="G1041" s="32">
        <f>Parameters!$R$52</f>
        <v>-0.15</v>
      </c>
      <c r="H1041" s="6">
        <f t="shared" si="177"/>
        <v>2937.9304761999997</v>
      </c>
      <c r="I1041" s="6">
        <f t="shared" si="178"/>
        <v>3378.6200476299996</v>
      </c>
      <c r="J1041" s="6">
        <f t="shared" si="176"/>
        <v>1.515855786491126</v>
      </c>
      <c r="K1041" s="126">
        <f t="shared" si="179"/>
        <v>5121.5007495548589</v>
      </c>
      <c r="L1041" s="113">
        <f t="shared" si="180"/>
        <v>4453.4799999999996</v>
      </c>
      <c r="M1041" s="113">
        <f t="shared" si="181"/>
        <v>668.02</v>
      </c>
      <c r="N1041" s="113">
        <f t="shared" si="182"/>
        <v>79.06</v>
      </c>
      <c r="O1041" s="6">
        <f t="shared" si="183"/>
        <v>79.06</v>
      </c>
      <c r="P1041">
        <f t="shared" si="184"/>
        <v>50753.476190000001</v>
      </c>
    </row>
    <row r="1042" spans="1:19" hidden="1" outlineLevel="2" x14ac:dyDescent="0.2">
      <c r="A1042" t="s">
        <v>3</v>
      </c>
      <c r="B1042">
        <v>1959</v>
      </c>
      <c r="C1042">
        <v>58.5</v>
      </c>
      <c r="D1042" s="6">
        <v>3116.29</v>
      </c>
      <c r="E1042">
        <v>50</v>
      </c>
      <c r="F1042">
        <v>12.450324</v>
      </c>
      <c r="G1042" s="32">
        <f>Parameters!$R$52</f>
        <v>-0.15</v>
      </c>
      <c r="H1042" s="6">
        <f t="shared" si="177"/>
        <v>2340.3135964407998</v>
      </c>
      <c r="I1042" s="6">
        <f t="shared" si="178"/>
        <v>2691.3606359069195</v>
      </c>
      <c r="J1042" s="6">
        <f t="shared" si="176"/>
        <v>1.515855786491126</v>
      </c>
      <c r="K1042" s="126">
        <f t="shared" si="179"/>
        <v>4079.7145934739401</v>
      </c>
      <c r="L1042" s="113">
        <f t="shared" si="180"/>
        <v>3547.58</v>
      </c>
      <c r="M1042" s="113">
        <f t="shared" si="181"/>
        <v>532.13</v>
      </c>
      <c r="N1042" s="113">
        <f t="shared" si="182"/>
        <v>62.325800000000001</v>
      </c>
      <c r="O1042" s="6">
        <f t="shared" si="183"/>
        <v>62.325800000000001</v>
      </c>
      <c r="P1042">
        <f t="shared" si="184"/>
        <v>38798.820177959999</v>
      </c>
    </row>
    <row r="1043" spans="1:19" hidden="1" outlineLevel="2" x14ac:dyDescent="0.2">
      <c r="A1043" t="s">
        <v>3</v>
      </c>
      <c r="B1043">
        <v>1958</v>
      </c>
      <c r="C1043">
        <v>59.5</v>
      </c>
      <c r="D1043" s="6">
        <v>9539.91</v>
      </c>
      <c r="E1043">
        <v>50</v>
      </c>
      <c r="F1043">
        <v>12.070622999999999</v>
      </c>
      <c r="G1043" s="32">
        <f>Parameters!$R$52</f>
        <v>-0.15</v>
      </c>
      <c r="H1043" s="6">
        <f t="shared" si="177"/>
        <v>7236.8568587213995</v>
      </c>
      <c r="I1043" s="6">
        <f t="shared" si="178"/>
        <v>8322.3853875296081</v>
      </c>
      <c r="J1043" s="6">
        <f t="shared" si="176"/>
        <v>1.515855786491126</v>
      </c>
      <c r="K1043" s="126">
        <f t="shared" si="179"/>
        <v>12615.536047095948</v>
      </c>
      <c r="L1043" s="113">
        <f t="shared" si="180"/>
        <v>10970.03</v>
      </c>
      <c r="M1043" s="113">
        <f t="shared" si="181"/>
        <v>1645.51</v>
      </c>
      <c r="N1043" s="113">
        <f t="shared" si="182"/>
        <v>190.79820000000001</v>
      </c>
      <c r="O1043" s="6">
        <f t="shared" si="183"/>
        <v>190.79820000000001</v>
      </c>
      <c r="P1043">
        <f t="shared" si="184"/>
        <v>115152.65706392999</v>
      </c>
    </row>
    <row r="1044" spans="1:19" hidden="1" outlineLevel="2" x14ac:dyDescent="0.2">
      <c r="A1044" t="s">
        <v>3</v>
      </c>
      <c r="B1044">
        <v>1957</v>
      </c>
      <c r="C1044">
        <v>60.5</v>
      </c>
      <c r="D1044" s="6">
        <v>1790.19</v>
      </c>
      <c r="E1044">
        <v>50</v>
      </c>
      <c r="F1044">
        <v>11.699818</v>
      </c>
      <c r="G1044" s="32">
        <f>Parameters!$R$52</f>
        <v>-0.15</v>
      </c>
      <c r="H1044" s="6">
        <f t="shared" si="177"/>
        <v>1371.2920562915999</v>
      </c>
      <c r="I1044" s="6">
        <f t="shared" si="178"/>
        <v>1576.9858647353399</v>
      </c>
      <c r="J1044" s="6">
        <f t="shared" si="176"/>
        <v>1.515855786491126</v>
      </c>
      <c r="K1044" s="126">
        <f t="shared" si="179"/>
        <v>2390.4831482737768</v>
      </c>
      <c r="L1044" s="113">
        <f t="shared" si="180"/>
        <v>2078.6799999999998</v>
      </c>
      <c r="M1044" s="113">
        <f t="shared" si="181"/>
        <v>311.8</v>
      </c>
      <c r="N1044" s="113">
        <f t="shared" si="182"/>
        <v>35.803800000000003</v>
      </c>
      <c r="O1044" s="6">
        <f t="shared" si="183"/>
        <v>35.803800000000003</v>
      </c>
      <c r="P1044">
        <f t="shared" si="184"/>
        <v>20944.897185420003</v>
      </c>
    </row>
    <row r="1045" spans="1:19" hidden="1" outlineLevel="2" x14ac:dyDescent="0.2">
      <c r="A1045" t="s">
        <v>3</v>
      </c>
      <c r="B1045">
        <v>1956</v>
      </c>
      <c r="C1045">
        <v>61.5</v>
      </c>
      <c r="D1045" s="6">
        <v>3366.12</v>
      </c>
      <c r="E1045">
        <v>50</v>
      </c>
      <c r="F1045">
        <v>11.337562999999999</v>
      </c>
      <c r="G1045" s="32">
        <f>Parameters!$R$52</f>
        <v>-0.15</v>
      </c>
      <c r="H1045" s="6">
        <f t="shared" si="177"/>
        <v>2602.8480486887997</v>
      </c>
      <c r="I1045" s="6">
        <f t="shared" si="178"/>
        <v>2993.2752559921196</v>
      </c>
      <c r="J1045" s="6">
        <f t="shared" si="176"/>
        <v>1.515855786491126</v>
      </c>
      <c r="K1045" s="126">
        <f t="shared" si="179"/>
        <v>4537.3736173563611</v>
      </c>
      <c r="L1045" s="113">
        <f t="shared" si="180"/>
        <v>3945.54</v>
      </c>
      <c r="M1045" s="113">
        <f t="shared" si="181"/>
        <v>591.83000000000004</v>
      </c>
      <c r="N1045" s="113">
        <f t="shared" si="182"/>
        <v>67.322400000000002</v>
      </c>
      <c r="O1045" s="6">
        <f t="shared" si="183"/>
        <v>67.322400000000002</v>
      </c>
      <c r="P1045">
        <f t="shared" si="184"/>
        <v>38163.597565559998</v>
      </c>
    </row>
    <row r="1046" spans="1:19" hidden="1" outlineLevel="2" x14ac:dyDescent="0.2">
      <c r="A1046" t="s">
        <v>3</v>
      </c>
      <c r="B1046">
        <v>1955</v>
      </c>
      <c r="C1046">
        <v>62.5</v>
      </c>
      <c r="D1046" s="6">
        <v>3531.44</v>
      </c>
      <c r="E1046">
        <v>50</v>
      </c>
      <c r="F1046">
        <v>10.983458000000001</v>
      </c>
      <c r="G1046" s="32">
        <f>Parameters!$R$52</f>
        <v>-0.15</v>
      </c>
      <c r="H1046" s="6">
        <f t="shared" si="177"/>
        <v>2755.6915416095999</v>
      </c>
      <c r="I1046" s="6">
        <f t="shared" si="178"/>
        <v>3169.0452728510395</v>
      </c>
      <c r="J1046" s="6">
        <f t="shared" si="176"/>
        <v>1.515855786491126</v>
      </c>
      <c r="K1046" s="126">
        <f t="shared" si="179"/>
        <v>4803.8156145035973</v>
      </c>
      <c r="L1046" s="113">
        <f t="shared" si="180"/>
        <v>4177.2299999999996</v>
      </c>
      <c r="M1046" s="113">
        <f t="shared" si="181"/>
        <v>626.59</v>
      </c>
      <c r="N1046" s="113">
        <f t="shared" si="182"/>
        <v>70.628799999999998</v>
      </c>
      <c r="O1046" s="6">
        <f t="shared" si="183"/>
        <v>70.628799999999998</v>
      </c>
      <c r="P1046">
        <f t="shared" si="184"/>
        <v>38787.422919520002</v>
      </c>
    </row>
    <row r="1047" spans="1:19" hidden="1" outlineLevel="2" x14ac:dyDescent="0.2">
      <c r="A1047" t="s">
        <v>3</v>
      </c>
      <c r="B1047">
        <v>1954</v>
      </c>
      <c r="C1047">
        <v>63.5</v>
      </c>
      <c r="D1047" s="6">
        <v>5916.01</v>
      </c>
      <c r="E1047">
        <v>50</v>
      </c>
      <c r="F1047">
        <v>10.6371</v>
      </c>
      <c r="G1047" s="32">
        <f>Parameters!$R$52</f>
        <v>-0.15</v>
      </c>
      <c r="H1047" s="6">
        <f t="shared" si="177"/>
        <v>4657.4262005800001</v>
      </c>
      <c r="I1047" s="6">
        <f t="shared" si="178"/>
        <v>5356.0401306670001</v>
      </c>
      <c r="J1047" s="6">
        <f t="shared" si="176"/>
        <v>1.515855786491126</v>
      </c>
      <c r="K1047" s="126">
        <f t="shared" si="179"/>
        <v>8118.9844247502588</v>
      </c>
      <c r="L1047" s="113">
        <f t="shared" si="180"/>
        <v>7059.99</v>
      </c>
      <c r="M1047" s="113">
        <f t="shared" si="181"/>
        <v>1058.99</v>
      </c>
      <c r="N1047" s="113">
        <f t="shared" si="182"/>
        <v>118.3202</v>
      </c>
      <c r="O1047" s="6">
        <f t="shared" si="183"/>
        <v>118.3202</v>
      </c>
      <c r="P1047">
        <f t="shared" si="184"/>
        <v>62929.189971000007</v>
      </c>
    </row>
    <row r="1048" spans="1:19" hidden="1" outlineLevel="2" x14ac:dyDescent="0.2">
      <c r="A1048" t="s">
        <v>3</v>
      </c>
      <c r="B1048">
        <v>1953</v>
      </c>
      <c r="C1048">
        <v>64.5</v>
      </c>
      <c r="D1048" s="6">
        <v>517.15</v>
      </c>
      <c r="E1048">
        <v>50</v>
      </c>
      <c r="F1048">
        <v>10.29805</v>
      </c>
      <c r="G1048" s="32">
        <f>Parameters!$R$52</f>
        <v>-0.15</v>
      </c>
      <c r="H1048" s="6">
        <f t="shared" si="177"/>
        <v>410.63726884999994</v>
      </c>
      <c r="I1048" s="6">
        <f t="shared" si="178"/>
        <v>472.2328591774999</v>
      </c>
      <c r="J1048" s="6">
        <f t="shared" ref="J1048:J1052" si="185">$I$1380</f>
        <v>1.515855786491126</v>
      </c>
      <c r="K1048" s="126">
        <f t="shared" si="179"/>
        <v>715.8369121554623</v>
      </c>
      <c r="L1048" s="113">
        <f t="shared" si="180"/>
        <v>622.47</v>
      </c>
      <c r="M1048" s="113">
        <f t="shared" si="181"/>
        <v>93.37</v>
      </c>
      <c r="N1048" s="113">
        <f t="shared" si="182"/>
        <v>10.343</v>
      </c>
      <c r="O1048" s="6">
        <f t="shared" si="183"/>
        <v>10.343</v>
      </c>
      <c r="P1048">
        <f t="shared" si="184"/>
        <v>5325.6365575</v>
      </c>
    </row>
    <row r="1049" spans="1:19" hidden="1" outlineLevel="2" x14ac:dyDescent="0.2">
      <c r="A1049" t="s">
        <v>3</v>
      </c>
      <c r="B1049">
        <v>1952</v>
      </c>
      <c r="C1049">
        <v>65.5</v>
      </c>
      <c r="D1049" s="6">
        <v>1923.17</v>
      </c>
      <c r="E1049">
        <v>50</v>
      </c>
      <c r="F1049">
        <v>9.9659840000000006</v>
      </c>
      <c r="G1049" s="32">
        <f>Parameters!$R$52</f>
        <v>-0.15</v>
      </c>
      <c r="H1049" s="6">
        <f t="shared" si="177"/>
        <v>1539.8443710144002</v>
      </c>
      <c r="I1049" s="6">
        <f t="shared" si="178"/>
        <v>1770.8210266665601</v>
      </c>
      <c r="J1049" s="6">
        <f t="shared" si="185"/>
        <v>1.515855786491126</v>
      </c>
      <c r="K1049" s="126">
        <f t="shared" si="179"/>
        <v>2684.3093001126617</v>
      </c>
      <c r="L1049" s="113">
        <f t="shared" si="180"/>
        <v>2334.1799999999998</v>
      </c>
      <c r="M1049" s="113">
        <f t="shared" si="181"/>
        <v>350.13</v>
      </c>
      <c r="N1049" s="113">
        <f t="shared" si="182"/>
        <v>38.4634</v>
      </c>
      <c r="O1049" s="6">
        <f t="shared" si="183"/>
        <v>38.4634</v>
      </c>
      <c r="P1049">
        <f t="shared" si="184"/>
        <v>19166.281449280003</v>
      </c>
    </row>
    <row r="1050" spans="1:19" hidden="1" outlineLevel="2" x14ac:dyDescent="0.2">
      <c r="A1050" t="s">
        <v>3</v>
      </c>
      <c r="B1050">
        <v>1951</v>
      </c>
      <c r="C1050">
        <v>66.5</v>
      </c>
      <c r="D1050" s="6">
        <v>1175.57</v>
      </c>
      <c r="E1050">
        <v>50</v>
      </c>
      <c r="F1050">
        <v>9.6400679999999994</v>
      </c>
      <c r="G1050" s="32">
        <f>Parameters!$R$52</f>
        <v>-0.15</v>
      </c>
      <c r="H1050" s="6">
        <f t="shared" si="177"/>
        <v>948.9185052247999</v>
      </c>
      <c r="I1050" s="6">
        <f t="shared" si="178"/>
        <v>1091.2562810085199</v>
      </c>
      <c r="J1050" s="6">
        <f t="shared" si="185"/>
        <v>1.515855786491126</v>
      </c>
      <c r="K1050" s="126">
        <f t="shared" si="179"/>
        <v>1654.1871481115511</v>
      </c>
      <c r="L1050" s="113">
        <f t="shared" si="180"/>
        <v>1438.42</v>
      </c>
      <c r="M1050" s="113">
        <f t="shared" si="181"/>
        <v>215.77</v>
      </c>
      <c r="N1050" s="113">
        <f t="shared" si="182"/>
        <v>23.511399999999998</v>
      </c>
      <c r="O1050" s="6">
        <f t="shared" si="183"/>
        <v>23.511399999999998</v>
      </c>
      <c r="P1050">
        <f t="shared" si="184"/>
        <v>11332.574738759999</v>
      </c>
    </row>
    <row r="1051" spans="1:19" hidden="1" outlineLevel="2" x14ac:dyDescent="0.2">
      <c r="A1051" t="s">
        <v>3</v>
      </c>
      <c r="B1051">
        <v>1950</v>
      </c>
      <c r="C1051">
        <v>67.5</v>
      </c>
      <c r="D1051" s="6">
        <v>86.95</v>
      </c>
      <c r="E1051">
        <v>50</v>
      </c>
      <c r="F1051">
        <v>9.320195</v>
      </c>
      <c r="G1051" s="32">
        <f>Parameters!$R$52</f>
        <v>-0.15</v>
      </c>
      <c r="H1051" s="6">
        <f t="shared" si="177"/>
        <v>70.742180895000004</v>
      </c>
      <c r="I1051" s="6">
        <f t="shared" si="178"/>
        <v>81.353508029249994</v>
      </c>
      <c r="J1051" s="6">
        <f t="shared" si="185"/>
        <v>1.515855786491126</v>
      </c>
      <c r="K1051" s="126">
        <f t="shared" si="179"/>
        <v>123.32018589749089</v>
      </c>
      <c r="L1051" s="113">
        <f t="shared" si="180"/>
        <v>107.23</v>
      </c>
      <c r="M1051" s="113">
        <f t="shared" si="181"/>
        <v>16.09</v>
      </c>
      <c r="N1051" s="113">
        <f t="shared" si="182"/>
        <v>1.7390000000000001</v>
      </c>
      <c r="O1051" s="6">
        <f t="shared" si="183"/>
        <v>1.7390000000000001</v>
      </c>
      <c r="P1051">
        <f t="shared" si="184"/>
        <v>810.39095525000005</v>
      </c>
    </row>
    <row r="1052" spans="1:19" hidden="1" outlineLevel="2" x14ac:dyDescent="0.2">
      <c r="A1052" t="s">
        <v>3</v>
      </c>
      <c r="B1052">
        <v>1949</v>
      </c>
      <c r="C1052">
        <v>68.5</v>
      </c>
      <c r="D1052" s="6">
        <v>1140.08</v>
      </c>
      <c r="E1052">
        <v>50</v>
      </c>
      <c r="F1052">
        <v>9.0057980000000004</v>
      </c>
      <c r="G1052" s="32">
        <f>Parameters!$R$52</f>
        <v>-0.15</v>
      </c>
      <c r="H1052" s="6">
        <f t="shared" si="177"/>
        <v>934.73339632319994</v>
      </c>
      <c r="I1052" s="6">
        <f t="shared" si="178"/>
        <v>1074.9434057716799</v>
      </c>
      <c r="J1052" s="6">
        <f t="shared" si="185"/>
        <v>1.515855786491126</v>
      </c>
      <c r="K1052" s="126">
        <f t="shared" si="179"/>
        <v>1629.4591817894793</v>
      </c>
      <c r="L1052" s="113">
        <f t="shared" si="180"/>
        <v>1416.92</v>
      </c>
      <c r="M1052" s="113">
        <f t="shared" si="181"/>
        <v>212.54</v>
      </c>
      <c r="N1052" s="113">
        <f t="shared" si="182"/>
        <v>22.801599999999997</v>
      </c>
      <c r="O1052" s="6">
        <f t="shared" si="183"/>
        <v>22.801599999999997</v>
      </c>
      <c r="P1052">
        <f t="shared" si="184"/>
        <v>10267.33018384</v>
      </c>
    </row>
    <row r="1053" spans="1:19" outlineLevel="1" collapsed="1" x14ac:dyDescent="0.2">
      <c r="A1053" s="11" t="s">
        <v>103</v>
      </c>
      <c r="D1053" s="6">
        <f>SUBTOTAL(9,D984:D1052)</f>
        <v>5593717.4700000016</v>
      </c>
      <c r="G1053" s="32"/>
      <c r="H1053" s="6">
        <f>SUBTOTAL(9,H984:H1052)</f>
        <v>1168312.1666392384</v>
      </c>
      <c r="I1053" s="6">
        <f>SUBTOTAL(9,I984:I1052)</f>
        <v>1343558.991635124</v>
      </c>
      <c r="J1053" s="6"/>
      <c r="K1053" s="126">
        <f t="shared" ref="K1053:P1053" si="186">SUBTOTAL(9,K984:K1052)</f>
        <v>2036641.6719622852</v>
      </c>
      <c r="L1053" s="113">
        <f t="shared" si="186"/>
        <v>1770992.7599999998</v>
      </c>
      <c r="M1053" s="113">
        <f t="shared" si="186"/>
        <v>265648.93</v>
      </c>
      <c r="N1053" s="113">
        <f t="shared" si="186"/>
        <v>111874.34940000005</v>
      </c>
      <c r="O1053" s="6">
        <f t="shared" si="186"/>
        <v>111874.34940000005</v>
      </c>
      <c r="P1053" s="6">
        <f t="shared" si="186"/>
        <v>221270265.1680381</v>
      </c>
      <c r="Q1053" s="33">
        <f>P1053/D1053</f>
        <v>39.556925489130585</v>
      </c>
      <c r="S1053" s="6">
        <f>SUBTOTAL(9,S984:S1052)</f>
        <v>0</v>
      </c>
    </row>
    <row r="1054" spans="1:19" hidden="1" outlineLevel="2" x14ac:dyDescent="0.2">
      <c r="A1054" t="s">
        <v>420</v>
      </c>
      <c r="B1054">
        <v>2017</v>
      </c>
      <c r="C1054">
        <v>0.5</v>
      </c>
      <c r="D1054" s="6">
        <v>229122.26</v>
      </c>
      <c r="G1054" s="32">
        <f>Parameters!$R$52</f>
        <v>-0.15</v>
      </c>
      <c r="H1054" s="6"/>
      <c r="I1054" s="6"/>
      <c r="J1054" s="6"/>
      <c r="K1054" s="126"/>
      <c r="L1054" s="113">
        <f t="shared" si="180"/>
        <v>0</v>
      </c>
      <c r="M1054" s="113">
        <f t="shared" si="181"/>
        <v>0</v>
      </c>
      <c r="N1054" s="113"/>
      <c r="O1054" s="6"/>
    </row>
    <row r="1055" spans="1:19" hidden="1" outlineLevel="2" x14ac:dyDescent="0.2">
      <c r="A1055" t="s">
        <v>420</v>
      </c>
      <c r="B1055">
        <v>2016</v>
      </c>
      <c r="C1055">
        <v>1.5</v>
      </c>
      <c r="D1055" s="6">
        <v>654338.68999999994</v>
      </c>
      <c r="G1055" s="32">
        <f>Parameters!$R$52</f>
        <v>-0.15</v>
      </c>
      <c r="H1055" s="6"/>
      <c r="I1055" s="6"/>
      <c r="J1055" s="6"/>
      <c r="K1055" s="126"/>
      <c r="L1055" s="113">
        <f t="shared" si="180"/>
        <v>0</v>
      </c>
      <c r="M1055" s="113">
        <f t="shared" si="181"/>
        <v>0</v>
      </c>
      <c r="N1055" s="113"/>
      <c r="O1055" s="6"/>
    </row>
    <row r="1056" spans="1:19" hidden="1" outlineLevel="2" x14ac:dyDescent="0.2">
      <c r="A1056" t="s">
        <v>420</v>
      </c>
      <c r="B1056">
        <v>2015</v>
      </c>
      <c r="C1056">
        <v>2.5</v>
      </c>
      <c r="D1056" s="6">
        <v>360154.74</v>
      </c>
      <c r="G1056" s="32">
        <f>Parameters!$R$52</f>
        <v>-0.15</v>
      </c>
      <c r="H1056" s="6"/>
      <c r="I1056" s="6"/>
      <c r="J1056" s="6"/>
      <c r="K1056" s="126"/>
      <c r="L1056" s="113">
        <f t="shared" si="180"/>
        <v>0</v>
      </c>
      <c r="M1056" s="113">
        <f t="shared" si="181"/>
        <v>0</v>
      </c>
      <c r="N1056" s="113"/>
      <c r="O1056" s="6"/>
    </row>
    <row r="1057" spans="1:15" hidden="1" outlineLevel="2" x14ac:dyDescent="0.2">
      <c r="A1057" t="s">
        <v>420</v>
      </c>
      <c r="B1057">
        <v>2014</v>
      </c>
      <c r="C1057">
        <v>3.5</v>
      </c>
      <c r="D1057" s="6">
        <v>414239.01</v>
      </c>
      <c r="G1057" s="32">
        <f>Parameters!$R$52</f>
        <v>-0.15</v>
      </c>
      <c r="H1057" s="6"/>
      <c r="I1057" s="6"/>
      <c r="J1057" s="6"/>
      <c r="K1057" s="126"/>
      <c r="L1057" s="113">
        <f t="shared" si="180"/>
        <v>0</v>
      </c>
      <c r="M1057" s="113">
        <f t="shared" si="181"/>
        <v>0</v>
      </c>
      <c r="N1057" s="113"/>
      <c r="O1057" s="6"/>
    </row>
    <row r="1058" spans="1:15" hidden="1" outlineLevel="2" x14ac:dyDescent="0.2">
      <c r="A1058" t="s">
        <v>420</v>
      </c>
      <c r="B1058">
        <v>2013</v>
      </c>
      <c r="C1058">
        <v>4.5</v>
      </c>
      <c r="D1058" s="6">
        <v>230659.31</v>
      </c>
      <c r="G1058" s="32">
        <f>Parameters!$R$52</f>
        <v>-0.15</v>
      </c>
      <c r="H1058" s="6"/>
      <c r="I1058" s="6"/>
      <c r="J1058" s="6"/>
      <c r="K1058" s="126"/>
      <c r="L1058" s="113">
        <f t="shared" si="180"/>
        <v>0</v>
      </c>
      <c r="M1058" s="113">
        <f t="shared" si="181"/>
        <v>0</v>
      </c>
      <c r="N1058" s="113"/>
      <c r="O1058" s="6"/>
    </row>
    <row r="1059" spans="1:15" hidden="1" outlineLevel="2" x14ac:dyDescent="0.2">
      <c r="A1059" t="s">
        <v>420</v>
      </c>
      <c r="B1059">
        <v>2012</v>
      </c>
      <c r="C1059">
        <v>5.5</v>
      </c>
      <c r="D1059" s="6">
        <v>224176.49</v>
      </c>
      <c r="G1059" s="32">
        <f>Parameters!$R$52</f>
        <v>-0.15</v>
      </c>
      <c r="H1059" s="6"/>
      <c r="I1059" s="6"/>
      <c r="J1059" s="6"/>
      <c r="K1059" s="126"/>
      <c r="L1059" s="113">
        <f t="shared" si="180"/>
        <v>0</v>
      </c>
      <c r="M1059" s="113">
        <f t="shared" si="181"/>
        <v>0</v>
      </c>
      <c r="N1059" s="113"/>
      <c r="O1059" s="6"/>
    </row>
    <row r="1060" spans="1:15" hidden="1" outlineLevel="2" x14ac:dyDescent="0.2">
      <c r="A1060" t="s">
        <v>420</v>
      </c>
      <c r="B1060">
        <v>2011</v>
      </c>
      <c r="C1060">
        <v>6.5</v>
      </c>
      <c r="D1060" s="6">
        <v>21183.69</v>
      </c>
      <c r="G1060" s="32">
        <f>Parameters!$R$52</f>
        <v>-0.15</v>
      </c>
      <c r="H1060" s="6"/>
      <c r="I1060" s="6"/>
      <c r="J1060" s="6"/>
      <c r="K1060" s="126"/>
      <c r="L1060" s="113">
        <f t="shared" si="180"/>
        <v>0</v>
      </c>
      <c r="M1060" s="113">
        <f t="shared" si="181"/>
        <v>0</v>
      </c>
      <c r="N1060" s="113"/>
      <c r="O1060" s="6"/>
    </row>
    <row r="1061" spans="1:15" hidden="1" outlineLevel="2" x14ac:dyDescent="0.2">
      <c r="A1061" t="s">
        <v>420</v>
      </c>
      <c r="B1061">
        <v>2010</v>
      </c>
      <c r="C1061">
        <v>7.5</v>
      </c>
      <c r="D1061" s="6">
        <v>85339.36</v>
      </c>
      <c r="G1061" s="32">
        <f>Parameters!$R$52</f>
        <v>-0.15</v>
      </c>
      <c r="H1061" s="6"/>
      <c r="I1061" s="6"/>
      <c r="J1061" s="6"/>
      <c r="K1061" s="126"/>
      <c r="L1061" s="113">
        <f t="shared" si="180"/>
        <v>0</v>
      </c>
      <c r="M1061" s="113">
        <f t="shared" si="181"/>
        <v>0</v>
      </c>
      <c r="N1061" s="113"/>
      <c r="O1061" s="6"/>
    </row>
    <row r="1062" spans="1:15" hidden="1" outlineLevel="2" x14ac:dyDescent="0.2">
      <c r="A1062" t="s">
        <v>420</v>
      </c>
      <c r="B1062">
        <v>2009</v>
      </c>
      <c r="C1062">
        <v>8.5</v>
      </c>
      <c r="D1062" s="6">
        <v>301173.2</v>
      </c>
      <c r="G1062" s="32">
        <f>Parameters!$R$52</f>
        <v>-0.15</v>
      </c>
      <c r="H1062" s="6"/>
      <c r="I1062" s="6"/>
      <c r="J1062" s="6"/>
      <c r="K1062" s="126"/>
      <c r="L1062" s="113">
        <f t="shared" si="180"/>
        <v>0</v>
      </c>
      <c r="M1062" s="113">
        <f t="shared" si="181"/>
        <v>0</v>
      </c>
      <c r="N1062" s="113"/>
      <c r="O1062" s="6"/>
    </row>
    <row r="1063" spans="1:15" hidden="1" outlineLevel="2" x14ac:dyDescent="0.2">
      <c r="A1063" t="s">
        <v>420</v>
      </c>
      <c r="B1063">
        <v>2008</v>
      </c>
      <c r="C1063">
        <v>9.5</v>
      </c>
      <c r="D1063" s="6">
        <v>117783.07</v>
      </c>
      <c r="G1063" s="32">
        <f>Parameters!$R$52</f>
        <v>-0.15</v>
      </c>
      <c r="H1063" s="6"/>
      <c r="I1063" s="6"/>
      <c r="J1063" s="6"/>
      <c r="K1063" s="126"/>
      <c r="L1063" s="113">
        <f t="shared" si="180"/>
        <v>0</v>
      </c>
      <c r="M1063" s="113">
        <f t="shared" si="181"/>
        <v>0</v>
      </c>
      <c r="N1063" s="113"/>
      <c r="O1063" s="6"/>
    </row>
    <row r="1064" spans="1:15" hidden="1" outlineLevel="2" x14ac:dyDescent="0.2">
      <c r="A1064" t="s">
        <v>420</v>
      </c>
      <c r="B1064">
        <v>2007</v>
      </c>
      <c r="C1064">
        <v>10.5</v>
      </c>
      <c r="D1064" s="6">
        <v>10000.91</v>
      </c>
      <c r="G1064" s="32">
        <f>Parameters!$R$52</f>
        <v>-0.15</v>
      </c>
      <c r="H1064" s="6"/>
      <c r="I1064" s="6"/>
      <c r="J1064" s="6"/>
      <c r="K1064" s="126"/>
      <c r="L1064" s="113">
        <f t="shared" si="180"/>
        <v>0</v>
      </c>
      <c r="M1064" s="113">
        <f t="shared" si="181"/>
        <v>0</v>
      </c>
      <c r="N1064" s="113"/>
      <c r="O1064" s="6"/>
    </row>
    <row r="1065" spans="1:15" hidden="1" outlineLevel="2" x14ac:dyDescent="0.2">
      <c r="A1065" t="s">
        <v>420</v>
      </c>
      <c r="B1065">
        <v>2006</v>
      </c>
      <c r="C1065">
        <v>11.5</v>
      </c>
      <c r="D1065" s="6">
        <v>67731.41</v>
      </c>
      <c r="G1065" s="32">
        <f>Parameters!$R$52</f>
        <v>-0.15</v>
      </c>
      <c r="H1065" s="6"/>
      <c r="I1065" s="6"/>
      <c r="J1065" s="6"/>
      <c r="K1065" s="126"/>
      <c r="L1065" s="113">
        <f t="shared" si="180"/>
        <v>0</v>
      </c>
      <c r="M1065" s="113">
        <f t="shared" si="181"/>
        <v>0</v>
      </c>
      <c r="N1065" s="113"/>
      <c r="O1065" s="6"/>
    </row>
    <row r="1066" spans="1:15" hidden="1" outlineLevel="2" x14ac:dyDescent="0.2">
      <c r="A1066" t="s">
        <v>420</v>
      </c>
      <c r="B1066">
        <v>2005</v>
      </c>
      <c r="C1066">
        <v>12.5</v>
      </c>
      <c r="D1066" s="6">
        <v>98449.65</v>
      </c>
      <c r="G1066" s="32">
        <f>Parameters!$R$52</f>
        <v>-0.15</v>
      </c>
      <c r="H1066" s="6"/>
      <c r="I1066" s="6"/>
      <c r="J1066" s="6"/>
      <c r="K1066" s="126"/>
      <c r="L1066" s="113">
        <f t="shared" si="180"/>
        <v>0</v>
      </c>
      <c r="M1066" s="113">
        <f t="shared" si="181"/>
        <v>0</v>
      </c>
      <c r="N1066" s="113"/>
      <c r="O1066" s="6"/>
    </row>
    <row r="1067" spans="1:15" hidden="1" outlineLevel="2" x14ac:dyDescent="0.2">
      <c r="A1067" t="s">
        <v>420</v>
      </c>
      <c r="B1067">
        <v>2004</v>
      </c>
      <c r="C1067">
        <v>13.5</v>
      </c>
      <c r="D1067" s="6">
        <v>238612.78</v>
      </c>
      <c r="G1067" s="32">
        <f>Parameters!$R$52</f>
        <v>-0.15</v>
      </c>
      <c r="H1067" s="6"/>
      <c r="I1067" s="6"/>
      <c r="J1067" s="6"/>
      <c r="K1067" s="126"/>
      <c r="L1067" s="113">
        <f t="shared" si="180"/>
        <v>0</v>
      </c>
      <c r="M1067" s="113">
        <f t="shared" si="181"/>
        <v>0</v>
      </c>
      <c r="N1067" s="113"/>
      <c r="O1067" s="6"/>
    </row>
    <row r="1068" spans="1:15" hidden="1" outlineLevel="2" x14ac:dyDescent="0.2">
      <c r="A1068" t="s">
        <v>420</v>
      </c>
      <c r="B1068">
        <v>2003</v>
      </c>
      <c r="C1068">
        <v>14.5</v>
      </c>
      <c r="D1068" s="6">
        <v>147845.21</v>
      </c>
      <c r="G1068" s="32">
        <f>Parameters!$R$52</f>
        <v>-0.15</v>
      </c>
      <c r="H1068" s="6"/>
      <c r="I1068" s="6"/>
      <c r="J1068" s="6"/>
      <c r="K1068" s="126"/>
      <c r="L1068" s="113">
        <f t="shared" si="180"/>
        <v>0</v>
      </c>
      <c r="M1068" s="113">
        <f t="shared" si="181"/>
        <v>0</v>
      </c>
      <c r="N1068" s="113"/>
      <c r="O1068" s="6"/>
    </row>
    <row r="1069" spans="1:15" hidden="1" outlineLevel="2" x14ac:dyDescent="0.2">
      <c r="A1069" t="s">
        <v>420</v>
      </c>
      <c r="B1069">
        <v>2002</v>
      </c>
      <c r="C1069">
        <v>15.5</v>
      </c>
      <c r="D1069" s="6">
        <v>466830.29</v>
      </c>
      <c r="G1069" s="32">
        <f>Parameters!$R$52</f>
        <v>-0.15</v>
      </c>
      <c r="H1069" s="6"/>
      <c r="I1069" s="6"/>
      <c r="J1069" s="6"/>
      <c r="K1069" s="126"/>
      <c r="L1069" s="113">
        <f t="shared" si="180"/>
        <v>0</v>
      </c>
      <c r="M1069" s="113">
        <f t="shared" si="181"/>
        <v>0</v>
      </c>
      <c r="N1069" s="113"/>
      <c r="O1069" s="6"/>
    </row>
    <row r="1070" spans="1:15" hidden="1" outlineLevel="2" x14ac:dyDescent="0.2">
      <c r="A1070" t="s">
        <v>420</v>
      </c>
      <c r="B1070">
        <v>2001</v>
      </c>
      <c r="C1070">
        <v>16.5</v>
      </c>
      <c r="D1070" s="6">
        <v>150806.95000000001</v>
      </c>
      <c r="G1070" s="32">
        <f>Parameters!$R$52</f>
        <v>-0.15</v>
      </c>
      <c r="H1070" s="6"/>
      <c r="I1070" s="6"/>
      <c r="J1070" s="6"/>
      <c r="K1070" s="126"/>
      <c r="L1070" s="113">
        <f t="shared" si="180"/>
        <v>0</v>
      </c>
      <c r="M1070" s="113">
        <f t="shared" si="181"/>
        <v>0</v>
      </c>
      <c r="N1070" s="113"/>
      <c r="O1070" s="6"/>
    </row>
    <row r="1071" spans="1:15" hidden="1" outlineLevel="2" x14ac:dyDescent="0.2">
      <c r="A1071" t="s">
        <v>420</v>
      </c>
      <c r="B1071">
        <v>2000</v>
      </c>
      <c r="C1071">
        <v>17.5</v>
      </c>
      <c r="D1071" s="6">
        <v>76692.88</v>
      </c>
      <c r="G1071" s="32">
        <f>Parameters!$R$52</f>
        <v>-0.15</v>
      </c>
      <c r="H1071" s="6"/>
      <c r="I1071" s="6"/>
      <c r="J1071" s="6"/>
      <c r="K1071" s="126"/>
      <c r="L1071" s="113">
        <f t="shared" si="180"/>
        <v>0</v>
      </c>
      <c r="M1071" s="113">
        <f t="shared" si="181"/>
        <v>0</v>
      </c>
      <c r="N1071" s="113"/>
      <c r="O1071" s="6"/>
    </row>
    <row r="1072" spans="1:15" hidden="1" outlineLevel="2" x14ac:dyDescent="0.2">
      <c r="A1072" t="s">
        <v>420</v>
      </c>
      <c r="B1072">
        <v>1999</v>
      </c>
      <c r="C1072">
        <v>18.5</v>
      </c>
      <c r="D1072" s="6">
        <v>10796.5</v>
      </c>
      <c r="G1072" s="32">
        <f>Parameters!$R$52</f>
        <v>-0.15</v>
      </c>
      <c r="H1072" s="6"/>
      <c r="I1072" s="6"/>
      <c r="J1072" s="6"/>
      <c r="K1072" s="126"/>
      <c r="L1072" s="113">
        <f t="shared" si="180"/>
        <v>0</v>
      </c>
      <c r="M1072" s="113">
        <f t="shared" si="181"/>
        <v>0</v>
      </c>
      <c r="N1072" s="113"/>
      <c r="O1072" s="6"/>
    </row>
    <row r="1073" spans="1:19" hidden="1" outlineLevel="2" x14ac:dyDescent="0.2">
      <c r="A1073" t="s">
        <v>420</v>
      </c>
      <c r="B1073">
        <v>1998</v>
      </c>
      <c r="C1073">
        <v>19.5</v>
      </c>
      <c r="D1073" s="6">
        <v>1914.64</v>
      </c>
      <c r="G1073" s="32">
        <f>Parameters!$R$52</f>
        <v>-0.15</v>
      </c>
      <c r="H1073" s="6"/>
      <c r="I1073" s="6"/>
      <c r="J1073" s="6"/>
      <c r="K1073" s="126"/>
      <c r="L1073" s="113">
        <f t="shared" si="180"/>
        <v>0</v>
      </c>
      <c r="M1073" s="113">
        <f t="shared" si="181"/>
        <v>0</v>
      </c>
      <c r="N1073" s="113"/>
      <c r="O1073" s="6"/>
    </row>
    <row r="1074" spans="1:19" hidden="1" outlineLevel="2" x14ac:dyDescent="0.2">
      <c r="A1074" t="s">
        <v>420</v>
      </c>
      <c r="B1074">
        <v>1990</v>
      </c>
      <c r="C1074">
        <v>27.5</v>
      </c>
      <c r="D1074" s="6">
        <v>5191.07</v>
      </c>
      <c r="G1074" s="32">
        <f>Parameters!$R$52</f>
        <v>-0.15</v>
      </c>
      <c r="H1074" s="6"/>
      <c r="I1074" s="6"/>
      <c r="J1074" s="6"/>
      <c r="K1074" s="126"/>
      <c r="L1074" s="113">
        <f t="shared" si="180"/>
        <v>0</v>
      </c>
      <c r="M1074" s="113">
        <f t="shared" si="181"/>
        <v>0</v>
      </c>
      <c r="N1074" s="113"/>
      <c r="O1074" s="6"/>
    </row>
    <row r="1075" spans="1:19" hidden="1" outlineLevel="2" x14ac:dyDescent="0.2">
      <c r="A1075" t="s">
        <v>420</v>
      </c>
      <c r="B1075">
        <v>1988</v>
      </c>
      <c r="C1075">
        <v>29.5</v>
      </c>
      <c r="D1075" s="6">
        <v>13528.32</v>
      </c>
      <c r="G1075" s="32">
        <f>Parameters!$R$52</f>
        <v>-0.15</v>
      </c>
      <c r="H1075" s="6"/>
      <c r="I1075" s="6"/>
      <c r="J1075" s="6"/>
      <c r="K1075" s="126"/>
      <c r="L1075" s="113">
        <f t="shared" si="180"/>
        <v>0</v>
      </c>
      <c r="M1075" s="113">
        <f t="shared" si="181"/>
        <v>0</v>
      </c>
      <c r="N1075" s="113"/>
      <c r="O1075" s="6"/>
    </row>
    <row r="1076" spans="1:19" hidden="1" outlineLevel="2" x14ac:dyDescent="0.2">
      <c r="A1076" t="s">
        <v>420</v>
      </c>
      <c r="B1076">
        <v>1986</v>
      </c>
      <c r="C1076">
        <v>31.5</v>
      </c>
      <c r="D1076" s="6">
        <v>709.39</v>
      </c>
      <c r="G1076" s="32">
        <f>Parameters!$R$52</f>
        <v>-0.15</v>
      </c>
      <c r="H1076" s="6"/>
      <c r="I1076" s="6"/>
      <c r="J1076" s="6"/>
      <c r="K1076" s="126"/>
      <c r="L1076" s="113">
        <f t="shared" si="180"/>
        <v>0</v>
      </c>
      <c r="M1076" s="113">
        <f t="shared" si="181"/>
        <v>0</v>
      </c>
      <c r="N1076" s="113"/>
      <c r="O1076" s="6"/>
    </row>
    <row r="1077" spans="1:19" hidden="1" outlineLevel="2" x14ac:dyDescent="0.2">
      <c r="A1077" t="s">
        <v>420</v>
      </c>
      <c r="B1077">
        <v>1984</v>
      </c>
      <c r="C1077">
        <v>33.5</v>
      </c>
      <c r="D1077" s="6">
        <v>5938.14</v>
      </c>
      <c r="G1077" s="32">
        <f>Parameters!$R$52</f>
        <v>-0.15</v>
      </c>
      <c r="H1077" s="6"/>
      <c r="I1077" s="6"/>
      <c r="J1077" s="6"/>
      <c r="K1077" s="126"/>
      <c r="L1077" s="113">
        <f t="shared" si="180"/>
        <v>0</v>
      </c>
      <c r="M1077" s="113">
        <f t="shared" si="181"/>
        <v>0</v>
      </c>
      <c r="N1077" s="113"/>
      <c r="O1077" s="6"/>
    </row>
    <row r="1078" spans="1:19" hidden="1" outlineLevel="2" x14ac:dyDescent="0.2">
      <c r="A1078" t="s">
        <v>420</v>
      </c>
      <c r="B1078">
        <v>1980</v>
      </c>
      <c r="C1078">
        <v>37.5</v>
      </c>
      <c r="D1078" s="6">
        <v>1031.47</v>
      </c>
      <c r="G1078" s="32">
        <f>Parameters!$R$52</f>
        <v>-0.15</v>
      </c>
      <c r="H1078" s="6"/>
      <c r="I1078" s="6"/>
      <c r="J1078" s="6"/>
      <c r="K1078" s="126"/>
      <c r="L1078" s="113">
        <f t="shared" si="180"/>
        <v>0</v>
      </c>
      <c r="M1078" s="113">
        <f t="shared" si="181"/>
        <v>0</v>
      </c>
      <c r="N1078" s="113"/>
      <c r="O1078" s="6"/>
    </row>
    <row r="1079" spans="1:19" hidden="1" outlineLevel="2" x14ac:dyDescent="0.2">
      <c r="A1079" t="s">
        <v>420</v>
      </c>
      <c r="B1079">
        <v>1974</v>
      </c>
      <c r="C1079">
        <v>43.5</v>
      </c>
      <c r="D1079" s="6">
        <v>964.11</v>
      </c>
      <c r="G1079" s="32">
        <f>Parameters!$R$52</f>
        <v>-0.15</v>
      </c>
      <c r="H1079" s="6"/>
      <c r="I1079" s="6"/>
      <c r="J1079" s="6"/>
      <c r="K1079" s="126"/>
      <c r="L1079" s="113">
        <f t="shared" si="180"/>
        <v>0</v>
      </c>
      <c r="M1079" s="113">
        <f t="shared" si="181"/>
        <v>0</v>
      </c>
      <c r="N1079" s="113"/>
      <c r="O1079" s="6"/>
    </row>
    <row r="1080" spans="1:19" hidden="1" outlineLevel="2" x14ac:dyDescent="0.2">
      <c r="A1080" t="s">
        <v>420</v>
      </c>
      <c r="B1080">
        <v>1972</v>
      </c>
      <c r="C1080">
        <v>45.5</v>
      </c>
      <c r="D1080" s="6">
        <v>274.89999999999998</v>
      </c>
      <c r="G1080" s="32">
        <f>Parameters!$R$52</f>
        <v>-0.15</v>
      </c>
      <c r="H1080" s="6"/>
      <c r="I1080" s="6"/>
      <c r="J1080" s="6"/>
      <c r="K1080" s="126"/>
      <c r="L1080" s="113">
        <f t="shared" si="180"/>
        <v>0</v>
      </c>
      <c r="M1080" s="113">
        <f t="shared" si="181"/>
        <v>0</v>
      </c>
      <c r="N1080" s="113"/>
      <c r="O1080" s="6"/>
    </row>
    <row r="1081" spans="1:19" hidden="1" outlineLevel="2" x14ac:dyDescent="0.2">
      <c r="A1081" t="s">
        <v>420</v>
      </c>
      <c r="B1081">
        <v>1971</v>
      </c>
      <c r="C1081">
        <v>46.5</v>
      </c>
      <c r="D1081" s="6">
        <v>406.92</v>
      </c>
      <c r="G1081" s="32">
        <f>Parameters!$R$52</f>
        <v>-0.15</v>
      </c>
      <c r="H1081" s="6"/>
      <c r="I1081" s="6"/>
      <c r="J1081" s="6"/>
      <c r="K1081" s="126"/>
      <c r="L1081" s="113">
        <f t="shared" si="180"/>
        <v>0</v>
      </c>
      <c r="M1081" s="113">
        <f t="shared" si="181"/>
        <v>0</v>
      </c>
      <c r="N1081" s="113"/>
      <c r="O1081" s="6"/>
    </row>
    <row r="1082" spans="1:19" hidden="1" outlineLevel="2" x14ac:dyDescent="0.2">
      <c r="A1082" t="s">
        <v>420</v>
      </c>
      <c r="B1082">
        <v>1968</v>
      </c>
      <c r="C1082">
        <v>49.5</v>
      </c>
      <c r="D1082" s="6">
        <v>1734.06</v>
      </c>
      <c r="G1082" s="32">
        <f>Parameters!$R$52</f>
        <v>-0.15</v>
      </c>
      <c r="H1082" s="6"/>
      <c r="I1082" s="6"/>
      <c r="J1082" s="6"/>
      <c r="K1082" s="126"/>
      <c r="L1082" s="113">
        <f t="shared" si="180"/>
        <v>0</v>
      </c>
      <c r="M1082" s="113">
        <f t="shared" si="181"/>
        <v>0</v>
      </c>
      <c r="N1082" s="113"/>
      <c r="O1082" s="6"/>
    </row>
    <row r="1083" spans="1:19" hidden="1" outlineLevel="2" x14ac:dyDescent="0.2">
      <c r="A1083" t="s">
        <v>420</v>
      </c>
      <c r="B1083">
        <v>1967</v>
      </c>
      <c r="C1083">
        <v>50.5</v>
      </c>
      <c r="D1083" s="6">
        <v>322.95999999999998</v>
      </c>
      <c r="G1083" s="32">
        <f>Parameters!$R$52</f>
        <v>-0.15</v>
      </c>
      <c r="H1083" s="6"/>
      <c r="I1083" s="6"/>
      <c r="J1083" s="6"/>
      <c r="K1083" s="126"/>
      <c r="L1083" s="113">
        <f t="shared" si="180"/>
        <v>0</v>
      </c>
      <c r="M1083" s="113">
        <f t="shared" si="181"/>
        <v>0</v>
      </c>
      <c r="N1083" s="113"/>
      <c r="O1083" s="6"/>
    </row>
    <row r="1084" spans="1:19" hidden="1" outlineLevel="2" x14ac:dyDescent="0.2">
      <c r="A1084" t="s">
        <v>420</v>
      </c>
      <c r="B1084">
        <v>1966</v>
      </c>
      <c r="C1084">
        <v>51.5</v>
      </c>
      <c r="D1084" s="6">
        <v>3125.74</v>
      </c>
      <c r="G1084" s="32">
        <f>Parameters!$R$52</f>
        <v>-0.15</v>
      </c>
      <c r="H1084" s="6"/>
      <c r="I1084" s="6"/>
      <c r="J1084" s="6"/>
      <c r="K1084" s="126"/>
      <c r="L1084" s="113">
        <f t="shared" si="180"/>
        <v>0</v>
      </c>
      <c r="M1084" s="113">
        <f t="shared" si="181"/>
        <v>0</v>
      </c>
      <c r="N1084" s="113"/>
      <c r="O1084" s="6"/>
    </row>
    <row r="1085" spans="1:19" outlineLevel="1" collapsed="1" x14ac:dyDescent="0.2">
      <c r="A1085" s="11" t="s">
        <v>421</v>
      </c>
      <c r="D1085" s="6">
        <f>SUBTOTAL(9,D1054:D1084)</f>
        <v>3941078.12</v>
      </c>
      <c r="G1085" s="32"/>
      <c r="H1085" s="6"/>
      <c r="I1085" s="6"/>
      <c r="J1085" s="6"/>
      <c r="K1085" s="126"/>
      <c r="L1085" s="113">
        <f>SUBTOTAL(9,L1054:L1084)</f>
        <v>0</v>
      </c>
      <c r="M1085" s="113">
        <f>SUBTOTAL(9,M1054:M1084)</f>
        <v>0</v>
      </c>
      <c r="N1085" s="113"/>
      <c r="O1085" s="6"/>
      <c r="Q1085" s="33"/>
      <c r="S1085" s="6">
        <f>SUBTOTAL(9,S1054:S1084)</f>
        <v>0</v>
      </c>
    </row>
    <row r="1086" spans="1:19" hidden="1" outlineLevel="2" x14ac:dyDescent="0.2">
      <c r="A1086" t="s">
        <v>422</v>
      </c>
      <c r="B1086">
        <v>2016</v>
      </c>
      <c r="C1086">
        <v>1.5</v>
      </c>
      <c r="D1086" s="6">
        <v>264152.06</v>
      </c>
      <c r="G1086" s="32">
        <f>Parameters!$R$53</f>
        <v>-0.15</v>
      </c>
      <c r="H1086" s="6"/>
      <c r="I1086" s="6"/>
      <c r="J1086" s="6"/>
      <c r="K1086" s="126"/>
      <c r="L1086" s="113">
        <f t="shared" ref="L1086:L1150" si="187">ROUND(J1086*H1086,2)</f>
        <v>0</v>
      </c>
      <c r="M1086" s="113">
        <f t="shared" ref="M1086:M1150" si="188">ROUND(K1086-L1086,2)</f>
        <v>0</v>
      </c>
      <c r="N1086" s="113"/>
      <c r="O1086" s="6"/>
    </row>
    <row r="1087" spans="1:19" hidden="1" outlineLevel="2" x14ac:dyDescent="0.2">
      <c r="A1087" t="s">
        <v>422</v>
      </c>
      <c r="B1087">
        <v>1997</v>
      </c>
      <c r="C1087">
        <v>20.5</v>
      </c>
      <c r="D1087" s="6">
        <v>112904.96000000001</v>
      </c>
      <c r="G1087" s="32">
        <f>Parameters!$R$53</f>
        <v>-0.15</v>
      </c>
      <c r="H1087" s="6"/>
      <c r="I1087" s="6"/>
      <c r="J1087" s="6"/>
      <c r="K1087" s="126"/>
      <c r="L1087" s="113">
        <f t="shared" si="187"/>
        <v>0</v>
      </c>
      <c r="M1087" s="113">
        <f t="shared" si="188"/>
        <v>0</v>
      </c>
      <c r="N1087" s="113"/>
      <c r="O1087" s="6"/>
    </row>
    <row r="1088" spans="1:19" hidden="1" outlineLevel="2" x14ac:dyDescent="0.2">
      <c r="A1088" t="s">
        <v>422</v>
      </c>
      <c r="B1088">
        <v>1996</v>
      </c>
      <c r="C1088">
        <v>21.5</v>
      </c>
      <c r="D1088" s="6">
        <v>12531.3</v>
      </c>
      <c r="G1088" s="32">
        <f>Parameters!$R$53</f>
        <v>-0.15</v>
      </c>
      <c r="H1088" s="6"/>
      <c r="I1088" s="6"/>
      <c r="J1088" s="6"/>
      <c r="K1088" s="126"/>
      <c r="L1088" s="113">
        <f t="shared" si="187"/>
        <v>0</v>
      </c>
      <c r="M1088" s="113">
        <f t="shared" si="188"/>
        <v>0</v>
      </c>
      <c r="N1088" s="113"/>
      <c r="O1088" s="6"/>
    </row>
    <row r="1089" spans="1:15" hidden="1" outlineLevel="2" x14ac:dyDescent="0.2">
      <c r="A1089" t="s">
        <v>422</v>
      </c>
      <c r="B1089">
        <v>1995</v>
      </c>
      <c r="C1089">
        <v>22.5</v>
      </c>
      <c r="D1089" s="6">
        <v>50316.54</v>
      </c>
      <c r="G1089" s="32">
        <f>Parameters!$R$53</f>
        <v>-0.15</v>
      </c>
      <c r="H1089" s="6"/>
      <c r="I1089" s="6"/>
      <c r="J1089" s="6"/>
      <c r="K1089" s="126"/>
      <c r="L1089" s="113">
        <f t="shared" si="187"/>
        <v>0</v>
      </c>
      <c r="M1089" s="113">
        <f t="shared" si="188"/>
        <v>0</v>
      </c>
      <c r="N1089" s="113"/>
      <c r="O1089" s="6"/>
    </row>
    <row r="1090" spans="1:15" hidden="1" outlineLevel="2" x14ac:dyDescent="0.2">
      <c r="A1090" t="s">
        <v>422</v>
      </c>
      <c r="B1090">
        <v>1994</v>
      </c>
      <c r="C1090">
        <v>23.5</v>
      </c>
      <c r="D1090" s="6">
        <v>105423.03</v>
      </c>
      <c r="G1090" s="32">
        <f>Parameters!$R$53</f>
        <v>-0.15</v>
      </c>
      <c r="H1090" s="6"/>
      <c r="I1090" s="6"/>
      <c r="J1090" s="6"/>
      <c r="K1090" s="126"/>
      <c r="L1090" s="113">
        <f t="shared" si="187"/>
        <v>0</v>
      </c>
      <c r="M1090" s="113">
        <f t="shared" si="188"/>
        <v>0</v>
      </c>
      <c r="N1090" s="113"/>
      <c r="O1090" s="6"/>
    </row>
    <row r="1091" spans="1:15" hidden="1" outlineLevel="2" x14ac:dyDescent="0.2">
      <c r="A1091" t="s">
        <v>422</v>
      </c>
      <c r="B1091">
        <v>1993</v>
      </c>
      <c r="C1091">
        <v>24.5</v>
      </c>
      <c r="D1091" s="6">
        <v>28118.46</v>
      </c>
      <c r="G1091" s="32">
        <f>Parameters!$R$53</f>
        <v>-0.15</v>
      </c>
      <c r="H1091" s="6"/>
      <c r="I1091" s="6"/>
      <c r="J1091" s="6"/>
      <c r="K1091" s="126"/>
      <c r="L1091" s="113">
        <f t="shared" si="187"/>
        <v>0</v>
      </c>
      <c r="M1091" s="113">
        <f t="shared" si="188"/>
        <v>0</v>
      </c>
      <c r="N1091" s="113"/>
      <c r="O1091" s="6"/>
    </row>
    <row r="1092" spans="1:15" hidden="1" outlineLevel="2" x14ac:dyDescent="0.2">
      <c r="A1092" t="s">
        <v>422</v>
      </c>
      <c r="B1092">
        <v>1992</v>
      </c>
      <c r="C1092">
        <v>25.5</v>
      </c>
      <c r="D1092" s="6">
        <v>54752.51</v>
      </c>
      <c r="G1092" s="32">
        <f>Parameters!$R$53</f>
        <v>-0.15</v>
      </c>
      <c r="H1092" s="6"/>
      <c r="I1092" s="6"/>
      <c r="J1092" s="6"/>
      <c r="K1092" s="126"/>
      <c r="L1092" s="113">
        <f t="shared" si="187"/>
        <v>0</v>
      </c>
      <c r="M1092" s="113">
        <f t="shared" si="188"/>
        <v>0</v>
      </c>
      <c r="N1092" s="113"/>
      <c r="O1092" s="6"/>
    </row>
    <row r="1093" spans="1:15" hidden="1" outlineLevel="2" x14ac:dyDescent="0.2">
      <c r="A1093" t="s">
        <v>422</v>
      </c>
      <c r="B1093">
        <v>1991</v>
      </c>
      <c r="C1093">
        <v>26.5</v>
      </c>
      <c r="D1093" s="6">
        <v>34045.65</v>
      </c>
      <c r="G1093" s="32">
        <f>Parameters!$R$53</f>
        <v>-0.15</v>
      </c>
      <c r="H1093" s="6"/>
      <c r="I1093" s="6"/>
      <c r="J1093" s="6"/>
      <c r="K1093" s="126"/>
      <c r="L1093" s="113">
        <f t="shared" si="187"/>
        <v>0</v>
      </c>
      <c r="M1093" s="113">
        <f t="shared" si="188"/>
        <v>0</v>
      </c>
      <c r="N1093" s="113"/>
      <c r="O1093" s="6"/>
    </row>
    <row r="1094" spans="1:15" hidden="1" outlineLevel="2" x14ac:dyDescent="0.2">
      <c r="A1094" t="s">
        <v>422</v>
      </c>
      <c r="B1094">
        <v>1990</v>
      </c>
      <c r="C1094">
        <v>27.5</v>
      </c>
      <c r="D1094" s="6">
        <v>15168.66</v>
      </c>
      <c r="G1094" s="32">
        <f>Parameters!$R$53</f>
        <v>-0.15</v>
      </c>
      <c r="H1094" s="6"/>
      <c r="I1094" s="6"/>
      <c r="J1094" s="6"/>
      <c r="K1094" s="126"/>
      <c r="L1094" s="113">
        <f t="shared" si="187"/>
        <v>0</v>
      </c>
      <c r="M1094" s="113">
        <f t="shared" si="188"/>
        <v>0</v>
      </c>
      <c r="N1094" s="113"/>
      <c r="O1094" s="6"/>
    </row>
    <row r="1095" spans="1:15" hidden="1" outlineLevel="2" x14ac:dyDescent="0.2">
      <c r="A1095" t="s">
        <v>422</v>
      </c>
      <c r="B1095">
        <v>1989</v>
      </c>
      <c r="C1095">
        <v>28.5</v>
      </c>
      <c r="D1095" s="6">
        <v>105653.62</v>
      </c>
      <c r="G1095" s="32">
        <f>Parameters!$R$53</f>
        <v>-0.15</v>
      </c>
      <c r="H1095" s="6"/>
      <c r="I1095" s="6"/>
      <c r="J1095" s="6"/>
      <c r="K1095" s="126"/>
      <c r="L1095" s="113">
        <f t="shared" si="187"/>
        <v>0</v>
      </c>
      <c r="M1095" s="113">
        <f t="shared" si="188"/>
        <v>0</v>
      </c>
      <c r="N1095" s="113"/>
      <c r="O1095" s="6"/>
    </row>
    <row r="1096" spans="1:15" hidden="1" outlineLevel="2" x14ac:dyDescent="0.2">
      <c r="A1096" t="s">
        <v>422</v>
      </c>
      <c r="B1096">
        <v>1988</v>
      </c>
      <c r="C1096">
        <v>29.5</v>
      </c>
      <c r="D1096" s="6">
        <v>18056.46</v>
      </c>
      <c r="G1096" s="32">
        <f>Parameters!$R$53</f>
        <v>-0.15</v>
      </c>
      <c r="H1096" s="6"/>
      <c r="I1096" s="6"/>
      <c r="J1096" s="6"/>
      <c r="K1096" s="126"/>
      <c r="L1096" s="113">
        <f t="shared" si="187"/>
        <v>0</v>
      </c>
      <c r="M1096" s="113">
        <f t="shared" si="188"/>
        <v>0</v>
      </c>
      <c r="N1096" s="113"/>
      <c r="O1096" s="6"/>
    </row>
    <row r="1097" spans="1:15" hidden="1" outlineLevel="2" x14ac:dyDescent="0.2">
      <c r="A1097" t="s">
        <v>422</v>
      </c>
      <c r="B1097">
        <v>1987</v>
      </c>
      <c r="C1097">
        <v>30.5</v>
      </c>
      <c r="D1097" s="6">
        <v>44646.41</v>
      </c>
      <c r="G1097" s="32">
        <f>Parameters!$R$53</f>
        <v>-0.15</v>
      </c>
      <c r="H1097" s="6"/>
      <c r="I1097" s="6"/>
      <c r="J1097" s="6"/>
      <c r="K1097" s="126"/>
      <c r="L1097" s="113">
        <f t="shared" si="187"/>
        <v>0</v>
      </c>
      <c r="M1097" s="113">
        <f t="shared" si="188"/>
        <v>0</v>
      </c>
      <c r="N1097" s="113"/>
      <c r="O1097" s="6"/>
    </row>
    <row r="1098" spans="1:15" hidden="1" outlineLevel="2" x14ac:dyDescent="0.2">
      <c r="A1098" t="s">
        <v>422</v>
      </c>
      <c r="B1098">
        <v>1986</v>
      </c>
      <c r="C1098">
        <v>31.5</v>
      </c>
      <c r="D1098" s="6">
        <v>108567.94</v>
      </c>
      <c r="G1098" s="32">
        <f>Parameters!$R$53</f>
        <v>-0.15</v>
      </c>
      <c r="H1098" s="6"/>
      <c r="I1098" s="6"/>
      <c r="J1098" s="6"/>
      <c r="K1098" s="126"/>
      <c r="L1098" s="113">
        <f t="shared" si="187"/>
        <v>0</v>
      </c>
      <c r="M1098" s="113">
        <f t="shared" si="188"/>
        <v>0</v>
      </c>
      <c r="N1098" s="113"/>
      <c r="O1098" s="6"/>
    </row>
    <row r="1099" spans="1:15" hidden="1" outlineLevel="2" x14ac:dyDescent="0.2">
      <c r="A1099" t="s">
        <v>422</v>
      </c>
      <c r="B1099">
        <v>1985</v>
      </c>
      <c r="C1099">
        <v>32.5</v>
      </c>
      <c r="D1099" s="6">
        <v>31570.85</v>
      </c>
      <c r="G1099" s="32">
        <f>Parameters!$R$53</f>
        <v>-0.15</v>
      </c>
      <c r="H1099" s="6"/>
      <c r="I1099" s="6"/>
      <c r="J1099" s="6"/>
      <c r="K1099" s="126"/>
      <c r="L1099" s="113">
        <f t="shared" si="187"/>
        <v>0</v>
      </c>
      <c r="M1099" s="113">
        <f t="shared" si="188"/>
        <v>0</v>
      </c>
      <c r="N1099" s="113"/>
      <c r="O1099" s="6"/>
    </row>
    <row r="1100" spans="1:15" hidden="1" outlineLevel="2" x14ac:dyDescent="0.2">
      <c r="A1100" t="s">
        <v>422</v>
      </c>
      <c r="B1100">
        <v>1984</v>
      </c>
      <c r="C1100">
        <v>33.5</v>
      </c>
      <c r="D1100" s="6">
        <v>43375.22</v>
      </c>
      <c r="G1100" s="32">
        <f>Parameters!$R$53</f>
        <v>-0.15</v>
      </c>
      <c r="H1100" s="6"/>
      <c r="I1100" s="6"/>
      <c r="J1100" s="6"/>
      <c r="K1100" s="126"/>
      <c r="L1100" s="113">
        <f t="shared" si="187"/>
        <v>0</v>
      </c>
      <c r="M1100" s="113">
        <f t="shared" si="188"/>
        <v>0</v>
      </c>
      <c r="N1100" s="113"/>
      <c r="O1100" s="6"/>
    </row>
    <row r="1101" spans="1:15" hidden="1" outlineLevel="2" x14ac:dyDescent="0.2">
      <c r="A1101" t="s">
        <v>422</v>
      </c>
      <c r="B1101">
        <v>1983</v>
      </c>
      <c r="C1101">
        <v>34.5</v>
      </c>
      <c r="D1101" s="6">
        <v>51534.64</v>
      </c>
      <c r="G1101" s="32">
        <f>Parameters!$R$53</f>
        <v>-0.15</v>
      </c>
      <c r="H1101" s="6"/>
      <c r="I1101" s="6"/>
      <c r="J1101" s="6"/>
      <c r="K1101" s="126"/>
      <c r="L1101" s="113">
        <f t="shared" si="187"/>
        <v>0</v>
      </c>
      <c r="M1101" s="113">
        <f t="shared" si="188"/>
        <v>0</v>
      </c>
      <c r="N1101" s="113"/>
      <c r="O1101" s="6"/>
    </row>
    <row r="1102" spans="1:15" hidden="1" outlineLevel="2" x14ac:dyDescent="0.2">
      <c r="A1102" t="s">
        <v>422</v>
      </c>
      <c r="B1102">
        <v>1982</v>
      </c>
      <c r="C1102">
        <v>35.5</v>
      </c>
      <c r="D1102" s="6">
        <v>870.18</v>
      </c>
      <c r="G1102" s="32">
        <f>Parameters!$R$53</f>
        <v>-0.15</v>
      </c>
      <c r="H1102" s="6"/>
      <c r="I1102" s="6"/>
      <c r="J1102" s="6"/>
      <c r="K1102" s="126"/>
      <c r="L1102" s="113">
        <f t="shared" si="187"/>
        <v>0</v>
      </c>
      <c r="M1102" s="113">
        <f t="shared" si="188"/>
        <v>0</v>
      </c>
      <c r="N1102" s="113"/>
      <c r="O1102" s="6"/>
    </row>
    <row r="1103" spans="1:15" hidden="1" outlineLevel="2" x14ac:dyDescent="0.2">
      <c r="A1103" t="s">
        <v>422</v>
      </c>
      <c r="B1103">
        <v>1981</v>
      </c>
      <c r="C1103">
        <v>36.5</v>
      </c>
      <c r="D1103" s="6">
        <v>61928.38</v>
      </c>
      <c r="G1103" s="32">
        <f>Parameters!$R$53</f>
        <v>-0.15</v>
      </c>
      <c r="H1103" s="6"/>
      <c r="I1103" s="6"/>
      <c r="J1103" s="6"/>
      <c r="K1103" s="126"/>
      <c r="L1103" s="113">
        <f t="shared" si="187"/>
        <v>0</v>
      </c>
      <c r="M1103" s="113">
        <f t="shared" si="188"/>
        <v>0</v>
      </c>
      <c r="N1103" s="113"/>
      <c r="O1103" s="6"/>
    </row>
    <row r="1104" spans="1:15" hidden="1" outlineLevel="2" x14ac:dyDescent="0.2">
      <c r="A1104" t="s">
        <v>422</v>
      </c>
      <c r="B1104">
        <v>1980</v>
      </c>
      <c r="C1104">
        <v>37.5</v>
      </c>
      <c r="D1104" s="6">
        <v>107614.75</v>
      </c>
      <c r="G1104" s="32">
        <f>Parameters!$R$53</f>
        <v>-0.15</v>
      </c>
      <c r="H1104" s="6"/>
      <c r="I1104" s="6"/>
      <c r="J1104" s="6"/>
      <c r="K1104" s="126"/>
      <c r="L1104" s="113">
        <f t="shared" si="187"/>
        <v>0</v>
      </c>
      <c r="M1104" s="113">
        <f t="shared" si="188"/>
        <v>0</v>
      </c>
      <c r="N1104" s="113"/>
      <c r="O1104" s="6"/>
    </row>
    <row r="1105" spans="1:15" hidden="1" outlineLevel="2" x14ac:dyDescent="0.2">
      <c r="A1105" t="s">
        <v>422</v>
      </c>
      <c r="B1105">
        <v>1979</v>
      </c>
      <c r="C1105">
        <v>38.5</v>
      </c>
      <c r="D1105" s="6">
        <v>25502.87</v>
      </c>
      <c r="G1105" s="32">
        <f>Parameters!$R$53</f>
        <v>-0.15</v>
      </c>
      <c r="H1105" s="6"/>
      <c r="I1105" s="6"/>
      <c r="J1105" s="6"/>
      <c r="K1105" s="126"/>
      <c r="L1105" s="113">
        <f t="shared" si="187"/>
        <v>0</v>
      </c>
      <c r="M1105" s="113">
        <f t="shared" si="188"/>
        <v>0</v>
      </c>
      <c r="N1105" s="113"/>
      <c r="O1105" s="6"/>
    </row>
    <row r="1106" spans="1:15" hidden="1" outlineLevel="2" x14ac:dyDescent="0.2">
      <c r="A1106" t="s">
        <v>422</v>
      </c>
      <c r="B1106">
        <v>1978</v>
      </c>
      <c r="C1106">
        <v>39.5</v>
      </c>
      <c r="D1106" s="6">
        <v>20568.53</v>
      </c>
      <c r="G1106" s="32">
        <f>Parameters!$R$53</f>
        <v>-0.15</v>
      </c>
      <c r="H1106" s="6"/>
      <c r="I1106" s="6"/>
      <c r="J1106" s="6"/>
      <c r="K1106" s="126"/>
      <c r="L1106" s="113">
        <f t="shared" si="187"/>
        <v>0</v>
      </c>
      <c r="M1106" s="113">
        <f t="shared" si="188"/>
        <v>0</v>
      </c>
      <c r="N1106" s="113"/>
      <c r="O1106" s="6"/>
    </row>
    <row r="1107" spans="1:15" hidden="1" outlineLevel="2" x14ac:dyDescent="0.2">
      <c r="A1107" t="s">
        <v>422</v>
      </c>
      <c r="B1107">
        <v>1977</v>
      </c>
      <c r="C1107">
        <v>40.5</v>
      </c>
      <c r="D1107" s="6">
        <v>66915.28</v>
      </c>
      <c r="G1107" s="32">
        <f>Parameters!$R$53</f>
        <v>-0.15</v>
      </c>
      <c r="H1107" s="6"/>
      <c r="I1107" s="6"/>
      <c r="J1107" s="6"/>
      <c r="K1107" s="126"/>
      <c r="L1107" s="113">
        <f t="shared" si="187"/>
        <v>0</v>
      </c>
      <c r="M1107" s="113">
        <f t="shared" si="188"/>
        <v>0</v>
      </c>
      <c r="N1107" s="113"/>
      <c r="O1107" s="6"/>
    </row>
    <row r="1108" spans="1:15" hidden="1" outlineLevel="2" x14ac:dyDescent="0.2">
      <c r="A1108" t="s">
        <v>422</v>
      </c>
      <c r="B1108">
        <v>1976</v>
      </c>
      <c r="C1108">
        <v>41.5</v>
      </c>
      <c r="D1108" s="6">
        <v>29135</v>
      </c>
      <c r="G1108" s="32">
        <f>Parameters!$R$53</f>
        <v>-0.15</v>
      </c>
      <c r="H1108" s="6"/>
      <c r="I1108" s="6"/>
      <c r="J1108" s="6"/>
      <c r="K1108" s="126"/>
      <c r="L1108" s="113">
        <f t="shared" si="187"/>
        <v>0</v>
      </c>
      <c r="M1108" s="113">
        <f t="shared" si="188"/>
        <v>0</v>
      </c>
      <c r="N1108" s="113"/>
      <c r="O1108" s="6"/>
    </row>
    <row r="1109" spans="1:15" hidden="1" outlineLevel="2" x14ac:dyDescent="0.2">
      <c r="A1109" t="s">
        <v>422</v>
      </c>
      <c r="B1109">
        <v>1975</v>
      </c>
      <c r="C1109">
        <v>42.5</v>
      </c>
      <c r="D1109" s="6">
        <v>25306.6</v>
      </c>
      <c r="G1109" s="32">
        <f>Parameters!$R$53</f>
        <v>-0.15</v>
      </c>
      <c r="H1109" s="6"/>
      <c r="I1109" s="6"/>
      <c r="J1109" s="6"/>
      <c r="K1109" s="126"/>
      <c r="L1109" s="113">
        <f t="shared" si="187"/>
        <v>0</v>
      </c>
      <c r="M1109" s="113">
        <f t="shared" si="188"/>
        <v>0</v>
      </c>
      <c r="N1109" s="113"/>
      <c r="O1109" s="6"/>
    </row>
    <row r="1110" spans="1:15" hidden="1" outlineLevel="2" x14ac:dyDescent="0.2">
      <c r="A1110" t="s">
        <v>422</v>
      </c>
      <c r="B1110">
        <v>1974</v>
      </c>
      <c r="C1110">
        <v>43.5</v>
      </c>
      <c r="D1110" s="6">
        <v>30009.15</v>
      </c>
      <c r="G1110" s="32">
        <f>Parameters!$R$53</f>
        <v>-0.15</v>
      </c>
      <c r="H1110" s="6"/>
      <c r="I1110" s="6"/>
      <c r="J1110" s="6"/>
      <c r="K1110" s="126"/>
      <c r="L1110" s="113">
        <f t="shared" si="187"/>
        <v>0</v>
      </c>
      <c r="M1110" s="113">
        <f t="shared" si="188"/>
        <v>0</v>
      </c>
      <c r="N1110" s="113"/>
      <c r="O1110" s="6"/>
    </row>
    <row r="1111" spans="1:15" hidden="1" outlineLevel="2" x14ac:dyDescent="0.2">
      <c r="A1111" t="s">
        <v>422</v>
      </c>
      <c r="B1111">
        <v>1973</v>
      </c>
      <c r="C1111">
        <v>44.5</v>
      </c>
      <c r="D1111" s="6">
        <v>19864.599999999999</v>
      </c>
      <c r="G1111" s="32">
        <f>Parameters!$R$53</f>
        <v>-0.15</v>
      </c>
      <c r="H1111" s="6"/>
      <c r="I1111" s="6"/>
      <c r="J1111" s="6"/>
      <c r="K1111" s="126"/>
      <c r="L1111" s="113">
        <f t="shared" si="187"/>
        <v>0</v>
      </c>
      <c r="M1111" s="113">
        <f t="shared" si="188"/>
        <v>0</v>
      </c>
      <c r="N1111" s="113"/>
      <c r="O1111" s="6"/>
    </row>
    <row r="1112" spans="1:15" hidden="1" outlineLevel="2" x14ac:dyDescent="0.2">
      <c r="A1112" t="s">
        <v>422</v>
      </c>
      <c r="B1112">
        <v>1972</v>
      </c>
      <c r="C1112">
        <v>45.5</v>
      </c>
      <c r="D1112" s="6">
        <v>11479.64</v>
      </c>
      <c r="G1112" s="32">
        <f>Parameters!$R$53</f>
        <v>-0.15</v>
      </c>
      <c r="H1112" s="6"/>
      <c r="I1112" s="6"/>
      <c r="J1112" s="6"/>
      <c r="K1112" s="126"/>
      <c r="L1112" s="113">
        <f t="shared" si="187"/>
        <v>0</v>
      </c>
      <c r="M1112" s="113">
        <f t="shared" si="188"/>
        <v>0</v>
      </c>
      <c r="N1112" s="113"/>
      <c r="O1112" s="6"/>
    </row>
    <row r="1113" spans="1:15" hidden="1" outlineLevel="2" x14ac:dyDescent="0.2">
      <c r="A1113" t="s">
        <v>422</v>
      </c>
      <c r="B1113">
        <v>1971</v>
      </c>
      <c r="C1113">
        <v>46.5</v>
      </c>
      <c r="D1113" s="6">
        <v>37203.03</v>
      </c>
      <c r="G1113" s="32">
        <f>Parameters!$R$53</f>
        <v>-0.15</v>
      </c>
      <c r="H1113" s="6"/>
      <c r="I1113" s="6"/>
      <c r="J1113" s="6"/>
      <c r="K1113" s="126"/>
      <c r="L1113" s="113">
        <f t="shared" si="187"/>
        <v>0</v>
      </c>
      <c r="M1113" s="113">
        <f t="shared" si="188"/>
        <v>0</v>
      </c>
      <c r="N1113" s="113"/>
      <c r="O1113" s="6"/>
    </row>
    <row r="1114" spans="1:15" hidden="1" outlineLevel="2" x14ac:dyDescent="0.2">
      <c r="A1114" t="s">
        <v>422</v>
      </c>
      <c r="B1114">
        <v>1970</v>
      </c>
      <c r="C1114">
        <v>47.5</v>
      </c>
      <c r="D1114" s="6">
        <v>18266.990000000002</v>
      </c>
      <c r="G1114" s="32">
        <f>Parameters!$R$53</f>
        <v>-0.15</v>
      </c>
      <c r="H1114" s="6"/>
      <c r="I1114" s="6"/>
      <c r="J1114" s="6"/>
      <c r="K1114" s="126"/>
      <c r="L1114" s="113">
        <f t="shared" si="187"/>
        <v>0</v>
      </c>
      <c r="M1114" s="113">
        <f t="shared" si="188"/>
        <v>0</v>
      </c>
      <c r="N1114" s="113"/>
      <c r="O1114" s="6"/>
    </row>
    <row r="1115" spans="1:15" hidden="1" outlineLevel="2" x14ac:dyDescent="0.2">
      <c r="A1115" t="s">
        <v>422</v>
      </c>
      <c r="B1115">
        <v>1969</v>
      </c>
      <c r="C1115">
        <v>48.5</v>
      </c>
      <c r="D1115" s="6">
        <v>16091.03</v>
      </c>
      <c r="G1115" s="32">
        <f>Parameters!$R$53</f>
        <v>-0.15</v>
      </c>
      <c r="H1115" s="6"/>
      <c r="I1115" s="6"/>
      <c r="J1115" s="6"/>
      <c r="K1115" s="126"/>
      <c r="L1115" s="113">
        <f t="shared" si="187"/>
        <v>0</v>
      </c>
      <c r="M1115" s="113">
        <f t="shared" si="188"/>
        <v>0</v>
      </c>
      <c r="N1115" s="113"/>
      <c r="O1115" s="6"/>
    </row>
    <row r="1116" spans="1:15" hidden="1" outlineLevel="2" x14ac:dyDescent="0.2">
      <c r="A1116" t="s">
        <v>422</v>
      </c>
      <c r="B1116">
        <v>1968</v>
      </c>
      <c r="C1116">
        <v>49.5</v>
      </c>
      <c r="D1116" s="6">
        <v>17169.5</v>
      </c>
      <c r="G1116" s="32">
        <f>Parameters!$R$53</f>
        <v>-0.15</v>
      </c>
      <c r="H1116" s="6"/>
      <c r="I1116" s="6"/>
      <c r="J1116" s="6"/>
      <c r="K1116" s="126"/>
      <c r="L1116" s="113">
        <f t="shared" si="187"/>
        <v>0</v>
      </c>
      <c r="M1116" s="113">
        <f t="shared" si="188"/>
        <v>0</v>
      </c>
      <c r="N1116" s="113"/>
      <c r="O1116" s="6"/>
    </row>
    <row r="1117" spans="1:15" hidden="1" outlineLevel="2" x14ac:dyDescent="0.2">
      <c r="A1117" t="s">
        <v>422</v>
      </c>
      <c r="B1117">
        <v>1967</v>
      </c>
      <c r="C1117">
        <v>50.5</v>
      </c>
      <c r="D1117" s="6">
        <v>2401.31</v>
      </c>
      <c r="G1117" s="32">
        <f>Parameters!$R$53</f>
        <v>-0.15</v>
      </c>
      <c r="H1117" s="6"/>
      <c r="I1117" s="6"/>
      <c r="J1117" s="6"/>
      <c r="K1117" s="126"/>
      <c r="L1117" s="113">
        <f t="shared" si="187"/>
        <v>0</v>
      </c>
      <c r="M1117" s="113">
        <f t="shared" si="188"/>
        <v>0</v>
      </c>
      <c r="N1117" s="113"/>
      <c r="O1117" s="6"/>
    </row>
    <row r="1118" spans="1:15" hidden="1" outlineLevel="2" x14ac:dyDescent="0.2">
      <c r="A1118" t="s">
        <v>422</v>
      </c>
      <c r="B1118">
        <v>1966</v>
      </c>
      <c r="C1118">
        <v>51.5</v>
      </c>
      <c r="D1118" s="6">
        <v>3014.87</v>
      </c>
      <c r="G1118" s="32">
        <f>Parameters!$R$53</f>
        <v>-0.15</v>
      </c>
      <c r="H1118" s="6"/>
      <c r="I1118" s="6"/>
      <c r="J1118" s="6"/>
      <c r="K1118" s="126"/>
      <c r="L1118" s="113">
        <f t="shared" si="187"/>
        <v>0</v>
      </c>
      <c r="M1118" s="113">
        <f t="shared" si="188"/>
        <v>0</v>
      </c>
      <c r="N1118" s="113"/>
      <c r="O1118" s="6"/>
    </row>
    <row r="1119" spans="1:15" hidden="1" outlineLevel="2" x14ac:dyDescent="0.2">
      <c r="A1119" t="s">
        <v>422</v>
      </c>
      <c r="B1119">
        <v>1965</v>
      </c>
      <c r="C1119">
        <v>52.5</v>
      </c>
      <c r="D1119" s="6">
        <v>15486.73</v>
      </c>
      <c r="G1119" s="32">
        <f>Parameters!$R$53</f>
        <v>-0.15</v>
      </c>
      <c r="H1119" s="6"/>
      <c r="I1119" s="6"/>
      <c r="J1119" s="6"/>
      <c r="K1119" s="126"/>
      <c r="L1119" s="113">
        <f t="shared" si="187"/>
        <v>0</v>
      </c>
      <c r="M1119" s="113">
        <f t="shared" si="188"/>
        <v>0</v>
      </c>
      <c r="N1119" s="113"/>
      <c r="O1119" s="6"/>
    </row>
    <row r="1120" spans="1:15" hidden="1" outlineLevel="2" x14ac:dyDescent="0.2">
      <c r="A1120" t="s">
        <v>422</v>
      </c>
      <c r="B1120">
        <v>1964</v>
      </c>
      <c r="C1120">
        <v>53.5</v>
      </c>
      <c r="D1120" s="6">
        <v>9346.7900000000009</v>
      </c>
      <c r="G1120" s="32">
        <f>Parameters!$R$53</f>
        <v>-0.15</v>
      </c>
      <c r="H1120" s="6"/>
      <c r="I1120" s="6"/>
      <c r="J1120" s="6"/>
      <c r="K1120" s="126"/>
      <c r="L1120" s="113">
        <f t="shared" si="187"/>
        <v>0</v>
      </c>
      <c r="M1120" s="113">
        <f t="shared" si="188"/>
        <v>0</v>
      </c>
      <c r="N1120" s="113"/>
      <c r="O1120" s="6"/>
    </row>
    <row r="1121" spans="1:19" hidden="1" outlineLevel="2" x14ac:dyDescent="0.2">
      <c r="A1121" t="s">
        <v>422</v>
      </c>
      <c r="B1121">
        <v>1963</v>
      </c>
      <c r="C1121">
        <v>54.5</v>
      </c>
      <c r="D1121" s="6">
        <v>5114.93</v>
      </c>
      <c r="G1121" s="32">
        <f>Parameters!$R$53</f>
        <v>-0.15</v>
      </c>
      <c r="H1121" s="6"/>
      <c r="I1121" s="6"/>
      <c r="J1121" s="6"/>
      <c r="K1121" s="126"/>
      <c r="L1121" s="113">
        <f t="shared" si="187"/>
        <v>0</v>
      </c>
      <c r="M1121" s="113">
        <f t="shared" si="188"/>
        <v>0</v>
      </c>
      <c r="N1121" s="113"/>
      <c r="O1121" s="6"/>
    </row>
    <row r="1122" spans="1:19" hidden="1" outlineLevel="2" x14ac:dyDescent="0.2">
      <c r="A1122" t="s">
        <v>422</v>
      </c>
      <c r="B1122">
        <v>1962</v>
      </c>
      <c r="C1122">
        <v>55.5</v>
      </c>
      <c r="D1122" s="6">
        <v>7891.49</v>
      </c>
      <c r="G1122" s="32">
        <f>Parameters!$R$53</f>
        <v>-0.15</v>
      </c>
      <c r="H1122" s="6"/>
      <c r="I1122" s="6"/>
      <c r="J1122" s="6"/>
      <c r="K1122" s="126"/>
      <c r="L1122" s="113">
        <f t="shared" si="187"/>
        <v>0</v>
      </c>
      <c r="M1122" s="113">
        <f t="shared" si="188"/>
        <v>0</v>
      </c>
      <c r="N1122" s="113"/>
      <c r="O1122" s="6"/>
    </row>
    <row r="1123" spans="1:19" hidden="1" outlineLevel="2" x14ac:dyDescent="0.2">
      <c r="A1123" t="s">
        <v>422</v>
      </c>
      <c r="B1123">
        <v>1961</v>
      </c>
      <c r="C1123">
        <v>56.5</v>
      </c>
      <c r="D1123" s="6">
        <v>4583.51</v>
      </c>
      <c r="G1123" s="32">
        <f>Parameters!$R$53</f>
        <v>-0.15</v>
      </c>
      <c r="H1123" s="6"/>
      <c r="I1123" s="6"/>
      <c r="J1123" s="6"/>
      <c r="K1123" s="126"/>
      <c r="L1123" s="113">
        <f t="shared" si="187"/>
        <v>0</v>
      </c>
      <c r="M1123" s="113">
        <f t="shared" si="188"/>
        <v>0</v>
      </c>
      <c r="N1123" s="113"/>
      <c r="O1123" s="6"/>
    </row>
    <row r="1124" spans="1:19" hidden="1" outlineLevel="2" x14ac:dyDescent="0.2">
      <c r="A1124" t="s">
        <v>422</v>
      </c>
      <c r="B1124">
        <v>1960</v>
      </c>
      <c r="C1124">
        <v>57.5</v>
      </c>
      <c r="D1124" s="6">
        <v>3953</v>
      </c>
      <c r="G1124" s="32">
        <f>Parameters!$R$53</f>
        <v>-0.15</v>
      </c>
      <c r="H1124" s="6"/>
      <c r="I1124" s="6"/>
      <c r="J1124" s="6"/>
      <c r="K1124" s="126"/>
      <c r="L1124" s="113">
        <f t="shared" si="187"/>
        <v>0</v>
      </c>
      <c r="M1124" s="113">
        <f t="shared" si="188"/>
        <v>0</v>
      </c>
      <c r="N1124" s="113"/>
      <c r="O1124" s="6"/>
    </row>
    <row r="1125" spans="1:19" hidden="1" outlineLevel="2" x14ac:dyDescent="0.2">
      <c r="A1125" t="s">
        <v>422</v>
      </c>
      <c r="B1125">
        <v>1959</v>
      </c>
      <c r="C1125">
        <v>58.5</v>
      </c>
      <c r="D1125" s="6">
        <v>3116.29</v>
      </c>
      <c r="G1125" s="32">
        <f>Parameters!$R$53</f>
        <v>-0.15</v>
      </c>
      <c r="H1125" s="6"/>
      <c r="I1125" s="6"/>
      <c r="J1125" s="6"/>
      <c r="K1125" s="126"/>
      <c r="L1125" s="113">
        <f t="shared" si="187"/>
        <v>0</v>
      </c>
      <c r="M1125" s="113">
        <f t="shared" si="188"/>
        <v>0</v>
      </c>
      <c r="N1125" s="113"/>
      <c r="O1125" s="6"/>
    </row>
    <row r="1126" spans="1:19" hidden="1" outlineLevel="2" x14ac:dyDescent="0.2">
      <c r="A1126" t="s">
        <v>422</v>
      </c>
      <c r="B1126">
        <v>1958</v>
      </c>
      <c r="C1126">
        <v>59.5</v>
      </c>
      <c r="D1126" s="6">
        <v>9539.91</v>
      </c>
      <c r="G1126" s="32">
        <f>Parameters!$R$53</f>
        <v>-0.15</v>
      </c>
      <c r="H1126" s="6"/>
      <c r="I1126" s="6"/>
      <c r="J1126" s="6"/>
      <c r="K1126" s="126"/>
      <c r="L1126" s="113">
        <f t="shared" si="187"/>
        <v>0</v>
      </c>
      <c r="M1126" s="113">
        <f t="shared" si="188"/>
        <v>0</v>
      </c>
      <c r="N1126" s="113"/>
      <c r="O1126" s="6"/>
    </row>
    <row r="1127" spans="1:19" hidden="1" outlineLevel="2" x14ac:dyDescent="0.2">
      <c r="A1127" t="s">
        <v>422</v>
      </c>
      <c r="B1127">
        <v>1957</v>
      </c>
      <c r="C1127">
        <v>60.5</v>
      </c>
      <c r="D1127" s="6">
        <v>1790.19</v>
      </c>
      <c r="G1127" s="32">
        <f>Parameters!$R$53</f>
        <v>-0.15</v>
      </c>
      <c r="H1127" s="6"/>
      <c r="I1127" s="6"/>
      <c r="J1127" s="6"/>
      <c r="K1127" s="126"/>
      <c r="L1127" s="113">
        <f t="shared" si="187"/>
        <v>0</v>
      </c>
      <c r="M1127" s="113">
        <f t="shared" si="188"/>
        <v>0</v>
      </c>
      <c r="N1127" s="113"/>
      <c r="O1127" s="6"/>
    </row>
    <row r="1128" spans="1:19" hidden="1" outlineLevel="2" x14ac:dyDescent="0.2">
      <c r="A1128" t="s">
        <v>422</v>
      </c>
      <c r="B1128">
        <v>1956</v>
      </c>
      <c r="C1128">
        <v>61.5</v>
      </c>
      <c r="D1128" s="6">
        <v>3366.12</v>
      </c>
      <c r="G1128" s="32">
        <f>Parameters!$R$53</f>
        <v>-0.15</v>
      </c>
      <c r="H1128" s="6"/>
      <c r="I1128" s="6"/>
      <c r="J1128" s="6"/>
      <c r="K1128" s="126"/>
      <c r="L1128" s="113">
        <f t="shared" si="187"/>
        <v>0</v>
      </c>
      <c r="M1128" s="113">
        <f t="shared" si="188"/>
        <v>0</v>
      </c>
      <c r="N1128" s="113"/>
      <c r="O1128" s="6"/>
    </row>
    <row r="1129" spans="1:19" hidden="1" outlineLevel="2" x14ac:dyDescent="0.2">
      <c r="A1129" t="s">
        <v>422</v>
      </c>
      <c r="B1129">
        <v>1955</v>
      </c>
      <c r="C1129">
        <v>62.5</v>
      </c>
      <c r="D1129" s="6">
        <v>3531.44</v>
      </c>
      <c r="G1129" s="32">
        <f>Parameters!$R$53</f>
        <v>-0.15</v>
      </c>
      <c r="H1129" s="6"/>
      <c r="I1129" s="6"/>
      <c r="J1129" s="6"/>
      <c r="K1129" s="126"/>
      <c r="L1129" s="113">
        <f t="shared" si="187"/>
        <v>0</v>
      </c>
      <c r="M1129" s="113">
        <f t="shared" si="188"/>
        <v>0</v>
      </c>
      <c r="N1129" s="113"/>
      <c r="O1129" s="6"/>
    </row>
    <row r="1130" spans="1:19" hidden="1" outlineLevel="2" x14ac:dyDescent="0.2">
      <c r="A1130" t="s">
        <v>422</v>
      </c>
      <c r="B1130">
        <v>1954</v>
      </c>
      <c r="C1130">
        <v>63.5</v>
      </c>
      <c r="D1130" s="6">
        <v>5916.01</v>
      </c>
      <c r="G1130" s="32">
        <f>Parameters!$R$53</f>
        <v>-0.15</v>
      </c>
      <c r="H1130" s="6"/>
      <c r="I1130" s="6"/>
      <c r="J1130" s="6"/>
      <c r="K1130" s="126"/>
      <c r="L1130" s="113">
        <f t="shared" si="187"/>
        <v>0</v>
      </c>
      <c r="M1130" s="113">
        <f t="shared" si="188"/>
        <v>0</v>
      </c>
      <c r="N1130" s="113"/>
      <c r="O1130" s="6"/>
    </row>
    <row r="1131" spans="1:19" hidden="1" outlineLevel="2" x14ac:dyDescent="0.2">
      <c r="A1131" t="s">
        <v>422</v>
      </c>
      <c r="B1131">
        <v>1953</v>
      </c>
      <c r="C1131">
        <v>64.5</v>
      </c>
      <c r="D1131" s="6">
        <v>517.15</v>
      </c>
      <c r="G1131" s="32">
        <f>Parameters!$R$53</f>
        <v>-0.15</v>
      </c>
      <c r="H1131" s="6"/>
      <c r="I1131" s="6"/>
      <c r="J1131" s="6"/>
      <c r="K1131" s="126"/>
      <c r="L1131" s="113">
        <f t="shared" si="187"/>
        <v>0</v>
      </c>
      <c r="M1131" s="113">
        <f t="shared" si="188"/>
        <v>0</v>
      </c>
      <c r="N1131" s="113"/>
      <c r="O1131" s="6"/>
    </row>
    <row r="1132" spans="1:19" hidden="1" outlineLevel="2" x14ac:dyDescent="0.2">
      <c r="A1132" t="s">
        <v>422</v>
      </c>
      <c r="B1132">
        <v>1952</v>
      </c>
      <c r="C1132">
        <v>65.5</v>
      </c>
      <c r="D1132" s="6">
        <v>1923.17</v>
      </c>
      <c r="G1132" s="32">
        <f>Parameters!$R$53</f>
        <v>-0.15</v>
      </c>
      <c r="H1132" s="6"/>
      <c r="I1132" s="6"/>
      <c r="J1132" s="6"/>
      <c r="K1132" s="126"/>
      <c r="L1132" s="113">
        <f t="shared" si="187"/>
        <v>0</v>
      </c>
      <c r="M1132" s="113">
        <f t="shared" si="188"/>
        <v>0</v>
      </c>
      <c r="N1132" s="113"/>
      <c r="O1132" s="6"/>
    </row>
    <row r="1133" spans="1:19" hidden="1" outlineLevel="2" x14ac:dyDescent="0.2">
      <c r="A1133" t="s">
        <v>422</v>
      </c>
      <c r="B1133">
        <v>1951</v>
      </c>
      <c r="C1133">
        <v>66.5</v>
      </c>
      <c r="D1133" s="6">
        <v>1175.57</v>
      </c>
      <c r="G1133" s="32">
        <f>Parameters!$R$53</f>
        <v>-0.15</v>
      </c>
      <c r="H1133" s="6"/>
      <c r="I1133" s="6"/>
      <c r="J1133" s="6"/>
      <c r="K1133" s="126"/>
      <c r="L1133" s="113">
        <f t="shared" si="187"/>
        <v>0</v>
      </c>
      <c r="M1133" s="113">
        <f t="shared" si="188"/>
        <v>0</v>
      </c>
      <c r="N1133" s="113"/>
      <c r="O1133" s="6"/>
    </row>
    <row r="1134" spans="1:19" hidden="1" outlineLevel="2" x14ac:dyDescent="0.2">
      <c r="A1134" t="s">
        <v>422</v>
      </c>
      <c r="B1134">
        <v>1950</v>
      </c>
      <c r="C1134">
        <v>67.5</v>
      </c>
      <c r="D1134" s="6">
        <v>86.95</v>
      </c>
      <c r="G1134" s="32">
        <f>Parameters!$R$53</f>
        <v>-0.15</v>
      </c>
      <c r="H1134" s="6"/>
      <c r="I1134" s="6"/>
      <c r="J1134" s="6"/>
      <c r="K1134" s="126"/>
      <c r="L1134" s="113">
        <f t="shared" si="187"/>
        <v>0</v>
      </c>
      <c r="M1134" s="113">
        <f t="shared" si="188"/>
        <v>0</v>
      </c>
      <c r="N1134" s="113"/>
      <c r="O1134" s="6"/>
    </row>
    <row r="1135" spans="1:19" hidden="1" outlineLevel="2" x14ac:dyDescent="0.2">
      <c r="A1135" t="s">
        <v>422</v>
      </c>
      <c r="B1135">
        <v>1949</v>
      </c>
      <c r="C1135">
        <v>68.5</v>
      </c>
      <c r="D1135" s="6">
        <v>1140.08</v>
      </c>
      <c r="G1135" s="32">
        <f>Parameters!$R$53</f>
        <v>-0.15</v>
      </c>
      <c r="H1135" s="6"/>
      <c r="I1135" s="6"/>
      <c r="J1135" s="6"/>
      <c r="K1135" s="126"/>
      <c r="L1135" s="113">
        <f t="shared" si="187"/>
        <v>0</v>
      </c>
      <c r="M1135" s="113">
        <f t="shared" si="188"/>
        <v>0</v>
      </c>
      <c r="N1135" s="113"/>
      <c r="O1135" s="6"/>
    </row>
    <row r="1136" spans="1:19" outlineLevel="1" collapsed="1" x14ac:dyDescent="0.2">
      <c r="A1136" s="11" t="s">
        <v>423</v>
      </c>
      <c r="D1136" s="6">
        <f>SUBTOTAL(9,D1086:D1135)</f>
        <v>1652639.35</v>
      </c>
      <c r="G1136" s="32"/>
      <c r="H1136" s="6"/>
      <c r="I1136" s="6"/>
      <c r="J1136" s="6"/>
      <c r="K1136" s="126">
        <f>SUBTOTAL(9,K1086:K1135)</f>
        <v>0</v>
      </c>
      <c r="L1136" s="113">
        <f>SUBTOTAL(9,L1086:L1135)</f>
        <v>0</v>
      </c>
      <c r="M1136" s="113">
        <f>SUBTOTAL(9,M1086:M1135)</f>
        <v>0</v>
      </c>
      <c r="N1136" s="113"/>
      <c r="O1136" s="6"/>
      <c r="Q1136" s="33"/>
      <c r="S1136" s="6">
        <f>SUBTOTAL(9,S1086:S1135)</f>
        <v>0</v>
      </c>
    </row>
    <row r="1137" spans="1:16" hidden="1" outlineLevel="2" x14ac:dyDescent="0.2">
      <c r="A1137" t="s">
        <v>424</v>
      </c>
      <c r="B1137">
        <v>2017</v>
      </c>
      <c r="C1137">
        <v>0.5</v>
      </c>
      <c r="D1137" s="6">
        <v>10351178.07</v>
      </c>
      <c r="E1137">
        <v>45</v>
      </c>
      <c r="F1137">
        <v>44.588079999999998</v>
      </c>
      <c r="G1137" s="32">
        <f>Parameters!$R$54</f>
        <v>-0.18</v>
      </c>
      <c r="H1137" s="6">
        <f t="shared" ref="H1137:H1150" si="189">+D1137*(1-F1137/E1137)</f>
        <v>94752.383790987064</v>
      </c>
      <c r="I1137" s="6">
        <f t="shared" ref="I1137:I1150" si="190">H1137*(1-G1137)</f>
        <v>111807.81287336473</v>
      </c>
      <c r="J1137" s="6">
        <f t="shared" ref="J1137:J1170" si="191">$I$1380</f>
        <v>1.515855786491126</v>
      </c>
      <c r="K1137" s="126">
        <f t="shared" ref="K1137:K1150" si="192">IF((D1137*(1-F1137/E1137)*(1-G1137)&lt;0),D1137*(1-G1137),I1137*J1137)</f>
        <v>169484.52011900692</v>
      </c>
      <c r="L1137" s="113">
        <f t="shared" si="187"/>
        <v>143630.95000000001</v>
      </c>
      <c r="M1137" s="113">
        <f t="shared" si="188"/>
        <v>25853.57</v>
      </c>
      <c r="N1137" s="113">
        <f t="shared" ref="N1137:N1150" si="193">D1137/E1137</f>
        <v>230026.17933333333</v>
      </c>
      <c r="O1137" s="6">
        <f t="shared" ref="O1137:O1150" si="194">+D1137/E1137</f>
        <v>230026.17933333333</v>
      </c>
      <c r="P1137">
        <f t="shared" ref="P1137:P1156" si="195">D1137*F1137</f>
        <v>461539155.87940562</v>
      </c>
    </row>
    <row r="1138" spans="1:16" hidden="1" outlineLevel="2" x14ac:dyDescent="0.2">
      <c r="A1138" t="s">
        <v>424</v>
      </c>
      <c r="B1138">
        <v>2016</v>
      </c>
      <c r="C1138">
        <v>1.5</v>
      </c>
      <c r="D1138" s="6">
        <v>9846104.1400000006</v>
      </c>
      <c r="E1138">
        <v>45</v>
      </c>
      <c r="F1138">
        <v>43.768006</v>
      </c>
      <c r="G1138" s="32">
        <f>Parameters!$R$54</f>
        <v>-0.18</v>
      </c>
      <c r="H1138" s="6">
        <f t="shared" si="189"/>
        <v>269563.1383078926</v>
      </c>
      <c r="I1138" s="6">
        <f t="shared" si="190"/>
        <v>318084.50320331327</v>
      </c>
      <c r="J1138" s="6">
        <f t="shared" si="191"/>
        <v>1.515855786491126</v>
      </c>
      <c r="K1138" s="126">
        <f t="shared" si="192"/>
        <v>482170.23477389751</v>
      </c>
      <c r="L1138" s="113">
        <f t="shared" si="187"/>
        <v>408618.84</v>
      </c>
      <c r="M1138" s="113">
        <f t="shared" si="188"/>
        <v>73551.39</v>
      </c>
      <c r="N1138" s="113">
        <f t="shared" si="193"/>
        <v>218802.31422222222</v>
      </c>
      <c r="O1138" s="6">
        <f t="shared" si="194"/>
        <v>218802.31422222222</v>
      </c>
      <c r="P1138">
        <f t="shared" si="195"/>
        <v>430944345.07614487</v>
      </c>
    </row>
    <row r="1139" spans="1:16" hidden="1" outlineLevel="2" x14ac:dyDescent="0.2">
      <c r="A1139" t="s">
        <v>424</v>
      </c>
      <c r="B1139">
        <v>2015</v>
      </c>
      <c r="C1139">
        <v>2.5</v>
      </c>
      <c r="D1139" s="6">
        <v>7141281.6100000003</v>
      </c>
      <c r="E1139">
        <v>45</v>
      </c>
      <c r="F1139">
        <v>42.952955000000003</v>
      </c>
      <c r="G1139" s="32">
        <f>Parameters!$R$54</f>
        <v>-0.18</v>
      </c>
      <c r="H1139" s="6">
        <f t="shared" si="189"/>
        <v>324856.10696316516</v>
      </c>
      <c r="I1139" s="6">
        <f t="shared" si="190"/>
        <v>383330.20621653489</v>
      </c>
      <c r="J1139" s="6">
        <f t="shared" si="191"/>
        <v>1.515855786491126</v>
      </c>
      <c r="K1139" s="126">
        <f t="shared" si="192"/>
        <v>581073.31123017101</v>
      </c>
      <c r="L1139" s="113">
        <f t="shared" si="187"/>
        <v>492435.01</v>
      </c>
      <c r="M1139" s="113">
        <f t="shared" si="188"/>
        <v>88638.3</v>
      </c>
      <c r="N1139" s="113">
        <f t="shared" si="193"/>
        <v>158695.14688888891</v>
      </c>
      <c r="O1139" s="6">
        <f t="shared" si="194"/>
        <v>158695.14688888891</v>
      </c>
      <c r="P1139">
        <f t="shared" si="195"/>
        <v>306739147.6366576</v>
      </c>
    </row>
    <row r="1140" spans="1:16" hidden="1" outlineLevel="2" x14ac:dyDescent="0.2">
      <c r="A1140" t="s">
        <v>424</v>
      </c>
      <c r="B1140">
        <v>2014</v>
      </c>
      <c r="C1140">
        <v>3.5</v>
      </c>
      <c r="D1140" s="6">
        <v>5733123.0199999996</v>
      </c>
      <c r="E1140">
        <v>45</v>
      </c>
      <c r="F1140">
        <v>42.142937000000003</v>
      </c>
      <c r="G1140" s="32">
        <f>Parameters!$R$54</f>
        <v>-0.18</v>
      </c>
      <c r="H1140" s="6">
        <f t="shared" si="189"/>
        <v>363997.63677533891</v>
      </c>
      <c r="I1140" s="6">
        <f t="shared" si="190"/>
        <v>429517.21139489987</v>
      </c>
      <c r="J1140" s="6">
        <f t="shared" si="191"/>
        <v>1.515855786491126</v>
      </c>
      <c r="K1140" s="126">
        <f t="shared" si="192"/>
        <v>651086.15029049118</v>
      </c>
      <c r="L1140" s="113">
        <f t="shared" si="187"/>
        <v>551767.92000000004</v>
      </c>
      <c r="M1140" s="113">
        <f t="shared" si="188"/>
        <v>99318.23</v>
      </c>
      <c r="N1140" s="113">
        <f t="shared" si="193"/>
        <v>127402.73377777777</v>
      </c>
      <c r="O1140" s="6">
        <f t="shared" si="194"/>
        <v>127402.73377777777</v>
      </c>
      <c r="P1140">
        <f t="shared" si="195"/>
        <v>241610642.24510974</v>
      </c>
    </row>
    <row r="1141" spans="1:16" hidden="1" outlineLevel="2" x14ac:dyDescent="0.2">
      <c r="A1141" t="s">
        <v>424</v>
      </c>
      <c r="B1141">
        <v>2013</v>
      </c>
      <c r="C1141">
        <v>4.5</v>
      </c>
      <c r="D1141" s="6">
        <v>6255600.5899999999</v>
      </c>
      <c r="E1141">
        <v>45</v>
      </c>
      <c r="F1141">
        <v>41.337977000000002</v>
      </c>
      <c r="G1141" s="32">
        <f>Parameters!$R$54</f>
        <v>-0.18</v>
      </c>
      <c r="H1141" s="6">
        <f t="shared" si="189"/>
        <v>509070.07198652369</v>
      </c>
      <c r="I1141" s="6">
        <f t="shared" si="190"/>
        <v>600702.68494409788</v>
      </c>
      <c r="J1141" s="6">
        <f t="shared" si="191"/>
        <v>1.515855786491126</v>
      </c>
      <c r="K1141" s="126">
        <f t="shared" si="192"/>
        <v>910578.64093326649</v>
      </c>
      <c r="L1141" s="113">
        <f t="shared" si="187"/>
        <v>771676.81</v>
      </c>
      <c r="M1141" s="113">
        <f t="shared" si="188"/>
        <v>138901.82999999999</v>
      </c>
      <c r="N1141" s="113">
        <f t="shared" si="193"/>
        <v>139013.34644444444</v>
      </c>
      <c r="O1141" s="6">
        <f t="shared" si="194"/>
        <v>139013.34644444444</v>
      </c>
      <c r="P1141">
        <f t="shared" si="195"/>
        <v>258593873.31060645</v>
      </c>
    </row>
    <row r="1142" spans="1:16" hidden="1" outlineLevel="2" x14ac:dyDescent="0.2">
      <c r="A1142" t="s">
        <v>424</v>
      </c>
      <c r="B1142">
        <v>2012</v>
      </c>
      <c r="C1142">
        <v>5.5</v>
      </c>
      <c r="D1142" s="6">
        <v>4137080.08</v>
      </c>
      <c r="E1142">
        <v>45</v>
      </c>
      <c r="F1142">
        <v>40.538459000000003</v>
      </c>
      <c r="G1142" s="32">
        <f>Parameters!$R$54</f>
        <v>-0.18</v>
      </c>
      <c r="H1142" s="6">
        <f t="shared" si="189"/>
        <v>410172.27549340593</v>
      </c>
      <c r="I1142" s="6">
        <f t="shared" si="190"/>
        <v>484003.28508221899</v>
      </c>
      <c r="J1142" s="6">
        <f t="shared" si="191"/>
        <v>1.515855786491126</v>
      </c>
      <c r="K1142" s="126">
        <f t="shared" si="192"/>
        <v>733679.18037259567</v>
      </c>
      <c r="L1142" s="113">
        <f t="shared" si="187"/>
        <v>621762.02</v>
      </c>
      <c r="M1142" s="113">
        <f t="shared" si="188"/>
        <v>111917.16</v>
      </c>
      <c r="N1142" s="113">
        <f t="shared" si="193"/>
        <v>91935.112888888892</v>
      </c>
      <c r="O1142" s="6">
        <f t="shared" si="194"/>
        <v>91935.112888888892</v>
      </c>
      <c r="P1142">
        <f t="shared" si="195"/>
        <v>167710851.20279673</v>
      </c>
    </row>
    <row r="1143" spans="1:16" hidden="1" outlineLevel="2" x14ac:dyDescent="0.2">
      <c r="A1143" t="s">
        <v>424</v>
      </c>
      <c r="B1143">
        <v>2011</v>
      </c>
      <c r="C1143">
        <v>6.5</v>
      </c>
      <c r="D1143" s="6">
        <v>5062452.1100000003</v>
      </c>
      <c r="E1143">
        <v>45</v>
      </c>
      <c r="F1143">
        <v>39.744045999999997</v>
      </c>
      <c r="G1143" s="32">
        <f>Parameters!$R$54</f>
        <v>-0.18</v>
      </c>
      <c r="H1143" s="6">
        <f t="shared" si="189"/>
        <v>591289.23149695445</v>
      </c>
      <c r="I1143" s="6">
        <f t="shared" si="190"/>
        <v>697721.29316640622</v>
      </c>
      <c r="J1143" s="6">
        <f t="shared" si="191"/>
        <v>1.515855786491126</v>
      </c>
      <c r="K1143" s="126">
        <f t="shared" si="192"/>
        <v>1057644.8596043682</v>
      </c>
      <c r="L1143" s="113">
        <f t="shared" si="187"/>
        <v>896309.2</v>
      </c>
      <c r="M1143" s="113">
        <f t="shared" si="188"/>
        <v>161335.66</v>
      </c>
      <c r="N1143" s="113">
        <f t="shared" si="193"/>
        <v>112498.93577777779</v>
      </c>
      <c r="O1143" s="6">
        <f t="shared" si="194"/>
        <v>112498.93577777779</v>
      </c>
      <c r="P1143">
        <f t="shared" si="195"/>
        <v>201202329.53263706</v>
      </c>
    </row>
    <row r="1144" spans="1:16" hidden="1" outlineLevel="2" x14ac:dyDescent="0.2">
      <c r="A1144" t="s">
        <v>424</v>
      </c>
      <c r="B1144">
        <v>2010</v>
      </c>
      <c r="C1144">
        <v>7.5</v>
      </c>
      <c r="D1144" s="6">
        <v>2154890.89</v>
      </c>
      <c r="E1144">
        <v>45</v>
      </c>
      <c r="F1144">
        <v>38.954757999999998</v>
      </c>
      <c r="G1144" s="32">
        <f>Parameters!$R$54</f>
        <v>-0.18</v>
      </c>
      <c r="H1144" s="6">
        <f t="shared" si="189"/>
        <v>289485.26474767528</v>
      </c>
      <c r="I1144" s="6">
        <f t="shared" si="190"/>
        <v>341592.61240225681</v>
      </c>
      <c r="J1144" s="6">
        <f t="shared" si="191"/>
        <v>1.515855786491126</v>
      </c>
      <c r="K1144" s="126">
        <f t="shared" si="192"/>
        <v>517805.13813258137</v>
      </c>
      <c r="L1144" s="113">
        <f t="shared" si="187"/>
        <v>438817.91</v>
      </c>
      <c r="M1144" s="113">
        <f t="shared" si="188"/>
        <v>78987.23</v>
      </c>
      <c r="N1144" s="113">
        <f t="shared" si="193"/>
        <v>47886.464222222225</v>
      </c>
      <c r="O1144" s="6">
        <f t="shared" si="194"/>
        <v>47886.464222222225</v>
      </c>
      <c r="P1144">
        <f t="shared" si="195"/>
        <v>83943253.136354625</v>
      </c>
    </row>
    <row r="1145" spans="1:16" hidden="1" outlineLevel="2" x14ac:dyDescent="0.2">
      <c r="A1145" t="s">
        <v>424</v>
      </c>
      <c r="B1145">
        <v>2009</v>
      </c>
      <c r="C1145">
        <v>8.5</v>
      </c>
      <c r="D1145" s="6">
        <v>2399955.1800000002</v>
      </c>
      <c r="E1145">
        <v>45</v>
      </c>
      <c r="F1145">
        <v>38.170605000000002</v>
      </c>
      <c r="G1145" s="32">
        <f>Parameters!$R$54</f>
        <v>-0.18</v>
      </c>
      <c r="H1145" s="6">
        <f t="shared" si="189"/>
        <v>364227.59792257991</v>
      </c>
      <c r="I1145" s="6">
        <f t="shared" si="190"/>
        <v>429788.56554864428</v>
      </c>
      <c r="J1145" s="6">
        <f t="shared" si="191"/>
        <v>1.515855786491126</v>
      </c>
      <c r="K1145" s="126">
        <f t="shared" si="192"/>
        <v>651497.48405463307</v>
      </c>
      <c r="L1145" s="113">
        <f t="shared" si="187"/>
        <v>552116.51</v>
      </c>
      <c r="M1145" s="113">
        <f t="shared" si="188"/>
        <v>99380.97</v>
      </c>
      <c r="N1145" s="113">
        <f t="shared" si="193"/>
        <v>53332.337333333337</v>
      </c>
      <c r="O1145" s="6">
        <f t="shared" si="194"/>
        <v>53332.337333333337</v>
      </c>
      <c r="P1145">
        <f t="shared" si="195"/>
        <v>91607741.193483904</v>
      </c>
    </row>
    <row r="1146" spans="1:16" hidden="1" outlineLevel="2" x14ac:dyDescent="0.2">
      <c r="A1146" t="s">
        <v>424</v>
      </c>
      <c r="B1146">
        <v>2008</v>
      </c>
      <c r="C1146">
        <v>9.5</v>
      </c>
      <c r="D1146" s="6">
        <v>1931894.5</v>
      </c>
      <c r="E1146">
        <v>45</v>
      </c>
      <c r="F1146">
        <v>37.39181</v>
      </c>
      <c r="G1146" s="32">
        <f>Parameters!$R$54</f>
        <v>-0.18</v>
      </c>
      <c r="H1146" s="6">
        <f t="shared" si="189"/>
        <v>326627.12035455555</v>
      </c>
      <c r="I1146" s="6">
        <f t="shared" si="190"/>
        <v>385420.0020183755</v>
      </c>
      <c r="J1146" s="6">
        <f t="shared" si="191"/>
        <v>1.515855786491126</v>
      </c>
      <c r="K1146" s="126">
        <f t="shared" si="192"/>
        <v>584241.1402889759</v>
      </c>
      <c r="L1146" s="113">
        <f t="shared" si="187"/>
        <v>495119.61</v>
      </c>
      <c r="M1146" s="113">
        <f t="shared" si="188"/>
        <v>89121.53</v>
      </c>
      <c r="N1146" s="113">
        <f t="shared" si="193"/>
        <v>42930.988888888889</v>
      </c>
      <c r="O1146" s="6">
        <f t="shared" si="194"/>
        <v>42930.988888888889</v>
      </c>
      <c r="P1146">
        <f t="shared" si="195"/>
        <v>72237032.084044993</v>
      </c>
    </row>
    <row r="1147" spans="1:16" hidden="1" outlineLevel="2" x14ac:dyDescent="0.2">
      <c r="A1147" t="s">
        <v>424</v>
      </c>
      <c r="B1147">
        <v>2007</v>
      </c>
      <c r="C1147">
        <v>10.5</v>
      </c>
      <c r="D1147" s="6">
        <v>2353486</v>
      </c>
      <c r="E1147">
        <v>45</v>
      </c>
      <c r="F1147">
        <v>36.618388000000003</v>
      </c>
      <c r="G1147" s="32">
        <f>Parameters!$R$54</f>
        <v>-0.18</v>
      </c>
      <c r="H1147" s="6">
        <f t="shared" si="189"/>
        <v>438355.69998737762</v>
      </c>
      <c r="I1147" s="6">
        <f t="shared" si="190"/>
        <v>517259.72598510556</v>
      </c>
      <c r="J1147" s="6">
        <f t="shared" si="191"/>
        <v>1.515855786491126</v>
      </c>
      <c r="K1147" s="126">
        <f t="shared" si="192"/>
        <v>784091.14875333651</v>
      </c>
      <c r="L1147" s="113">
        <f t="shared" si="187"/>
        <v>664484.02</v>
      </c>
      <c r="M1147" s="113">
        <f t="shared" si="188"/>
        <v>119607.13</v>
      </c>
      <c r="N1147" s="113">
        <f t="shared" si="193"/>
        <v>52299.688888888886</v>
      </c>
      <c r="O1147" s="6">
        <f t="shared" si="194"/>
        <v>52299.688888888886</v>
      </c>
      <c r="P1147">
        <f t="shared" si="195"/>
        <v>86180863.500568002</v>
      </c>
    </row>
    <row r="1148" spans="1:16" hidden="1" outlineLevel="2" x14ac:dyDescent="0.2">
      <c r="A1148" t="s">
        <v>424</v>
      </c>
      <c r="B1148">
        <v>2006</v>
      </c>
      <c r="C1148">
        <v>11.5</v>
      </c>
      <c r="D1148" s="6">
        <v>3978158.35</v>
      </c>
      <c r="E1148">
        <v>45</v>
      </c>
      <c r="F1148">
        <v>35.850178</v>
      </c>
      <c r="G1148" s="32">
        <f>Parameters!$R$54</f>
        <v>-0.18</v>
      </c>
      <c r="H1148" s="6">
        <f t="shared" si="189"/>
        <v>808876.46200697124</v>
      </c>
      <c r="I1148" s="6">
        <f t="shared" si="190"/>
        <v>954474.22516822605</v>
      </c>
      <c r="J1148" s="6">
        <f t="shared" si="191"/>
        <v>1.515855786491126</v>
      </c>
      <c r="K1148" s="126">
        <f t="shared" si="192"/>
        <v>1446845.2772778894</v>
      </c>
      <c r="L1148" s="113">
        <f t="shared" si="187"/>
        <v>1226140.07</v>
      </c>
      <c r="M1148" s="113">
        <f t="shared" si="188"/>
        <v>220705.21</v>
      </c>
      <c r="N1148" s="113">
        <f t="shared" si="193"/>
        <v>88403.518888888895</v>
      </c>
      <c r="O1148" s="6">
        <f t="shared" si="194"/>
        <v>88403.518888888895</v>
      </c>
      <c r="P1148">
        <f t="shared" si="195"/>
        <v>142617684.95968631</v>
      </c>
    </row>
    <row r="1149" spans="1:16" hidden="1" outlineLevel="2" x14ac:dyDescent="0.2">
      <c r="A1149" t="s">
        <v>424</v>
      </c>
      <c r="B1149">
        <v>2005</v>
      </c>
      <c r="C1149">
        <v>12.5</v>
      </c>
      <c r="D1149" s="6">
        <v>3267878.62</v>
      </c>
      <c r="E1149">
        <v>45</v>
      </c>
      <c r="F1149">
        <v>35.087190999999997</v>
      </c>
      <c r="G1149" s="32">
        <f>Parameters!$R$54</f>
        <v>-0.18</v>
      </c>
      <c r="H1149" s="6">
        <f t="shared" si="189"/>
        <v>719863.47989430197</v>
      </c>
      <c r="I1149" s="6">
        <f t="shared" si="190"/>
        <v>849438.90627527633</v>
      </c>
      <c r="J1149" s="6">
        <f t="shared" si="191"/>
        <v>1.515855786491126</v>
      </c>
      <c r="K1149" s="126">
        <f t="shared" si="192"/>
        <v>1287626.8813480709</v>
      </c>
      <c r="L1149" s="113">
        <f t="shared" si="187"/>
        <v>1091209.22</v>
      </c>
      <c r="M1149" s="113">
        <f t="shared" si="188"/>
        <v>196417.66</v>
      </c>
      <c r="N1149" s="113">
        <f t="shared" si="193"/>
        <v>72619.524888888889</v>
      </c>
      <c r="O1149" s="6">
        <f t="shared" si="194"/>
        <v>72619.524888888889</v>
      </c>
      <c r="P1149">
        <f t="shared" si="195"/>
        <v>114660681.30475642</v>
      </c>
    </row>
    <row r="1150" spans="1:16" hidden="1" outlineLevel="2" x14ac:dyDescent="0.2">
      <c r="A1150" t="s">
        <v>424</v>
      </c>
      <c r="B1150">
        <v>2004</v>
      </c>
      <c r="C1150">
        <v>13.5</v>
      </c>
      <c r="D1150" s="6">
        <v>4674965.8899999997</v>
      </c>
      <c r="E1150">
        <v>45</v>
      </c>
      <c r="F1150">
        <v>34.329459</v>
      </c>
      <c r="G1150" s="32">
        <f>Parameters!$R$54</f>
        <v>-0.18</v>
      </c>
      <c r="H1150" s="6">
        <f t="shared" si="189"/>
        <v>1108542.5600632553</v>
      </c>
      <c r="I1150" s="6">
        <f t="shared" si="190"/>
        <v>1308080.2208746411</v>
      </c>
      <c r="J1150" s="6">
        <f t="shared" si="191"/>
        <v>1.515855786491126</v>
      </c>
      <c r="K1150" s="126">
        <f t="shared" si="192"/>
        <v>1982860.9720074148</v>
      </c>
      <c r="L1150" s="113">
        <f t="shared" si="187"/>
        <v>1680390.65</v>
      </c>
      <c r="M1150" s="113">
        <f t="shared" si="188"/>
        <v>302470.32</v>
      </c>
      <c r="N1150" s="113">
        <f t="shared" si="193"/>
        <v>103888.13088888887</v>
      </c>
      <c r="O1150" s="6">
        <f t="shared" si="194"/>
        <v>103888.13088888887</v>
      </c>
      <c r="P1150">
        <f t="shared" si="195"/>
        <v>160489049.84715348</v>
      </c>
    </row>
    <row r="1151" spans="1:16" hidden="1" outlineLevel="2" x14ac:dyDescent="0.2">
      <c r="A1151" t="s">
        <v>424</v>
      </c>
      <c r="B1151">
        <v>2003</v>
      </c>
      <c r="C1151">
        <v>14.5</v>
      </c>
      <c r="D1151" s="6">
        <v>2755714.27</v>
      </c>
      <c r="E1151">
        <v>45</v>
      </c>
      <c r="F1151">
        <v>33.577466000000001</v>
      </c>
      <c r="G1151" s="32">
        <f>Parameters!$R$54</f>
        <v>-0.18</v>
      </c>
      <c r="H1151" s="6">
        <f t="shared" ref="H1151:H1216" si="196">+D1151*(1-F1151/E1151)</f>
        <v>699494.22096355935</v>
      </c>
      <c r="I1151" s="6">
        <f t="shared" ref="I1151:I1216" si="197">H1151*(1-G1151)</f>
        <v>825403.18073699996</v>
      </c>
      <c r="J1151" s="6">
        <f t="shared" si="191"/>
        <v>1.515855786491126</v>
      </c>
      <c r="K1151" s="126">
        <f t="shared" ref="K1151:K1216" si="198">IF((D1151*(1-F1151/E1151)*(1-G1151)&lt;0),D1151*(1-G1151),I1151*J1151)</f>
        <v>1251192.187708362</v>
      </c>
      <c r="L1151" s="113">
        <f t="shared" ref="L1151:L1216" si="199">ROUND(J1151*H1151,2)</f>
        <v>1060332.3600000001</v>
      </c>
      <c r="M1151" s="113">
        <f t="shared" ref="M1151:M1216" si="200">ROUND(K1151-L1151,2)</f>
        <v>190859.83</v>
      </c>
      <c r="N1151" s="113">
        <f t="shared" ref="N1151:N1216" si="201">D1151/E1151</f>
        <v>61238.094888888889</v>
      </c>
      <c r="O1151" s="6">
        <f t="shared" ref="O1151:O1216" si="202">+D1151/E1151</f>
        <v>61238.094888888889</v>
      </c>
      <c r="P1151">
        <f t="shared" si="195"/>
        <v>92529902.206639826</v>
      </c>
    </row>
    <row r="1152" spans="1:16" hidden="1" outlineLevel="2" x14ac:dyDescent="0.2">
      <c r="A1152" t="s">
        <v>424</v>
      </c>
      <c r="B1152">
        <v>2002</v>
      </c>
      <c r="C1152">
        <v>15.5</v>
      </c>
      <c r="D1152" s="6">
        <v>2602457.0699999998</v>
      </c>
      <c r="E1152">
        <v>45</v>
      </c>
      <c r="F1152">
        <v>32.830964999999999</v>
      </c>
      <c r="G1152" s="32">
        <f>Parameters!$R$54</f>
        <v>-0.18</v>
      </c>
      <c r="H1152" s="6">
        <f t="shared" si="196"/>
        <v>703764.24824060989</v>
      </c>
      <c r="I1152" s="6">
        <f t="shared" si="197"/>
        <v>830441.81292391964</v>
      </c>
      <c r="J1152" s="6">
        <f t="shared" si="191"/>
        <v>1.515855786491126</v>
      </c>
      <c r="K1152" s="126">
        <f t="shared" si="198"/>
        <v>1258830.0274649046</v>
      </c>
      <c r="L1152" s="113">
        <f t="shared" si="199"/>
        <v>1066805.1100000001</v>
      </c>
      <c r="M1152" s="113">
        <f t="shared" si="200"/>
        <v>192024.92</v>
      </c>
      <c r="N1152" s="113">
        <f t="shared" si="201"/>
        <v>57832.379333333331</v>
      </c>
      <c r="O1152" s="6">
        <f t="shared" si="202"/>
        <v>57832.379333333331</v>
      </c>
      <c r="P1152">
        <f t="shared" si="195"/>
        <v>85441176.979172543</v>
      </c>
    </row>
    <row r="1153" spans="1:16" hidden="1" outlineLevel="2" x14ac:dyDescent="0.2">
      <c r="A1153" t="s">
        <v>424</v>
      </c>
      <c r="B1153">
        <v>2001</v>
      </c>
      <c r="C1153">
        <v>16.5</v>
      </c>
      <c r="D1153" s="6">
        <v>5575711.4699999997</v>
      </c>
      <c r="E1153">
        <v>45</v>
      </c>
      <c r="F1153">
        <v>32.090125999999998</v>
      </c>
      <c r="G1153" s="32">
        <f>Parameters!$R$54</f>
        <v>-0.18</v>
      </c>
      <c r="H1153" s="6">
        <f t="shared" si="196"/>
        <v>1599594.0564012174</v>
      </c>
      <c r="I1153" s="6">
        <f t="shared" si="197"/>
        <v>1887520.9865534364</v>
      </c>
      <c r="J1153" s="6">
        <f t="shared" si="191"/>
        <v>1.515855786491126</v>
      </c>
      <c r="K1153" s="126">
        <f t="shared" si="198"/>
        <v>2861209.6095904652</v>
      </c>
      <c r="L1153" s="113">
        <f t="shared" si="199"/>
        <v>2424753.91</v>
      </c>
      <c r="M1153" s="113">
        <f t="shared" si="200"/>
        <v>436455.7</v>
      </c>
      <c r="N1153" s="113">
        <f t="shared" si="201"/>
        <v>123904.69933333332</v>
      </c>
      <c r="O1153" s="6">
        <f t="shared" si="202"/>
        <v>123904.69933333332</v>
      </c>
      <c r="P1153">
        <f t="shared" si="195"/>
        <v>178925283.61194521</v>
      </c>
    </row>
    <row r="1154" spans="1:16" hidden="1" outlineLevel="2" x14ac:dyDescent="0.2">
      <c r="A1154" t="s">
        <v>424</v>
      </c>
      <c r="B1154">
        <v>2000</v>
      </c>
      <c r="C1154">
        <v>17.5</v>
      </c>
      <c r="D1154" s="6">
        <v>1640753.13</v>
      </c>
      <c r="E1154">
        <v>45</v>
      </c>
      <c r="F1154">
        <v>31.355160999999999</v>
      </c>
      <c r="G1154" s="32">
        <f>Parameters!$R$54</f>
        <v>-0.18</v>
      </c>
      <c r="H1154" s="6">
        <f t="shared" si="196"/>
        <v>497506.93994657934</v>
      </c>
      <c r="I1154" s="6">
        <f t="shared" si="197"/>
        <v>587058.18913696357</v>
      </c>
      <c r="J1154" s="6">
        <f t="shared" si="191"/>
        <v>1.515855786491126</v>
      </c>
      <c r="K1154" s="126">
        <f t="shared" si="198"/>
        <v>889895.55301026814</v>
      </c>
      <c r="L1154" s="113">
        <f t="shared" si="199"/>
        <v>754148.77</v>
      </c>
      <c r="M1154" s="113">
        <f t="shared" si="200"/>
        <v>135746.78</v>
      </c>
      <c r="N1154" s="113">
        <f t="shared" si="201"/>
        <v>36461.180666666667</v>
      </c>
      <c r="O1154" s="6">
        <f t="shared" si="202"/>
        <v>36461.180666666667</v>
      </c>
      <c r="P1154">
        <f t="shared" si="195"/>
        <v>51446078.552403927</v>
      </c>
    </row>
    <row r="1155" spans="1:16" hidden="1" outlineLevel="2" x14ac:dyDescent="0.2">
      <c r="A1155" t="s">
        <v>424</v>
      </c>
      <c r="B1155">
        <v>1999</v>
      </c>
      <c r="C1155">
        <v>18.5</v>
      </c>
      <c r="D1155" s="6">
        <v>1078550.1100000001</v>
      </c>
      <c r="E1155">
        <v>45</v>
      </c>
      <c r="F1155">
        <v>30.626531</v>
      </c>
      <c r="G1155" s="32">
        <f>Parameters!$R$54</f>
        <v>-0.18</v>
      </c>
      <c r="H1155" s="6">
        <f t="shared" si="196"/>
        <v>344500.14602292428</v>
      </c>
      <c r="I1155" s="6">
        <f t="shared" si="197"/>
        <v>406510.17230705061</v>
      </c>
      <c r="J1155" s="6">
        <f t="shared" si="191"/>
        <v>1.515855786491126</v>
      </c>
      <c r="K1155" s="126">
        <f t="shared" si="198"/>
        <v>616210.79695914732</v>
      </c>
      <c r="L1155" s="113">
        <f t="shared" si="199"/>
        <v>522212.54</v>
      </c>
      <c r="M1155" s="113">
        <f t="shared" si="200"/>
        <v>93998.26</v>
      </c>
      <c r="N1155" s="113">
        <f t="shared" si="201"/>
        <v>23967.780222222224</v>
      </c>
      <c r="O1155" s="6">
        <f t="shared" si="202"/>
        <v>23967.780222222224</v>
      </c>
      <c r="P1155">
        <f t="shared" si="195"/>
        <v>33032248.378968414</v>
      </c>
    </row>
    <row r="1156" spans="1:16" hidden="1" outlineLevel="2" x14ac:dyDescent="0.2">
      <c r="A1156" t="s">
        <v>424</v>
      </c>
      <c r="B1156">
        <v>1998</v>
      </c>
      <c r="C1156">
        <v>19.5</v>
      </c>
      <c r="D1156" s="6">
        <v>3904797.8</v>
      </c>
      <c r="E1156">
        <v>45</v>
      </c>
      <c r="F1156">
        <v>29.904506999999999</v>
      </c>
      <c r="G1156" s="32">
        <f>Parameters!$R$54</f>
        <v>-0.18</v>
      </c>
      <c r="H1156" s="6">
        <f t="shared" si="196"/>
        <v>1309885.5079181201</v>
      </c>
      <c r="I1156" s="6">
        <f t="shared" si="197"/>
        <v>1545664.8993433816</v>
      </c>
      <c r="J1156" s="6">
        <f t="shared" si="191"/>
        <v>1.515855786491126</v>
      </c>
      <c r="K1156" s="126">
        <f t="shared" si="198"/>
        <v>2343005.0816458887</v>
      </c>
      <c r="L1156" s="113">
        <f t="shared" si="199"/>
        <v>1985597.53</v>
      </c>
      <c r="M1156" s="113">
        <f t="shared" si="200"/>
        <v>357407.55</v>
      </c>
      <c r="N1156" s="113">
        <f t="shared" si="201"/>
        <v>86773.284444444434</v>
      </c>
      <c r="O1156" s="6">
        <f t="shared" si="202"/>
        <v>86773.284444444434</v>
      </c>
      <c r="P1156">
        <f t="shared" si="195"/>
        <v>116771053.1436846</v>
      </c>
    </row>
    <row r="1157" spans="1:16" hidden="1" outlineLevel="2" x14ac:dyDescent="0.2">
      <c r="A1157" t="s">
        <v>424</v>
      </c>
      <c r="B1157">
        <v>1997</v>
      </c>
      <c r="C1157">
        <v>20.5</v>
      </c>
      <c r="D1157" s="6">
        <v>3769304.81</v>
      </c>
      <c r="E1157">
        <v>45</v>
      </c>
      <c r="F1157">
        <v>29.189115999999999</v>
      </c>
      <c r="G1157" s="32">
        <f>Parameters!$R$54</f>
        <v>-0.18</v>
      </c>
      <c r="H1157" s="6">
        <f t="shared" si="196"/>
        <v>1324356.4691456011</v>
      </c>
      <c r="I1157" s="6">
        <f t="shared" si="197"/>
        <v>1562740.6335918093</v>
      </c>
      <c r="J1157" s="6">
        <f t="shared" si="191"/>
        <v>1.515855786491126</v>
      </c>
      <c r="K1157" s="126">
        <f t="shared" si="198"/>
        <v>2368889.4322149525</v>
      </c>
      <c r="L1157" s="113">
        <f t="shared" si="199"/>
        <v>2007533.42</v>
      </c>
      <c r="M1157" s="113">
        <f t="shared" si="200"/>
        <v>361356.01</v>
      </c>
      <c r="N1157" s="113">
        <f t="shared" si="201"/>
        <v>83762.329111111118</v>
      </c>
      <c r="O1157" s="6">
        <f t="shared" si="202"/>
        <v>83762.329111111118</v>
      </c>
      <c r="P1157">
        <f t="shared" ref="P1157:P1220" si="203">D1157*F1157</f>
        <v>110022675.33844796</v>
      </c>
    </row>
    <row r="1158" spans="1:16" hidden="1" outlineLevel="2" x14ac:dyDescent="0.2">
      <c r="A1158" t="s">
        <v>424</v>
      </c>
      <c r="B1158">
        <v>1996</v>
      </c>
      <c r="C1158">
        <v>21.5</v>
      </c>
      <c r="D1158" s="6">
        <v>3116028.6</v>
      </c>
      <c r="E1158">
        <v>45</v>
      </c>
      <c r="F1158">
        <v>28.480613000000002</v>
      </c>
      <c r="G1158" s="32">
        <f>Parameters!$R$54</f>
        <v>-0.18</v>
      </c>
      <c r="H1158" s="6">
        <f t="shared" si="196"/>
        <v>1143886.2743659599</v>
      </c>
      <c r="I1158" s="6">
        <f t="shared" si="197"/>
        <v>1349785.8037518326</v>
      </c>
      <c r="J1158" s="6">
        <f t="shared" si="191"/>
        <v>1.515855786491126</v>
      </c>
      <c r="K1158" s="126">
        <f t="shared" si="198"/>
        <v>2046080.6211407909</v>
      </c>
      <c r="L1158" s="113">
        <f t="shared" si="199"/>
        <v>1733966.63</v>
      </c>
      <c r="M1158" s="113">
        <f t="shared" si="200"/>
        <v>312113.99</v>
      </c>
      <c r="N1158" s="113">
        <f t="shared" si="201"/>
        <v>69245.08</v>
      </c>
      <c r="O1158" s="6">
        <f t="shared" si="202"/>
        <v>69245.08</v>
      </c>
      <c r="P1158">
        <f t="shared" si="203"/>
        <v>88746404.653531805</v>
      </c>
    </row>
    <row r="1159" spans="1:16" hidden="1" outlineLevel="2" x14ac:dyDescent="0.2">
      <c r="A1159" t="s">
        <v>424</v>
      </c>
      <c r="B1159">
        <v>1995</v>
      </c>
      <c r="C1159">
        <v>22.5</v>
      </c>
      <c r="D1159" s="6">
        <v>2500023.8199999998</v>
      </c>
      <c r="E1159">
        <v>45</v>
      </c>
      <c r="F1159">
        <v>27.779259</v>
      </c>
      <c r="G1159" s="32">
        <f>Parameters!$R$54</f>
        <v>-0.18</v>
      </c>
      <c r="H1159" s="6">
        <f t="shared" si="196"/>
        <v>956716.94884556939</v>
      </c>
      <c r="I1159" s="6">
        <f t="shared" si="197"/>
        <v>1128925.9996377719</v>
      </c>
      <c r="J1159" s="6">
        <f t="shared" si="191"/>
        <v>1.515855786491126</v>
      </c>
      <c r="K1159" s="126">
        <f t="shared" si="198"/>
        <v>1711289.0090711953</v>
      </c>
      <c r="L1159" s="113">
        <f t="shared" si="199"/>
        <v>1450244.92</v>
      </c>
      <c r="M1159" s="113">
        <f t="shared" si="200"/>
        <v>261044.09</v>
      </c>
      <c r="N1159" s="113">
        <f t="shared" si="201"/>
        <v>55556.084888888887</v>
      </c>
      <c r="O1159" s="6">
        <f t="shared" si="202"/>
        <v>55556.084888888887</v>
      </c>
      <c r="P1159">
        <f t="shared" si="203"/>
        <v>69448809.201949373</v>
      </c>
    </row>
    <row r="1160" spans="1:16" hidden="1" outlineLevel="2" x14ac:dyDescent="0.2">
      <c r="A1160" t="s">
        <v>424</v>
      </c>
      <c r="B1160">
        <v>1993</v>
      </c>
      <c r="C1160">
        <v>24.5</v>
      </c>
      <c r="D1160" s="6">
        <v>1932631.77</v>
      </c>
      <c r="E1160">
        <v>45</v>
      </c>
      <c r="F1160">
        <v>26.400198</v>
      </c>
      <c r="G1160" s="32">
        <f>Parameters!$R$54</f>
        <v>-0.18</v>
      </c>
      <c r="H1160" s="6">
        <f t="shared" si="196"/>
        <v>798812.62802021194</v>
      </c>
      <c r="I1160" s="6">
        <f t="shared" si="197"/>
        <v>942598.90106385003</v>
      </c>
      <c r="J1160" s="6">
        <f t="shared" si="191"/>
        <v>1.515855786491126</v>
      </c>
      <c r="K1160" s="126">
        <f t="shared" si="198"/>
        <v>1428843.9985178134</v>
      </c>
      <c r="L1160" s="113">
        <f t="shared" si="199"/>
        <v>1210884.74</v>
      </c>
      <c r="M1160" s="113">
        <f t="shared" si="200"/>
        <v>217959.26</v>
      </c>
      <c r="N1160" s="113">
        <f t="shared" si="201"/>
        <v>42947.37266666667</v>
      </c>
      <c r="O1160" s="6">
        <f t="shared" si="202"/>
        <v>42947.37266666667</v>
      </c>
      <c r="P1160">
        <f t="shared" si="203"/>
        <v>51021861.389090456</v>
      </c>
    </row>
    <row r="1161" spans="1:16" hidden="1" outlineLevel="2" x14ac:dyDescent="0.2">
      <c r="A1161" t="s">
        <v>424</v>
      </c>
      <c r="B1161">
        <v>1992</v>
      </c>
      <c r="C1161">
        <v>25.5</v>
      </c>
      <c r="D1161" s="6">
        <v>1573549.53</v>
      </c>
      <c r="E1161">
        <v>45</v>
      </c>
      <c r="F1161">
        <v>25.722498999999999</v>
      </c>
      <c r="G1161" s="32">
        <f>Parameters!$R$54</f>
        <v>-0.18</v>
      </c>
      <c r="H1161" s="6">
        <f t="shared" si="196"/>
        <v>674091.16973610071</v>
      </c>
      <c r="I1161" s="6">
        <f t="shared" si="197"/>
        <v>795427.58028859878</v>
      </c>
      <c r="J1161" s="6">
        <f t="shared" si="191"/>
        <v>1.515855786491126</v>
      </c>
      <c r="K1161" s="126">
        <f t="shared" si="198"/>
        <v>1205753.5003151072</v>
      </c>
      <c r="L1161" s="113">
        <f t="shared" si="199"/>
        <v>1021825</v>
      </c>
      <c r="M1161" s="113">
        <f t="shared" si="200"/>
        <v>183928.5</v>
      </c>
      <c r="N1161" s="113">
        <f t="shared" si="201"/>
        <v>34967.767333333337</v>
      </c>
      <c r="O1161" s="6">
        <f t="shared" si="202"/>
        <v>34967.767333333337</v>
      </c>
      <c r="P1161">
        <f t="shared" si="203"/>
        <v>40475626.211875468</v>
      </c>
    </row>
    <row r="1162" spans="1:16" hidden="1" outlineLevel="2" x14ac:dyDescent="0.2">
      <c r="A1162" t="s">
        <v>424</v>
      </c>
      <c r="B1162">
        <v>1991</v>
      </c>
      <c r="C1162">
        <v>26.5</v>
      </c>
      <c r="D1162" s="6">
        <v>1069830.26</v>
      </c>
      <c r="E1162">
        <v>45</v>
      </c>
      <c r="F1162">
        <v>25.053028999999999</v>
      </c>
      <c r="G1162" s="32">
        <f>Parameters!$R$54</f>
        <v>-0.18</v>
      </c>
      <c r="H1162" s="6">
        <f t="shared" si="196"/>
        <v>474219.40380316577</v>
      </c>
      <c r="I1162" s="6">
        <f t="shared" si="197"/>
        <v>559578.89648773556</v>
      </c>
      <c r="J1162" s="6">
        <f t="shared" si="191"/>
        <v>1.515855786491126</v>
      </c>
      <c r="K1162" s="126">
        <f t="shared" si="198"/>
        <v>848240.90823925275</v>
      </c>
      <c r="L1162" s="113">
        <f t="shared" si="199"/>
        <v>718848.23</v>
      </c>
      <c r="M1162" s="113">
        <f t="shared" si="200"/>
        <v>129392.68</v>
      </c>
      <c r="N1162" s="113">
        <f t="shared" si="201"/>
        <v>23774.005777777777</v>
      </c>
      <c r="O1162" s="6">
        <f t="shared" si="202"/>
        <v>23774.005777777777</v>
      </c>
      <c r="P1162">
        <f t="shared" si="203"/>
        <v>26802488.52885754</v>
      </c>
    </row>
    <row r="1163" spans="1:16" hidden="1" outlineLevel="2" x14ac:dyDescent="0.2">
      <c r="A1163" t="s">
        <v>424</v>
      </c>
      <c r="B1163">
        <v>1990</v>
      </c>
      <c r="C1163">
        <v>27.5</v>
      </c>
      <c r="D1163" s="6">
        <v>550779.68999999994</v>
      </c>
      <c r="E1163">
        <v>45</v>
      </c>
      <c r="F1163">
        <v>24.392346</v>
      </c>
      <c r="G1163" s="32">
        <f>Parameters!$R$54</f>
        <v>-0.18</v>
      </c>
      <c r="H1163" s="6">
        <f t="shared" si="196"/>
        <v>252228.38403882796</v>
      </c>
      <c r="I1163" s="6">
        <f t="shared" si="197"/>
        <v>297629.493165817</v>
      </c>
      <c r="J1163" s="6">
        <f t="shared" si="191"/>
        <v>1.515855786491126</v>
      </c>
      <c r="K1163" s="126">
        <f t="shared" si="198"/>
        <v>451163.38944582472</v>
      </c>
      <c r="L1163" s="113">
        <f t="shared" si="199"/>
        <v>382341.86</v>
      </c>
      <c r="M1163" s="113">
        <f t="shared" si="200"/>
        <v>68821.53</v>
      </c>
      <c r="N1163" s="113">
        <f t="shared" si="201"/>
        <v>12239.548666666666</v>
      </c>
      <c r="O1163" s="6">
        <f t="shared" si="202"/>
        <v>12239.548666666666</v>
      </c>
      <c r="P1163">
        <f t="shared" si="203"/>
        <v>13434808.768252738</v>
      </c>
    </row>
    <row r="1164" spans="1:16" hidden="1" outlineLevel="2" x14ac:dyDescent="0.2">
      <c r="A1164" t="s">
        <v>424</v>
      </c>
      <c r="B1164">
        <v>1989</v>
      </c>
      <c r="C1164">
        <v>28.5</v>
      </c>
      <c r="D1164" s="6">
        <v>884345.16</v>
      </c>
      <c r="E1164">
        <v>45</v>
      </c>
      <c r="F1164">
        <v>23.740722000000002</v>
      </c>
      <c r="G1164" s="32">
        <f>Parameters!$R$54</f>
        <v>-0.18</v>
      </c>
      <c r="H1164" s="6">
        <f t="shared" si="196"/>
        <v>417789.76898654399</v>
      </c>
      <c r="I1164" s="6">
        <f t="shared" si="197"/>
        <v>492991.9274041219</v>
      </c>
      <c r="J1164" s="6">
        <f t="shared" si="191"/>
        <v>1.515855786491126</v>
      </c>
      <c r="K1164" s="126">
        <f t="shared" si="198"/>
        <v>747304.66584895132</v>
      </c>
      <c r="L1164" s="113">
        <f t="shared" si="199"/>
        <v>633309.04</v>
      </c>
      <c r="M1164" s="113">
        <f t="shared" si="200"/>
        <v>113995.63</v>
      </c>
      <c r="N1164" s="113">
        <f t="shared" si="201"/>
        <v>19652.114666666668</v>
      </c>
      <c r="O1164" s="6">
        <f t="shared" si="202"/>
        <v>19652.114666666668</v>
      </c>
      <c r="P1164">
        <f t="shared" si="203"/>
        <v>20994992.595605522</v>
      </c>
    </row>
    <row r="1165" spans="1:16" hidden="1" outlineLevel="2" x14ac:dyDescent="0.2">
      <c r="A1165" t="s">
        <v>424</v>
      </c>
      <c r="B1165">
        <v>1988</v>
      </c>
      <c r="C1165">
        <v>29.5</v>
      </c>
      <c r="D1165" s="6">
        <v>844316.18</v>
      </c>
      <c r="E1165">
        <v>45</v>
      </c>
      <c r="F1165">
        <v>23.098110999999999</v>
      </c>
      <c r="G1165" s="32">
        <f>Parameters!$R$54</f>
        <v>-0.18</v>
      </c>
      <c r="H1165" s="6">
        <f t="shared" si="196"/>
        <v>410935.98345031164</v>
      </c>
      <c r="I1165" s="6">
        <f t="shared" si="197"/>
        <v>484904.4604713677</v>
      </c>
      <c r="J1165" s="6">
        <f t="shared" si="191"/>
        <v>1.515855786491126</v>
      </c>
      <c r="K1165" s="126">
        <f t="shared" si="198"/>
        <v>735045.23230088013</v>
      </c>
      <c r="L1165" s="113">
        <f t="shared" si="199"/>
        <v>622919.68999999994</v>
      </c>
      <c r="M1165" s="113">
        <f t="shared" si="200"/>
        <v>112125.54</v>
      </c>
      <c r="N1165" s="113">
        <f t="shared" si="201"/>
        <v>18762.581777777777</v>
      </c>
      <c r="O1165" s="6">
        <f t="shared" si="202"/>
        <v>18762.581777777777</v>
      </c>
      <c r="P1165">
        <f t="shared" si="203"/>
        <v>19502108.84473598</v>
      </c>
    </row>
    <row r="1166" spans="1:16" hidden="1" outlineLevel="2" x14ac:dyDescent="0.2">
      <c r="A1166" t="s">
        <v>424</v>
      </c>
      <c r="B1166">
        <v>1987</v>
      </c>
      <c r="C1166">
        <v>30.5</v>
      </c>
      <c r="D1166" s="6">
        <v>14302165.369999999</v>
      </c>
      <c r="E1166">
        <v>45</v>
      </c>
      <c r="F1166">
        <v>22.464752000000001</v>
      </c>
      <c r="G1166" s="32">
        <f>Parameters!$R$54</f>
        <v>-0.18</v>
      </c>
      <c r="H1166" s="6">
        <f t="shared" si="196"/>
        <v>7162285.4122213721</v>
      </c>
      <c r="I1166" s="6">
        <f t="shared" si="197"/>
        <v>8451496.7864212189</v>
      </c>
      <c r="J1166" s="6">
        <f t="shared" si="191"/>
        <v>1.515855786491126</v>
      </c>
      <c r="K1166" s="126">
        <f t="shared" si="198"/>
        <v>12811250.30820776</v>
      </c>
      <c r="L1166" s="113">
        <f t="shared" si="199"/>
        <v>10856991.789999999</v>
      </c>
      <c r="M1166" s="113">
        <f t="shared" si="200"/>
        <v>1954258.52</v>
      </c>
      <c r="N1166" s="113">
        <f t="shared" si="201"/>
        <v>317825.89711111109</v>
      </c>
      <c r="O1166" s="6">
        <f t="shared" si="202"/>
        <v>317825.89711111109</v>
      </c>
      <c r="P1166">
        <f t="shared" si="203"/>
        <v>321294598.10003823</v>
      </c>
    </row>
    <row r="1167" spans="1:16" hidden="1" outlineLevel="2" x14ac:dyDescent="0.2">
      <c r="A1167" t="s">
        <v>424</v>
      </c>
      <c r="B1167">
        <v>1984</v>
      </c>
      <c r="C1167">
        <v>33.5</v>
      </c>
      <c r="D1167" s="6">
        <v>2860.01</v>
      </c>
      <c r="E1167">
        <v>45</v>
      </c>
      <c r="F1167">
        <v>20.623787</v>
      </c>
      <c r="G1167" s="32">
        <f>Parameters!$R$54</f>
        <v>-0.18</v>
      </c>
      <c r="H1167" s="6">
        <f t="shared" si="196"/>
        <v>1549.2491764917777</v>
      </c>
      <c r="I1167" s="6">
        <f t="shared" si="197"/>
        <v>1828.1140282602976</v>
      </c>
      <c r="J1167" s="6">
        <f t="shared" si="191"/>
        <v>1.515855786491126</v>
      </c>
      <c r="K1167" s="126">
        <f t="shared" si="198"/>
        <v>2771.1572281039739</v>
      </c>
      <c r="L1167" s="113">
        <f t="shared" si="199"/>
        <v>2348.44</v>
      </c>
      <c r="M1167" s="113">
        <f t="shared" si="200"/>
        <v>422.72</v>
      </c>
      <c r="N1167" s="113">
        <f t="shared" si="201"/>
        <v>63.555777777777784</v>
      </c>
      <c r="O1167" s="6">
        <f t="shared" si="202"/>
        <v>63.555777777777784</v>
      </c>
      <c r="P1167">
        <f t="shared" si="203"/>
        <v>58984.237057870007</v>
      </c>
    </row>
    <row r="1168" spans="1:16" hidden="1" outlineLevel="2" x14ac:dyDescent="0.2">
      <c r="A1168" t="s">
        <v>424</v>
      </c>
      <c r="B1168">
        <v>1979</v>
      </c>
      <c r="C1168">
        <v>38.5</v>
      </c>
      <c r="D1168" s="6">
        <v>2384.09</v>
      </c>
      <c r="E1168">
        <v>45</v>
      </c>
      <c r="F1168">
        <v>17.763984000000001</v>
      </c>
      <c r="G1168" s="32">
        <f>Parameters!$R$54</f>
        <v>-0.18</v>
      </c>
      <c r="H1168" s="6">
        <f t="shared" si="196"/>
        <v>1442.9580752319998</v>
      </c>
      <c r="I1168" s="6">
        <f t="shared" si="197"/>
        <v>1702.6905287737598</v>
      </c>
      <c r="J1168" s="6">
        <f t="shared" si="191"/>
        <v>1.515855786491126</v>
      </c>
      <c r="K1168" s="126">
        <f t="shared" si="198"/>
        <v>2581.0332906453386</v>
      </c>
      <c r="L1168" s="113">
        <f t="shared" si="199"/>
        <v>2187.3200000000002</v>
      </c>
      <c r="M1168" s="113">
        <f t="shared" si="200"/>
        <v>393.71</v>
      </c>
      <c r="N1168" s="113">
        <f t="shared" si="201"/>
        <v>52.979777777777784</v>
      </c>
      <c r="O1168" s="6">
        <f t="shared" si="202"/>
        <v>52.979777777777784</v>
      </c>
      <c r="P1168">
        <f t="shared" si="203"/>
        <v>42350.936614560007</v>
      </c>
    </row>
    <row r="1169" spans="1:19" hidden="1" outlineLevel="2" x14ac:dyDescent="0.2">
      <c r="A1169" t="s">
        <v>424</v>
      </c>
      <c r="B1169">
        <v>1978</v>
      </c>
      <c r="C1169">
        <v>39.5</v>
      </c>
      <c r="D1169" s="6">
        <v>1319.99</v>
      </c>
      <c r="E1169">
        <v>45</v>
      </c>
      <c r="F1169">
        <v>17.224910999999999</v>
      </c>
      <c r="G1169" s="32">
        <f>Parameters!$R$54</f>
        <v>-0.18</v>
      </c>
      <c r="H1169" s="6">
        <f t="shared" si="196"/>
        <v>814.72977175799997</v>
      </c>
      <c r="I1169" s="6">
        <f t="shared" si="197"/>
        <v>961.38113067443987</v>
      </c>
      <c r="J1169" s="6">
        <f t="shared" si="191"/>
        <v>1.515855786491126</v>
      </c>
      <c r="K1169" s="126">
        <f t="shared" si="198"/>
        <v>1457.3151499562309</v>
      </c>
      <c r="L1169" s="113">
        <f t="shared" si="199"/>
        <v>1235.01</v>
      </c>
      <c r="M1169" s="113">
        <f t="shared" si="200"/>
        <v>222.31</v>
      </c>
      <c r="N1169" s="113">
        <f t="shared" si="201"/>
        <v>29.333111111111112</v>
      </c>
      <c r="O1169" s="6">
        <f t="shared" si="202"/>
        <v>29.333111111111112</v>
      </c>
      <c r="P1169">
        <f t="shared" si="203"/>
        <v>22736.710270889998</v>
      </c>
    </row>
    <row r="1170" spans="1:19" hidden="1" outlineLevel="2" x14ac:dyDescent="0.2">
      <c r="A1170" t="s">
        <v>424</v>
      </c>
      <c r="B1170">
        <v>1976</v>
      </c>
      <c r="C1170">
        <v>41.5</v>
      </c>
      <c r="D1170" s="6">
        <v>169400.01</v>
      </c>
      <c r="E1170">
        <v>45</v>
      </c>
      <c r="F1170">
        <v>16.18111</v>
      </c>
      <c r="G1170" s="32">
        <f>Parameters!$R$54</f>
        <v>-0.18</v>
      </c>
      <c r="H1170" s="6">
        <f t="shared" si="196"/>
        <v>108487.11675975335</v>
      </c>
      <c r="I1170" s="6">
        <f t="shared" si="197"/>
        <v>128014.79777650895</v>
      </c>
      <c r="J1170" s="6">
        <f t="shared" si="191"/>
        <v>1.515855786491126</v>
      </c>
      <c r="K1170" s="126">
        <f t="shared" si="198"/>
        <v>194051.97196601241</v>
      </c>
      <c r="L1170" s="113">
        <f t="shared" si="199"/>
        <v>164450.82</v>
      </c>
      <c r="M1170" s="113">
        <f t="shared" si="200"/>
        <v>29601.15</v>
      </c>
      <c r="N1170" s="113">
        <f t="shared" si="201"/>
        <v>3764.4446666666668</v>
      </c>
      <c r="O1170" s="6">
        <f t="shared" si="202"/>
        <v>3764.4446666666668</v>
      </c>
      <c r="P1170">
        <f t="shared" si="203"/>
        <v>2741080.1958111003</v>
      </c>
    </row>
    <row r="1171" spans="1:19" outlineLevel="1" collapsed="1" x14ac:dyDescent="0.2">
      <c r="A1171" s="11" t="s">
        <v>425</v>
      </c>
      <c r="D1171" s="6">
        <f>SUBTOTAL(9,D1137:D1170)</f>
        <v>117564972.18999998</v>
      </c>
      <c r="G1171" s="32"/>
      <c r="H1171" s="6">
        <f>SUBTOTAL(9,H1137:H1170)</f>
        <v>25502040.645680897</v>
      </c>
      <c r="I1171" s="6">
        <f>SUBTOTAL(9,I1137:I1170)</f>
        <v>30092407.961903449</v>
      </c>
      <c r="J1171" s="6"/>
      <c r="K1171" s="126">
        <f t="shared" ref="K1171:P1171" si="204">SUBTOTAL(9,K1137:K1170)</f>
        <v>45615750.738502987</v>
      </c>
      <c r="L1171" s="113">
        <f t="shared" si="204"/>
        <v>38657415.869999982</v>
      </c>
      <c r="M1171" s="113">
        <f t="shared" si="204"/>
        <v>6958334.8699999982</v>
      </c>
      <c r="N1171" s="113">
        <f t="shared" si="204"/>
        <v>2612554.9375555557</v>
      </c>
      <c r="O1171" s="6">
        <f t="shared" si="204"/>
        <v>2612554.9375555557</v>
      </c>
      <c r="P1171" s="6">
        <f t="shared" si="204"/>
        <v>4142831919.49436</v>
      </c>
      <c r="Q1171" s="33">
        <f>P1171/D1171</f>
        <v>35.238658609972838</v>
      </c>
      <c r="S1171" s="6">
        <f>SUBTOTAL(9,S1137:S1170)</f>
        <v>0</v>
      </c>
    </row>
    <row r="1172" spans="1:19" hidden="1" outlineLevel="2" x14ac:dyDescent="0.2">
      <c r="A1172" t="s">
        <v>426</v>
      </c>
      <c r="B1172">
        <v>2017</v>
      </c>
      <c r="C1172">
        <v>0.5</v>
      </c>
      <c r="D1172" s="6">
        <v>4877960.1100000003</v>
      </c>
      <c r="E1172">
        <v>20</v>
      </c>
      <c r="F1172">
        <v>19.689674</v>
      </c>
      <c r="G1172" s="32">
        <f>Parameters!$R$55</f>
        <v>-0.11</v>
      </c>
      <c r="H1172" s="6">
        <f t="shared" si="196"/>
        <v>75687.892454793197</v>
      </c>
      <c r="I1172" s="6">
        <f t="shared" si="197"/>
        <v>84013.560624820457</v>
      </c>
      <c r="J1172" s="6">
        <f t="shared" ref="J1172:J1210" si="205">$I$1380</f>
        <v>1.515855786491126</v>
      </c>
      <c r="K1172" s="126">
        <f t="shared" si="198"/>
        <v>127352.44201685711</v>
      </c>
      <c r="L1172" s="113">
        <f t="shared" si="199"/>
        <v>114731.93</v>
      </c>
      <c r="M1172" s="113">
        <f t="shared" si="200"/>
        <v>12620.51</v>
      </c>
      <c r="N1172" s="113">
        <f t="shared" si="201"/>
        <v>243898.00550000003</v>
      </c>
      <c r="O1172" s="6">
        <f t="shared" si="202"/>
        <v>243898.00550000003</v>
      </c>
      <c r="P1172">
        <f t="shared" si="203"/>
        <v>96045444.350904152</v>
      </c>
    </row>
    <row r="1173" spans="1:19" hidden="1" outlineLevel="2" x14ac:dyDescent="0.2">
      <c r="A1173" t="s">
        <v>426</v>
      </c>
      <c r="B1173">
        <v>2016</v>
      </c>
      <c r="C1173">
        <v>1.5</v>
      </c>
      <c r="D1173" s="6">
        <v>9258427.6500000004</v>
      </c>
      <c r="E1173">
        <v>20</v>
      </c>
      <c r="F1173">
        <v>19.072261999999998</v>
      </c>
      <c r="G1173" s="32">
        <f>Parameters!$R$55</f>
        <v>-0.11</v>
      </c>
      <c r="H1173" s="6">
        <f t="shared" si="196"/>
        <v>429469.75755778613</v>
      </c>
      <c r="I1173" s="6">
        <f t="shared" si="197"/>
        <v>476711.43088914262</v>
      </c>
      <c r="J1173" s="6">
        <f t="shared" si="205"/>
        <v>1.515855786491126</v>
      </c>
      <c r="K1173" s="126">
        <f t="shared" si="198"/>
        <v>722625.78099977132</v>
      </c>
      <c r="L1173" s="113">
        <f t="shared" si="199"/>
        <v>651014.22</v>
      </c>
      <c r="M1173" s="113">
        <f t="shared" si="200"/>
        <v>71611.56</v>
      </c>
      <c r="N1173" s="113">
        <f t="shared" si="201"/>
        <v>462921.38250000001</v>
      </c>
      <c r="O1173" s="6">
        <f t="shared" si="202"/>
        <v>462921.38250000001</v>
      </c>
      <c r="P1173">
        <f t="shared" si="203"/>
        <v>176579157.84884429</v>
      </c>
    </row>
    <row r="1174" spans="1:19" hidden="1" outlineLevel="2" x14ac:dyDescent="0.2">
      <c r="A1174" t="s">
        <v>426</v>
      </c>
      <c r="B1174">
        <v>2015</v>
      </c>
      <c r="C1174">
        <v>2.5</v>
      </c>
      <c r="D1174" s="6">
        <v>2291462.0099999998</v>
      </c>
      <c r="E1174">
        <v>20</v>
      </c>
      <c r="F1174">
        <v>18.459108000000001</v>
      </c>
      <c r="G1174" s="32">
        <f>Parameters!$R$55</f>
        <v>-0.11</v>
      </c>
      <c r="H1174" s="6">
        <f t="shared" si="196"/>
        <v>176544.77397564604</v>
      </c>
      <c r="I1174" s="6">
        <f t="shared" si="197"/>
        <v>195964.69911296712</v>
      </c>
      <c r="J1174" s="6">
        <f t="shared" si="205"/>
        <v>1.515855786491126</v>
      </c>
      <c r="K1174" s="126">
        <f t="shared" si="198"/>
        <v>297054.22309838363</v>
      </c>
      <c r="L1174" s="113">
        <f t="shared" si="199"/>
        <v>267616.42</v>
      </c>
      <c r="M1174" s="113">
        <f t="shared" si="200"/>
        <v>29437.8</v>
      </c>
      <c r="N1174" s="113">
        <f t="shared" si="201"/>
        <v>114573.10049999999</v>
      </c>
      <c r="O1174" s="6">
        <f t="shared" si="202"/>
        <v>114573.10049999999</v>
      </c>
      <c r="P1174">
        <f t="shared" si="203"/>
        <v>42298344.720487081</v>
      </c>
    </row>
    <row r="1175" spans="1:19" hidden="1" outlineLevel="2" x14ac:dyDescent="0.2">
      <c r="A1175" t="s">
        <v>426</v>
      </c>
      <c r="B1175">
        <v>2014</v>
      </c>
      <c r="C1175">
        <v>3.5</v>
      </c>
      <c r="D1175" s="6">
        <v>677104.03</v>
      </c>
      <c r="E1175">
        <v>20</v>
      </c>
      <c r="F1175">
        <v>17.850002</v>
      </c>
      <c r="G1175" s="32">
        <f>Parameters!$R$55</f>
        <v>-0.11</v>
      </c>
      <c r="H1175" s="6">
        <f t="shared" si="196"/>
        <v>72788.615514596997</v>
      </c>
      <c r="I1175" s="6">
        <f t="shared" si="197"/>
        <v>80795.363221202671</v>
      </c>
      <c r="J1175" s="6">
        <f t="shared" si="205"/>
        <v>1.515855786491126</v>
      </c>
      <c r="K1175" s="126">
        <f t="shared" si="198"/>
        <v>122474.11886051236</v>
      </c>
      <c r="L1175" s="113">
        <f t="shared" si="199"/>
        <v>110337.04</v>
      </c>
      <c r="M1175" s="113">
        <f t="shared" si="200"/>
        <v>12137.08</v>
      </c>
      <c r="N1175" s="113">
        <f t="shared" si="201"/>
        <v>33855.201500000003</v>
      </c>
      <c r="O1175" s="6">
        <f t="shared" si="202"/>
        <v>33855.201500000003</v>
      </c>
      <c r="P1175">
        <f t="shared" si="203"/>
        <v>12086308.289708061</v>
      </c>
    </row>
    <row r="1176" spans="1:19" hidden="1" outlineLevel="2" x14ac:dyDescent="0.2">
      <c r="A1176" t="s">
        <v>426</v>
      </c>
      <c r="B1176">
        <v>2013</v>
      </c>
      <c r="C1176">
        <v>4.5</v>
      </c>
      <c r="D1176" s="6">
        <v>532003.78</v>
      </c>
      <c r="E1176">
        <v>20</v>
      </c>
      <c r="F1176">
        <v>17.244688</v>
      </c>
      <c r="G1176" s="32">
        <f>Parameters!$R$55</f>
        <v>-0.11</v>
      </c>
      <c r="H1176" s="6">
        <f t="shared" si="196"/>
        <v>73291.819953968021</v>
      </c>
      <c r="I1176" s="6">
        <f t="shared" si="197"/>
        <v>81353.920148904508</v>
      </c>
      <c r="J1176" s="6">
        <f t="shared" si="205"/>
        <v>1.515855786491126</v>
      </c>
      <c r="K1176" s="126">
        <f t="shared" si="198"/>
        <v>123320.8106114539</v>
      </c>
      <c r="L1176" s="113">
        <f t="shared" si="199"/>
        <v>111099.83</v>
      </c>
      <c r="M1176" s="113">
        <f t="shared" si="200"/>
        <v>12220.98</v>
      </c>
      <c r="N1176" s="113">
        <f t="shared" si="201"/>
        <v>26600.189000000002</v>
      </c>
      <c r="O1176" s="6">
        <f t="shared" si="202"/>
        <v>26600.189000000002</v>
      </c>
      <c r="P1176">
        <f t="shared" si="203"/>
        <v>9174239.2009206414</v>
      </c>
    </row>
    <row r="1177" spans="1:19" hidden="1" outlineLevel="2" x14ac:dyDescent="0.2">
      <c r="A1177" t="s">
        <v>426</v>
      </c>
      <c r="B1177">
        <v>2012</v>
      </c>
      <c r="C1177">
        <v>5.5</v>
      </c>
      <c r="D1177" s="6">
        <v>1082828.1399999999</v>
      </c>
      <c r="E1177">
        <v>20</v>
      </c>
      <c r="F1177">
        <v>16.642863999999999</v>
      </c>
      <c r="G1177" s="32">
        <f>Parameters!$R$55</f>
        <v>-0.11</v>
      </c>
      <c r="H1177" s="6">
        <f t="shared" si="196"/>
        <v>181760.06653035202</v>
      </c>
      <c r="I1177" s="6">
        <f t="shared" si="197"/>
        <v>201753.67384869076</v>
      </c>
      <c r="J1177" s="6">
        <f t="shared" si="205"/>
        <v>1.515855786491126</v>
      </c>
      <c r="K1177" s="126">
        <f t="shared" si="198"/>
        <v>305829.47394938121</v>
      </c>
      <c r="L1177" s="113">
        <f t="shared" si="199"/>
        <v>275522.05</v>
      </c>
      <c r="M1177" s="113">
        <f t="shared" si="200"/>
        <v>30307.42</v>
      </c>
      <c r="N1177" s="113">
        <f t="shared" si="201"/>
        <v>54141.406999999992</v>
      </c>
      <c r="O1177" s="6">
        <f t="shared" si="202"/>
        <v>54141.406999999992</v>
      </c>
      <c r="P1177">
        <f t="shared" si="203"/>
        <v>18021361.469392959</v>
      </c>
    </row>
    <row r="1178" spans="1:19" hidden="1" outlineLevel="2" x14ac:dyDescent="0.2">
      <c r="A1178" t="s">
        <v>426</v>
      </c>
      <c r="B1178">
        <v>2011</v>
      </c>
      <c r="C1178">
        <v>6.5</v>
      </c>
      <c r="D1178" s="6">
        <v>296668.03999999998</v>
      </c>
      <c r="E1178">
        <v>20</v>
      </c>
      <c r="F1178">
        <v>16.044233999999999</v>
      </c>
      <c r="G1178" s="32">
        <f>Parameters!$R$55</f>
        <v>-0.11</v>
      </c>
      <c r="H1178" s="6">
        <f t="shared" si="196"/>
        <v>58677.467295932001</v>
      </c>
      <c r="I1178" s="6">
        <f t="shared" si="197"/>
        <v>65131.988698484529</v>
      </c>
      <c r="J1178" s="6">
        <f t="shared" si="205"/>
        <v>1.515855786491126</v>
      </c>
      <c r="K1178" s="126">
        <f t="shared" si="198"/>
        <v>98730.701954272387</v>
      </c>
      <c r="L1178" s="113">
        <f t="shared" si="199"/>
        <v>88946.58</v>
      </c>
      <c r="M1178" s="113">
        <f t="shared" si="200"/>
        <v>9784.1200000000008</v>
      </c>
      <c r="N1178" s="113">
        <f t="shared" si="201"/>
        <v>14833.401999999998</v>
      </c>
      <c r="O1178" s="6">
        <f t="shared" si="202"/>
        <v>14833.401999999998</v>
      </c>
      <c r="P1178">
        <f t="shared" si="203"/>
        <v>4759811.4540813593</v>
      </c>
    </row>
    <row r="1179" spans="1:19" hidden="1" outlineLevel="2" x14ac:dyDescent="0.2">
      <c r="A1179" t="s">
        <v>426</v>
      </c>
      <c r="B1179">
        <v>2010</v>
      </c>
      <c r="C1179">
        <v>7.5</v>
      </c>
      <c r="D1179" s="6">
        <v>544257.31000000006</v>
      </c>
      <c r="E1179">
        <v>20</v>
      </c>
      <c r="F1179">
        <v>15.448909</v>
      </c>
      <c r="G1179" s="32">
        <f>Parameters!$R$55</f>
        <v>-0.11</v>
      </c>
      <c r="H1179" s="6">
        <f t="shared" si="196"/>
        <v>123848.22726126053</v>
      </c>
      <c r="I1179" s="6">
        <f t="shared" si="197"/>
        <v>137471.53225999919</v>
      </c>
      <c r="J1179" s="6">
        <f t="shared" si="205"/>
        <v>1.515855786491126</v>
      </c>
      <c r="K1179" s="126">
        <f t="shared" si="198"/>
        <v>208387.01765412127</v>
      </c>
      <c r="L1179" s="113">
        <f t="shared" si="199"/>
        <v>187736.05</v>
      </c>
      <c r="M1179" s="113">
        <f t="shared" si="200"/>
        <v>20650.97</v>
      </c>
      <c r="N1179" s="113">
        <f t="shared" si="201"/>
        <v>27212.865500000004</v>
      </c>
      <c r="O1179" s="6">
        <f t="shared" si="202"/>
        <v>27212.865500000004</v>
      </c>
      <c r="P1179">
        <f t="shared" si="203"/>
        <v>8408181.6547747906</v>
      </c>
    </row>
    <row r="1180" spans="1:19" hidden="1" outlineLevel="2" x14ac:dyDescent="0.2">
      <c r="A1180" t="s">
        <v>426</v>
      </c>
      <c r="B1180">
        <v>2009</v>
      </c>
      <c r="C1180">
        <v>8.5</v>
      </c>
      <c r="D1180" s="6">
        <v>289730.02</v>
      </c>
      <c r="E1180">
        <v>20</v>
      </c>
      <c r="F1180">
        <v>14.857538</v>
      </c>
      <c r="G1180" s="32">
        <f>Parameters!$R$55</f>
        <v>-0.11</v>
      </c>
      <c r="H1180" s="6">
        <f t="shared" si="196"/>
        <v>74496.280905462016</v>
      </c>
      <c r="I1180" s="6">
        <f t="shared" si="197"/>
        <v>82690.871805062838</v>
      </c>
      <c r="J1180" s="6">
        <f t="shared" si="205"/>
        <v>1.515855786491126</v>
      </c>
      <c r="K1180" s="126">
        <f t="shared" si="198"/>
        <v>125347.43651570041</v>
      </c>
      <c r="L1180" s="113">
        <f t="shared" si="199"/>
        <v>112925.62</v>
      </c>
      <c r="M1180" s="113">
        <f t="shared" si="200"/>
        <v>12421.82</v>
      </c>
      <c r="N1180" s="113">
        <f t="shared" si="201"/>
        <v>14486.501</v>
      </c>
      <c r="O1180" s="6">
        <f t="shared" si="202"/>
        <v>14486.501</v>
      </c>
      <c r="P1180">
        <f t="shared" si="203"/>
        <v>4304674.7818907602</v>
      </c>
    </row>
    <row r="1181" spans="1:19" hidden="1" outlineLevel="2" x14ac:dyDescent="0.2">
      <c r="A1181" t="s">
        <v>426</v>
      </c>
      <c r="B1181">
        <v>2008</v>
      </c>
      <c r="C1181">
        <v>9.5</v>
      </c>
      <c r="D1181" s="6">
        <v>382094.67</v>
      </c>
      <c r="E1181">
        <v>20</v>
      </c>
      <c r="F1181">
        <v>14.271051999999999</v>
      </c>
      <c r="G1181" s="32">
        <f>Parameters!$R$55</f>
        <v>-0.11</v>
      </c>
      <c r="H1181" s="6">
        <f t="shared" si="196"/>
        <v>109450.024775358</v>
      </c>
      <c r="I1181" s="6">
        <f t="shared" si="197"/>
        <v>121489.5275006474</v>
      </c>
      <c r="J1181" s="6">
        <f t="shared" si="205"/>
        <v>1.515855786491126</v>
      </c>
      <c r="K1181" s="126">
        <f t="shared" si="198"/>
        <v>184160.60325992914</v>
      </c>
      <c r="L1181" s="113">
        <f t="shared" si="199"/>
        <v>165910.45000000001</v>
      </c>
      <c r="M1181" s="113">
        <f t="shared" si="200"/>
        <v>18250.150000000001</v>
      </c>
      <c r="N1181" s="113">
        <f t="shared" si="201"/>
        <v>19104.733499999998</v>
      </c>
      <c r="O1181" s="6">
        <f t="shared" si="202"/>
        <v>19104.733499999998</v>
      </c>
      <c r="P1181">
        <f t="shared" si="203"/>
        <v>5452892.9044928392</v>
      </c>
    </row>
    <row r="1182" spans="1:19" hidden="1" outlineLevel="2" x14ac:dyDescent="0.2">
      <c r="A1182" t="s">
        <v>426</v>
      </c>
      <c r="B1182">
        <v>2007</v>
      </c>
      <c r="C1182">
        <v>10.5</v>
      </c>
      <c r="D1182" s="6">
        <v>21232.400000000001</v>
      </c>
      <c r="E1182">
        <v>20</v>
      </c>
      <c r="F1182">
        <v>13.690493999999999</v>
      </c>
      <c r="G1182" s="32">
        <f>Parameters!$R$55</f>
        <v>-0.11</v>
      </c>
      <c r="H1182" s="6">
        <f t="shared" si="196"/>
        <v>6698.2977597200006</v>
      </c>
      <c r="I1182" s="6">
        <f t="shared" si="197"/>
        <v>7435.1105132892017</v>
      </c>
      <c r="J1182" s="6">
        <f t="shared" si="205"/>
        <v>1.515855786491126</v>
      </c>
      <c r="K1182" s="126">
        <f t="shared" si="198"/>
        <v>11270.555294770442</v>
      </c>
      <c r="L1182" s="113">
        <f t="shared" si="199"/>
        <v>10153.65</v>
      </c>
      <c r="M1182" s="113">
        <f t="shared" si="200"/>
        <v>1116.9100000000001</v>
      </c>
      <c r="N1182" s="113">
        <f t="shared" si="201"/>
        <v>1061.6200000000001</v>
      </c>
      <c r="O1182" s="6">
        <f t="shared" si="202"/>
        <v>1061.6200000000001</v>
      </c>
      <c r="P1182">
        <f t="shared" si="203"/>
        <v>290682.04480560002</v>
      </c>
    </row>
    <row r="1183" spans="1:19" hidden="1" outlineLevel="2" x14ac:dyDescent="0.2">
      <c r="A1183" t="s">
        <v>426</v>
      </c>
      <c r="B1183">
        <v>2006</v>
      </c>
      <c r="C1183">
        <v>11.5</v>
      </c>
      <c r="D1183" s="6">
        <v>369180.09</v>
      </c>
      <c r="E1183">
        <v>20</v>
      </c>
      <c r="F1183">
        <v>13.116935</v>
      </c>
      <c r="G1183" s="32">
        <f>Parameters!$R$55</f>
        <v>-0.11</v>
      </c>
      <c r="H1183" s="6">
        <f t="shared" si="196"/>
        <v>127054.5278087925</v>
      </c>
      <c r="I1183" s="6">
        <f t="shared" si="197"/>
        <v>141030.52586775969</v>
      </c>
      <c r="J1183" s="6">
        <f t="shared" si="205"/>
        <v>1.515855786491126</v>
      </c>
      <c r="K1183" s="126">
        <f t="shared" si="198"/>
        <v>213781.93870852995</v>
      </c>
      <c r="L1183" s="113">
        <f t="shared" si="199"/>
        <v>192596.34</v>
      </c>
      <c r="M1183" s="113">
        <f t="shared" si="200"/>
        <v>21185.599999999999</v>
      </c>
      <c r="N1183" s="113">
        <f t="shared" si="201"/>
        <v>18459.004500000003</v>
      </c>
      <c r="O1183" s="6">
        <f t="shared" si="202"/>
        <v>18459.004500000003</v>
      </c>
      <c r="P1183">
        <f t="shared" si="203"/>
        <v>4842511.2438241504</v>
      </c>
    </row>
    <row r="1184" spans="1:19" hidden="1" outlineLevel="2" x14ac:dyDescent="0.2">
      <c r="A1184" t="s">
        <v>426</v>
      </c>
      <c r="B1184">
        <v>2005</v>
      </c>
      <c r="C1184">
        <v>12.5</v>
      </c>
      <c r="D1184" s="6">
        <v>122511.48</v>
      </c>
      <c r="E1184">
        <v>20</v>
      </c>
      <c r="F1184">
        <v>12.551399</v>
      </c>
      <c r="G1184" s="32">
        <f>Parameters!$R$55</f>
        <v>-0.11</v>
      </c>
      <c r="H1184" s="6">
        <f t="shared" si="196"/>
        <v>45626.956621973994</v>
      </c>
      <c r="I1184" s="6">
        <f t="shared" si="197"/>
        <v>50645.92185039114</v>
      </c>
      <c r="J1184" s="6">
        <f t="shared" si="205"/>
        <v>1.515855786491126</v>
      </c>
      <c r="K1184" s="126">
        <f t="shared" si="198"/>
        <v>76771.913699092765</v>
      </c>
      <c r="L1184" s="113">
        <f t="shared" si="199"/>
        <v>69163.89</v>
      </c>
      <c r="M1184" s="113">
        <f t="shared" si="200"/>
        <v>7608.02</v>
      </c>
      <c r="N1184" s="113">
        <f t="shared" si="201"/>
        <v>6125.5739999999996</v>
      </c>
      <c r="O1184" s="6">
        <f t="shared" si="202"/>
        <v>6125.5739999999996</v>
      </c>
      <c r="P1184">
        <f t="shared" si="203"/>
        <v>1537690.4675605199</v>
      </c>
    </row>
    <row r="1185" spans="1:16" hidden="1" outlineLevel="2" x14ac:dyDescent="0.2">
      <c r="A1185" t="s">
        <v>426</v>
      </c>
      <c r="B1185">
        <v>2004</v>
      </c>
      <c r="C1185">
        <v>13.5</v>
      </c>
      <c r="D1185" s="6">
        <v>387923.63</v>
      </c>
      <c r="E1185">
        <v>20</v>
      </c>
      <c r="F1185">
        <v>11.994816</v>
      </c>
      <c r="G1185" s="32">
        <f>Parameters!$R$55</f>
        <v>-0.11</v>
      </c>
      <c r="H1185" s="6">
        <f t="shared" si="196"/>
        <v>155270.00180489602</v>
      </c>
      <c r="I1185" s="6">
        <f t="shared" si="197"/>
        <v>172349.70200343459</v>
      </c>
      <c r="J1185" s="6">
        <f t="shared" si="205"/>
        <v>1.515855786491126</v>
      </c>
      <c r="K1185" s="126">
        <f t="shared" si="198"/>
        <v>261257.29308192752</v>
      </c>
      <c r="L1185" s="113">
        <f t="shared" si="199"/>
        <v>235366.93</v>
      </c>
      <c r="M1185" s="113">
        <f t="shared" si="200"/>
        <v>25890.36</v>
      </c>
      <c r="N1185" s="113">
        <f t="shared" si="201"/>
        <v>19396.181499999999</v>
      </c>
      <c r="O1185" s="6">
        <f t="shared" si="202"/>
        <v>19396.181499999999</v>
      </c>
      <c r="P1185">
        <f t="shared" si="203"/>
        <v>4653072.5639020801</v>
      </c>
    </row>
    <row r="1186" spans="1:16" hidden="1" outlineLevel="2" x14ac:dyDescent="0.2">
      <c r="A1186" t="s">
        <v>426</v>
      </c>
      <c r="B1186">
        <v>2003</v>
      </c>
      <c r="C1186">
        <v>14.5</v>
      </c>
      <c r="D1186" s="6">
        <v>685350.06</v>
      </c>
      <c r="E1186">
        <v>20</v>
      </c>
      <c r="F1186">
        <v>11.447997000000001</v>
      </c>
      <c r="G1186" s="32">
        <f>Parameters!$R$55</f>
        <v>-0.11</v>
      </c>
      <c r="H1186" s="6">
        <f t="shared" si="196"/>
        <v>293055.78845850902</v>
      </c>
      <c r="I1186" s="6">
        <f t="shared" si="197"/>
        <v>325291.92518894502</v>
      </c>
      <c r="J1186" s="6">
        <f t="shared" si="205"/>
        <v>1.515855786491126</v>
      </c>
      <c r="K1186" s="126">
        <f t="shared" si="198"/>
        <v>493095.64709650079</v>
      </c>
      <c r="L1186" s="113">
        <f t="shared" si="199"/>
        <v>444230.31</v>
      </c>
      <c r="M1186" s="113">
        <f t="shared" si="200"/>
        <v>48865.34</v>
      </c>
      <c r="N1186" s="113">
        <f t="shared" si="201"/>
        <v>34267.503000000004</v>
      </c>
      <c r="O1186" s="6">
        <f t="shared" si="202"/>
        <v>34267.503000000004</v>
      </c>
      <c r="P1186">
        <f t="shared" si="203"/>
        <v>7845885.4308298212</v>
      </c>
    </row>
    <row r="1187" spans="1:16" hidden="1" outlineLevel="2" x14ac:dyDescent="0.2">
      <c r="A1187" t="s">
        <v>426</v>
      </c>
      <c r="B1187">
        <v>2002</v>
      </c>
      <c r="C1187">
        <v>15.5</v>
      </c>
      <c r="D1187" s="6">
        <v>798493.8</v>
      </c>
      <c r="E1187">
        <v>20</v>
      </c>
      <c r="F1187">
        <v>10.911612</v>
      </c>
      <c r="G1187" s="32">
        <f>Parameters!$R$55</f>
        <v>-0.11</v>
      </c>
      <c r="H1187" s="6">
        <f t="shared" si="196"/>
        <v>362851.07349972002</v>
      </c>
      <c r="I1187" s="6">
        <f t="shared" si="197"/>
        <v>402764.69158468925</v>
      </c>
      <c r="J1187" s="6">
        <f t="shared" si="205"/>
        <v>1.515855786491126</v>
      </c>
      <c r="K1187" s="126">
        <f t="shared" si="198"/>
        <v>610533.1883329649</v>
      </c>
      <c r="L1187" s="113">
        <f t="shared" si="199"/>
        <v>550029.9</v>
      </c>
      <c r="M1187" s="113">
        <f t="shared" si="200"/>
        <v>60503.29</v>
      </c>
      <c r="N1187" s="113">
        <f t="shared" si="201"/>
        <v>39924.69</v>
      </c>
      <c r="O1187" s="6">
        <f t="shared" si="202"/>
        <v>39924.69</v>
      </c>
      <c r="P1187">
        <f t="shared" si="203"/>
        <v>8712854.5300056003</v>
      </c>
    </row>
    <row r="1188" spans="1:16" hidden="1" outlineLevel="2" x14ac:dyDescent="0.2">
      <c r="A1188" t="s">
        <v>426</v>
      </c>
      <c r="B1188">
        <v>2001</v>
      </c>
      <c r="C1188">
        <v>16.5</v>
      </c>
      <c r="D1188" s="6">
        <v>70638.83</v>
      </c>
      <c r="E1188">
        <v>20</v>
      </c>
      <c r="F1188">
        <v>10.386186</v>
      </c>
      <c r="G1188" s="32">
        <f>Parameters!$R$55</f>
        <v>-0.11</v>
      </c>
      <c r="H1188" s="6">
        <f t="shared" si="196"/>
        <v>33955.428639881</v>
      </c>
      <c r="I1188" s="6">
        <f t="shared" si="197"/>
        <v>37690.525790267915</v>
      </c>
      <c r="J1188" s="6">
        <f t="shared" si="205"/>
        <v>1.515855786491126</v>
      </c>
      <c r="K1188" s="126">
        <f t="shared" si="198"/>
        <v>57133.401615070637</v>
      </c>
      <c r="L1188" s="113">
        <f t="shared" si="199"/>
        <v>51471.53</v>
      </c>
      <c r="M1188" s="113">
        <f t="shared" si="200"/>
        <v>5661.87</v>
      </c>
      <c r="N1188" s="113">
        <f t="shared" si="201"/>
        <v>3531.9414999999999</v>
      </c>
      <c r="O1188" s="6">
        <f t="shared" si="202"/>
        <v>3531.9414999999999</v>
      </c>
      <c r="P1188">
        <f t="shared" si="203"/>
        <v>733668.02720238001</v>
      </c>
    </row>
    <row r="1189" spans="1:16" hidden="1" outlineLevel="2" x14ac:dyDescent="0.2">
      <c r="A1189" t="s">
        <v>426</v>
      </c>
      <c r="B1189">
        <v>2000</v>
      </c>
      <c r="C1189">
        <v>17.5</v>
      </c>
      <c r="D1189" s="6">
        <v>134176.31</v>
      </c>
      <c r="E1189">
        <v>20</v>
      </c>
      <c r="F1189">
        <v>9.87209</v>
      </c>
      <c r="G1189" s="32">
        <f>Parameters!$R$55</f>
        <v>-0.11</v>
      </c>
      <c r="H1189" s="6">
        <f t="shared" si="196"/>
        <v>67946.279590605001</v>
      </c>
      <c r="I1189" s="6">
        <f t="shared" si="197"/>
        <v>75420.370345571559</v>
      </c>
      <c r="J1189" s="6">
        <f t="shared" si="205"/>
        <v>1.515855786491126</v>
      </c>
      <c r="K1189" s="126">
        <f t="shared" si="198"/>
        <v>114326.40480763836</v>
      </c>
      <c r="L1189" s="113">
        <f t="shared" si="199"/>
        <v>102996.76</v>
      </c>
      <c r="M1189" s="113">
        <f t="shared" si="200"/>
        <v>11329.64</v>
      </c>
      <c r="N1189" s="113">
        <f t="shared" si="201"/>
        <v>6708.8154999999997</v>
      </c>
      <c r="O1189" s="6">
        <f t="shared" si="202"/>
        <v>6708.8154999999997</v>
      </c>
      <c r="P1189">
        <f t="shared" si="203"/>
        <v>1324600.6081878999</v>
      </c>
    </row>
    <row r="1190" spans="1:16" hidden="1" outlineLevel="2" x14ac:dyDescent="0.2">
      <c r="A1190" t="s">
        <v>426</v>
      </c>
      <c r="B1190">
        <v>1999</v>
      </c>
      <c r="C1190">
        <v>18.5</v>
      </c>
      <c r="D1190" s="6">
        <v>747484.08</v>
      </c>
      <c r="E1190">
        <v>20</v>
      </c>
      <c r="F1190">
        <v>9.3695509999999995</v>
      </c>
      <c r="G1190" s="32">
        <f>Parameters!$R$55</f>
        <v>-0.11</v>
      </c>
      <c r="H1190" s="6">
        <f t="shared" si="196"/>
        <v>397304.56953759596</v>
      </c>
      <c r="I1190" s="6">
        <f t="shared" si="197"/>
        <v>441008.07218673156</v>
      </c>
      <c r="J1190" s="6">
        <f t="shared" si="205"/>
        <v>1.515855786491126</v>
      </c>
      <c r="K1190" s="126">
        <f t="shared" si="198"/>
        <v>668504.63811355317</v>
      </c>
      <c r="L1190" s="113">
        <f t="shared" si="199"/>
        <v>602256.43000000005</v>
      </c>
      <c r="M1190" s="113">
        <f t="shared" si="200"/>
        <v>66248.210000000006</v>
      </c>
      <c r="N1190" s="113">
        <f t="shared" si="201"/>
        <v>37374.203999999998</v>
      </c>
      <c r="O1190" s="6">
        <f t="shared" si="202"/>
        <v>37374.203999999998</v>
      </c>
      <c r="P1190">
        <f t="shared" si="203"/>
        <v>7003590.209248079</v>
      </c>
    </row>
    <row r="1191" spans="1:16" hidden="1" outlineLevel="2" x14ac:dyDescent="0.2">
      <c r="A1191" t="s">
        <v>426</v>
      </c>
      <c r="B1191">
        <v>1998</v>
      </c>
      <c r="C1191">
        <v>19.5</v>
      </c>
      <c r="D1191" s="6">
        <v>290599.25</v>
      </c>
      <c r="E1191">
        <v>20</v>
      </c>
      <c r="F1191">
        <v>8.8786539999999992</v>
      </c>
      <c r="G1191" s="32">
        <f>Parameters!$R$55</f>
        <v>-0.11</v>
      </c>
      <c r="H1191" s="6">
        <f t="shared" si="196"/>
        <v>161592.74032952503</v>
      </c>
      <c r="I1191" s="6">
        <f t="shared" si="197"/>
        <v>179367.94176577279</v>
      </c>
      <c r="J1191" s="6">
        <f t="shared" si="205"/>
        <v>1.515855786491126</v>
      </c>
      <c r="K1191" s="126">
        <f t="shared" si="198"/>
        <v>271895.93243664998</v>
      </c>
      <c r="L1191" s="113">
        <f t="shared" si="199"/>
        <v>244951.29</v>
      </c>
      <c r="M1191" s="113">
        <f t="shared" si="200"/>
        <v>26944.639999999999</v>
      </c>
      <c r="N1191" s="113">
        <f t="shared" si="201"/>
        <v>14529.9625</v>
      </c>
      <c r="O1191" s="6">
        <f t="shared" si="202"/>
        <v>14529.9625</v>
      </c>
      <c r="P1191">
        <f t="shared" si="203"/>
        <v>2580130.1934094997</v>
      </c>
    </row>
    <row r="1192" spans="1:16" hidden="1" outlineLevel="2" x14ac:dyDescent="0.2">
      <c r="A1192" t="s">
        <v>426</v>
      </c>
      <c r="B1192">
        <v>1997</v>
      </c>
      <c r="C1192">
        <v>20.5</v>
      </c>
      <c r="D1192" s="6">
        <v>1376312.04</v>
      </c>
      <c r="E1192">
        <v>20</v>
      </c>
      <c r="F1192">
        <v>8.3993439999999993</v>
      </c>
      <c r="G1192" s="32">
        <f>Parameters!$R$55</f>
        <v>-0.11</v>
      </c>
      <c r="H1192" s="6">
        <f t="shared" si="196"/>
        <v>798306.12623491208</v>
      </c>
      <c r="I1192" s="6">
        <f t="shared" si="197"/>
        <v>886119.80012075254</v>
      </c>
      <c r="J1192" s="6">
        <f t="shared" si="205"/>
        <v>1.515855786491126</v>
      </c>
      <c r="K1192" s="126">
        <f t="shared" si="198"/>
        <v>1343229.8265374026</v>
      </c>
      <c r="L1192" s="113">
        <f t="shared" si="199"/>
        <v>1210116.96</v>
      </c>
      <c r="M1192" s="113">
        <f t="shared" si="200"/>
        <v>133112.87</v>
      </c>
      <c r="N1192" s="113">
        <f t="shared" si="201"/>
        <v>68815.601999999999</v>
      </c>
      <c r="O1192" s="6">
        <f t="shared" si="202"/>
        <v>68815.601999999999</v>
      </c>
      <c r="P1192">
        <f t="shared" si="203"/>
        <v>11560118.27530176</v>
      </c>
    </row>
    <row r="1193" spans="1:16" hidden="1" outlineLevel="2" x14ac:dyDescent="0.2">
      <c r="A1193" t="s">
        <v>426</v>
      </c>
      <c r="B1193">
        <v>1996</v>
      </c>
      <c r="C1193">
        <v>21.5</v>
      </c>
      <c r="D1193" s="6">
        <v>957549.82</v>
      </c>
      <c r="E1193">
        <v>20</v>
      </c>
      <c r="F1193">
        <v>7.9314400000000003</v>
      </c>
      <c r="G1193" s="32">
        <f>Parameters!$R$55</f>
        <v>-0.11</v>
      </c>
      <c r="H1193" s="6">
        <f t="shared" si="196"/>
        <v>577812.37278295995</v>
      </c>
      <c r="I1193" s="6">
        <f t="shared" si="197"/>
        <v>641371.73378908564</v>
      </c>
      <c r="J1193" s="6">
        <f t="shared" si="205"/>
        <v>1.515855786491126</v>
      </c>
      <c r="K1193" s="126">
        <f t="shared" si="198"/>
        <v>972227.05395603145</v>
      </c>
      <c r="L1193" s="113">
        <f t="shared" si="199"/>
        <v>875880.23</v>
      </c>
      <c r="M1193" s="113">
        <f t="shared" si="200"/>
        <v>96346.82</v>
      </c>
      <c r="N1193" s="113">
        <f t="shared" si="201"/>
        <v>47877.490999999995</v>
      </c>
      <c r="O1193" s="6">
        <f t="shared" si="202"/>
        <v>47877.490999999995</v>
      </c>
      <c r="P1193">
        <f t="shared" si="203"/>
        <v>7594748.9443407999</v>
      </c>
    </row>
    <row r="1194" spans="1:16" hidden="1" outlineLevel="2" x14ac:dyDescent="0.2">
      <c r="A1194" t="s">
        <v>426</v>
      </c>
      <c r="B1194">
        <v>1995</v>
      </c>
      <c r="C1194">
        <v>22.5</v>
      </c>
      <c r="D1194" s="6">
        <v>932311.86</v>
      </c>
      <c r="E1194">
        <v>20</v>
      </c>
      <c r="F1194">
        <v>7.4746329999999999</v>
      </c>
      <c r="G1194" s="32">
        <f>Parameters!$R$55</f>
        <v>-0.11</v>
      </c>
      <c r="H1194" s="6">
        <f t="shared" si="196"/>
        <v>583877.41024763102</v>
      </c>
      <c r="I1194" s="6">
        <f t="shared" si="197"/>
        <v>648103.92537487054</v>
      </c>
      <c r="J1194" s="6">
        <f t="shared" si="205"/>
        <v>1.515855786491126</v>
      </c>
      <c r="K1194" s="126">
        <f t="shared" si="198"/>
        <v>982432.08552711038</v>
      </c>
      <c r="L1194" s="113">
        <f t="shared" si="199"/>
        <v>885073.95</v>
      </c>
      <c r="M1194" s="113">
        <f t="shared" si="200"/>
        <v>97358.14</v>
      </c>
      <c r="N1194" s="113">
        <f t="shared" si="201"/>
        <v>46615.593000000001</v>
      </c>
      <c r="O1194" s="6">
        <f t="shared" si="202"/>
        <v>46615.593000000001</v>
      </c>
      <c r="P1194">
        <f t="shared" si="203"/>
        <v>6968688.9950473802</v>
      </c>
    </row>
    <row r="1195" spans="1:16" hidden="1" outlineLevel="2" x14ac:dyDescent="0.2">
      <c r="A1195" t="s">
        <v>426</v>
      </c>
      <c r="B1195">
        <v>1994</v>
      </c>
      <c r="C1195">
        <v>23.5</v>
      </c>
      <c r="D1195" s="6">
        <v>379471.6</v>
      </c>
      <c r="E1195">
        <v>20</v>
      </c>
      <c r="F1195">
        <v>7.0284870000000002</v>
      </c>
      <c r="G1195" s="32">
        <f>Parameters!$R$55</f>
        <v>-0.11</v>
      </c>
      <c r="H1195" s="6">
        <f t="shared" si="196"/>
        <v>246116.03962653998</v>
      </c>
      <c r="I1195" s="6">
        <f t="shared" si="197"/>
        <v>273188.80398545938</v>
      </c>
      <c r="J1195" s="6">
        <f t="shared" si="205"/>
        <v>1.515855786491126</v>
      </c>
      <c r="K1195" s="126">
        <f t="shared" si="198"/>
        <v>414114.82932594855</v>
      </c>
      <c r="L1195" s="113">
        <f t="shared" si="199"/>
        <v>373076.42</v>
      </c>
      <c r="M1195" s="113">
        <f t="shared" si="200"/>
        <v>41038.410000000003</v>
      </c>
      <c r="N1195" s="113">
        <f t="shared" si="201"/>
        <v>18973.579999999998</v>
      </c>
      <c r="O1195" s="6">
        <f t="shared" si="202"/>
        <v>18973.579999999998</v>
      </c>
      <c r="P1195">
        <f t="shared" si="203"/>
        <v>2667111.2074691998</v>
      </c>
    </row>
    <row r="1196" spans="1:16" hidden="1" outlineLevel="2" x14ac:dyDescent="0.2">
      <c r="A1196" t="s">
        <v>426</v>
      </c>
      <c r="B1196">
        <v>1993</v>
      </c>
      <c r="C1196">
        <v>24.5</v>
      </c>
      <c r="D1196" s="6">
        <v>288380.19</v>
      </c>
      <c r="E1196">
        <v>20</v>
      </c>
      <c r="F1196">
        <v>6.5924399999999999</v>
      </c>
      <c r="G1196" s="32">
        <f>Parameters!$R$55</f>
        <v>-0.11</v>
      </c>
      <c r="H1196" s="6">
        <f t="shared" si="196"/>
        <v>193323.73501182001</v>
      </c>
      <c r="I1196" s="6">
        <f t="shared" si="197"/>
        <v>214589.34586312022</v>
      </c>
      <c r="J1196" s="6">
        <f t="shared" si="205"/>
        <v>1.515855786491126</v>
      </c>
      <c r="K1196" s="126">
        <f t="shared" si="198"/>
        <v>325286.50164595636</v>
      </c>
      <c r="L1196" s="113">
        <f t="shared" si="199"/>
        <v>293050.90000000002</v>
      </c>
      <c r="M1196" s="113">
        <f t="shared" si="200"/>
        <v>32235.599999999999</v>
      </c>
      <c r="N1196" s="113">
        <f t="shared" si="201"/>
        <v>14419.0095</v>
      </c>
      <c r="O1196" s="6">
        <f t="shared" si="202"/>
        <v>14419.0095</v>
      </c>
      <c r="P1196">
        <f t="shared" si="203"/>
        <v>1901129.0997635999</v>
      </c>
    </row>
    <row r="1197" spans="1:16" hidden="1" outlineLevel="2" x14ac:dyDescent="0.2">
      <c r="A1197" t="s">
        <v>426</v>
      </c>
      <c r="B1197">
        <v>1992</v>
      </c>
      <c r="C1197">
        <v>25.5</v>
      </c>
      <c r="D1197" s="6">
        <v>668101.53</v>
      </c>
      <c r="E1197">
        <v>20</v>
      </c>
      <c r="F1197">
        <v>6.1657989999999998</v>
      </c>
      <c r="G1197" s="32">
        <f>Parameters!$R$55</f>
        <v>-0.11</v>
      </c>
      <c r="H1197" s="6">
        <f t="shared" si="196"/>
        <v>462132.54272137652</v>
      </c>
      <c r="I1197" s="6">
        <f t="shared" si="197"/>
        <v>512967.12242072797</v>
      </c>
      <c r="J1197" s="6">
        <f t="shared" si="205"/>
        <v>1.515855786491126</v>
      </c>
      <c r="K1197" s="126">
        <f t="shared" si="198"/>
        <v>777584.18080116226</v>
      </c>
      <c r="L1197" s="113">
        <f t="shared" si="199"/>
        <v>700526.29</v>
      </c>
      <c r="M1197" s="113">
        <f t="shared" si="200"/>
        <v>77057.89</v>
      </c>
      <c r="N1197" s="113">
        <f t="shared" si="201"/>
        <v>33405.076500000003</v>
      </c>
      <c r="O1197" s="6">
        <f t="shared" si="202"/>
        <v>33405.076500000003</v>
      </c>
      <c r="P1197">
        <f t="shared" si="203"/>
        <v>4119379.7455724701</v>
      </c>
    </row>
    <row r="1198" spans="1:16" hidden="1" outlineLevel="2" x14ac:dyDescent="0.2">
      <c r="A1198" t="s">
        <v>426</v>
      </c>
      <c r="B1198">
        <v>1991</v>
      </c>
      <c r="C1198">
        <v>26.5</v>
      </c>
      <c r="D1198" s="6">
        <v>132791.57</v>
      </c>
      <c r="E1198">
        <v>20</v>
      </c>
      <c r="F1198">
        <v>5.7477210000000003</v>
      </c>
      <c r="G1198" s="32">
        <f>Parameters!$R$55</f>
        <v>-0.11</v>
      </c>
      <c r="H1198" s="6">
        <f t="shared" si="196"/>
        <v>94629.12522440149</v>
      </c>
      <c r="I1198" s="6">
        <f t="shared" si="197"/>
        <v>105038.32899908566</v>
      </c>
      <c r="J1198" s="6">
        <f t="shared" si="205"/>
        <v>1.515855786491126</v>
      </c>
      <c r="K1198" s="126">
        <f t="shared" si="198"/>
        <v>159222.95881662265</v>
      </c>
      <c r="L1198" s="113">
        <f t="shared" si="199"/>
        <v>143444.10999999999</v>
      </c>
      <c r="M1198" s="113">
        <f t="shared" si="200"/>
        <v>15778.85</v>
      </c>
      <c r="N1198" s="113">
        <f t="shared" si="201"/>
        <v>6639.5785000000005</v>
      </c>
      <c r="O1198" s="6">
        <f t="shared" si="202"/>
        <v>6639.5785000000005</v>
      </c>
      <c r="P1198">
        <f t="shared" si="203"/>
        <v>763248.89551197004</v>
      </c>
    </row>
    <row r="1199" spans="1:16" hidden="1" outlineLevel="2" x14ac:dyDescent="0.2">
      <c r="A1199" t="s">
        <v>426</v>
      </c>
      <c r="B1199">
        <v>1990</v>
      </c>
      <c r="C1199">
        <v>27.5</v>
      </c>
      <c r="D1199" s="6">
        <v>481538.73</v>
      </c>
      <c r="E1199">
        <v>20</v>
      </c>
      <c r="F1199">
        <v>5.3371940000000002</v>
      </c>
      <c r="G1199" s="32">
        <f>Parameters!$R$55</f>
        <v>-0.11</v>
      </c>
      <c r="H1199" s="6">
        <f t="shared" si="196"/>
        <v>353035.44897381897</v>
      </c>
      <c r="I1199" s="6">
        <f t="shared" si="197"/>
        <v>391869.34836093907</v>
      </c>
      <c r="J1199" s="6">
        <f t="shared" si="205"/>
        <v>1.515855786491126</v>
      </c>
      <c r="K1199" s="126">
        <f t="shared" si="198"/>
        <v>594017.41926143633</v>
      </c>
      <c r="L1199" s="113">
        <f t="shared" si="199"/>
        <v>535150.82999999996</v>
      </c>
      <c r="M1199" s="113">
        <f t="shared" si="200"/>
        <v>58866.59</v>
      </c>
      <c r="N1199" s="113">
        <f t="shared" si="201"/>
        <v>24076.9365</v>
      </c>
      <c r="O1199" s="6">
        <f t="shared" si="202"/>
        <v>24076.9365</v>
      </c>
      <c r="P1199">
        <f t="shared" si="203"/>
        <v>2570065.6205236199</v>
      </c>
    </row>
    <row r="1200" spans="1:16" hidden="1" outlineLevel="2" x14ac:dyDescent="0.2">
      <c r="A1200" t="s">
        <v>426</v>
      </c>
      <c r="B1200">
        <v>1989</v>
      </c>
      <c r="C1200">
        <v>28.5</v>
      </c>
      <c r="D1200" s="6">
        <v>153791.56</v>
      </c>
      <c r="E1200">
        <v>20</v>
      </c>
      <c r="F1200">
        <v>4.9330119999999997</v>
      </c>
      <c r="G1200" s="32">
        <f>Parameters!$R$55</f>
        <v>-0.11</v>
      </c>
      <c r="H1200" s="6">
        <f t="shared" si="196"/>
        <v>115858.77945106401</v>
      </c>
      <c r="I1200" s="6">
        <f t="shared" si="197"/>
        <v>128603.24519068106</v>
      </c>
      <c r="J1200" s="6">
        <f t="shared" si="205"/>
        <v>1.515855786491126</v>
      </c>
      <c r="K1200" s="126">
        <f t="shared" si="198"/>
        <v>194943.97338383095</v>
      </c>
      <c r="L1200" s="113">
        <f t="shared" si="199"/>
        <v>175625.2</v>
      </c>
      <c r="M1200" s="113">
        <f t="shared" si="200"/>
        <v>19318.77</v>
      </c>
      <c r="N1200" s="113">
        <f t="shared" si="201"/>
        <v>7689.5779999999995</v>
      </c>
      <c r="O1200" s="6">
        <f t="shared" si="202"/>
        <v>7689.5779999999995</v>
      </c>
      <c r="P1200">
        <f t="shared" si="203"/>
        <v>758655.61097871989</v>
      </c>
    </row>
    <row r="1201" spans="1:19" hidden="1" outlineLevel="2" x14ac:dyDescent="0.2">
      <c r="A1201" t="s">
        <v>426</v>
      </c>
      <c r="B1201">
        <v>1988</v>
      </c>
      <c r="C1201">
        <v>29.5</v>
      </c>
      <c r="D1201" s="6">
        <v>293352.64</v>
      </c>
      <c r="E1201">
        <v>20</v>
      </c>
      <c r="F1201">
        <v>4.5337230000000002</v>
      </c>
      <c r="G1201" s="32">
        <f>Parameters!$R$55</f>
        <v>-0.11</v>
      </c>
      <c r="H1201" s="6">
        <f t="shared" si="196"/>
        <v>226853.659446064</v>
      </c>
      <c r="I1201" s="6">
        <f t="shared" si="197"/>
        <v>251807.56198513106</v>
      </c>
      <c r="J1201" s="6">
        <f t="shared" si="205"/>
        <v>1.515855786491126</v>
      </c>
      <c r="K1201" s="126">
        <f t="shared" si="198"/>
        <v>381703.94991738378</v>
      </c>
      <c r="L1201" s="113">
        <f t="shared" si="199"/>
        <v>343877.43</v>
      </c>
      <c r="M1201" s="113">
        <f t="shared" si="200"/>
        <v>37826.519999999997</v>
      </c>
      <c r="N1201" s="113">
        <f t="shared" si="201"/>
        <v>14667.632000000001</v>
      </c>
      <c r="O1201" s="6">
        <f t="shared" si="202"/>
        <v>14667.632000000001</v>
      </c>
      <c r="P1201">
        <f t="shared" si="203"/>
        <v>1329979.6110787201</v>
      </c>
    </row>
    <row r="1202" spans="1:19" hidden="1" outlineLevel="2" x14ac:dyDescent="0.2">
      <c r="A1202" t="s">
        <v>426</v>
      </c>
      <c r="B1202">
        <v>1987</v>
      </c>
      <c r="C1202">
        <v>30.5</v>
      </c>
      <c r="D1202" s="6">
        <v>1657879.36</v>
      </c>
      <c r="E1202">
        <v>20</v>
      </c>
      <c r="F1202">
        <v>4.1375869999999999</v>
      </c>
      <c r="G1202" s="32">
        <f>Parameters!$R$55</f>
        <v>-0.11</v>
      </c>
      <c r="H1202" s="6">
        <f t="shared" si="196"/>
        <v>1314898.355624784</v>
      </c>
      <c r="I1202" s="6">
        <f t="shared" si="197"/>
        <v>1459537.1747435103</v>
      </c>
      <c r="J1202" s="6">
        <f t="shared" si="205"/>
        <v>1.515855786491126</v>
      </c>
      <c r="K1202" s="126">
        <f t="shared" si="198"/>
        <v>2212447.8719338598</v>
      </c>
      <c r="L1202" s="113">
        <f t="shared" si="199"/>
        <v>1993196.28</v>
      </c>
      <c r="M1202" s="113">
        <f t="shared" si="200"/>
        <v>219251.59</v>
      </c>
      <c r="N1202" s="113">
        <f t="shared" si="201"/>
        <v>82893.968000000008</v>
      </c>
      <c r="O1202" s="6">
        <f t="shared" si="202"/>
        <v>82893.968000000008</v>
      </c>
      <c r="P1202">
        <f t="shared" si="203"/>
        <v>6859620.0875043198</v>
      </c>
    </row>
    <row r="1203" spans="1:19" hidden="1" outlineLevel="2" x14ac:dyDescent="0.2">
      <c r="A1203" t="s">
        <v>426</v>
      </c>
      <c r="B1203">
        <v>1986</v>
      </c>
      <c r="C1203">
        <v>31.5</v>
      </c>
      <c r="D1203" s="6">
        <v>84562.34</v>
      </c>
      <c r="E1203">
        <v>20</v>
      </c>
      <c r="F1203">
        <v>3.742505</v>
      </c>
      <c r="G1203" s="32">
        <f>Parameters!$R$55</f>
        <v>-0.11</v>
      </c>
      <c r="H1203" s="6">
        <f t="shared" si="196"/>
        <v>68738.590986914991</v>
      </c>
      <c r="I1203" s="6">
        <f t="shared" si="197"/>
        <v>76299.835995475645</v>
      </c>
      <c r="J1203" s="6">
        <f t="shared" si="205"/>
        <v>1.515855786491126</v>
      </c>
      <c r="K1203" s="126">
        <f t="shared" si="198"/>
        <v>115659.54790206565</v>
      </c>
      <c r="L1203" s="113">
        <f t="shared" si="199"/>
        <v>104197.79</v>
      </c>
      <c r="M1203" s="113">
        <f t="shared" si="200"/>
        <v>11461.76</v>
      </c>
      <c r="N1203" s="113">
        <f t="shared" si="201"/>
        <v>4228.1170000000002</v>
      </c>
      <c r="O1203" s="6">
        <f t="shared" si="202"/>
        <v>4228.1170000000002</v>
      </c>
      <c r="P1203">
        <f t="shared" si="203"/>
        <v>316474.9802617</v>
      </c>
    </row>
    <row r="1204" spans="1:19" hidden="1" outlineLevel="2" x14ac:dyDescent="0.2">
      <c r="A1204" t="s">
        <v>426</v>
      </c>
      <c r="B1204">
        <v>1985</v>
      </c>
      <c r="C1204">
        <v>32.5</v>
      </c>
      <c r="D1204" s="6">
        <v>36071.910000000003</v>
      </c>
      <c r="E1204">
        <v>20</v>
      </c>
      <c r="F1204">
        <v>3.3459569999999998</v>
      </c>
      <c r="G1204" s="32">
        <f>Parameters!$R$55</f>
        <v>-0.11</v>
      </c>
      <c r="H1204" s="6">
        <f t="shared" si="196"/>
        <v>30037.157011606505</v>
      </c>
      <c r="I1204" s="6">
        <f t="shared" si="197"/>
        <v>33341.244282883221</v>
      </c>
      <c r="J1204" s="6">
        <f t="shared" si="205"/>
        <v>1.515855786491126</v>
      </c>
      <c r="K1204" s="126">
        <f t="shared" si="198"/>
        <v>50540.518075022701</v>
      </c>
      <c r="L1204" s="113">
        <f t="shared" si="199"/>
        <v>45532</v>
      </c>
      <c r="M1204" s="113">
        <f t="shared" si="200"/>
        <v>5008.5200000000004</v>
      </c>
      <c r="N1204" s="113">
        <f t="shared" si="201"/>
        <v>1803.5955000000001</v>
      </c>
      <c r="O1204" s="6">
        <f t="shared" si="202"/>
        <v>1803.5955000000001</v>
      </c>
      <c r="P1204">
        <f t="shared" si="203"/>
        <v>120695.05976787</v>
      </c>
    </row>
    <row r="1205" spans="1:19" hidden="1" outlineLevel="2" x14ac:dyDescent="0.2">
      <c r="A1205" t="s">
        <v>426</v>
      </c>
      <c r="B1205">
        <v>1984</v>
      </c>
      <c r="C1205">
        <v>33.5</v>
      </c>
      <c r="D1205" s="6">
        <v>42024.73</v>
      </c>
      <c r="E1205">
        <v>20</v>
      </c>
      <c r="F1205">
        <v>2.9449329999999998</v>
      </c>
      <c r="G1205" s="32">
        <f>Parameters!$R$55</f>
        <v>-0.11</v>
      </c>
      <c r="H1205" s="6">
        <f t="shared" si="196"/>
        <v>35836.729290345502</v>
      </c>
      <c r="I1205" s="6">
        <f t="shared" si="197"/>
        <v>39778.769512283514</v>
      </c>
      <c r="J1205" s="6">
        <f t="shared" si="205"/>
        <v>1.515855786491126</v>
      </c>
      <c r="K1205" s="126">
        <f t="shared" si="198"/>
        <v>60298.877944691747</v>
      </c>
      <c r="L1205" s="113">
        <f t="shared" si="199"/>
        <v>54323.31</v>
      </c>
      <c r="M1205" s="113">
        <f t="shared" si="200"/>
        <v>5975.57</v>
      </c>
      <c r="N1205" s="113">
        <f t="shared" si="201"/>
        <v>2101.2365</v>
      </c>
      <c r="O1205" s="6">
        <f t="shared" si="202"/>
        <v>2101.2365</v>
      </c>
      <c r="P1205">
        <f t="shared" si="203"/>
        <v>123760.01419309</v>
      </c>
    </row>
    <row r="1206" spans="1:19" hidden="1" outlineLevel="2" x14ac:dyDescent="0.2">
      <c r="A1206" t="s">
        <v>426</v>
      </c>
      <c r="B1206">
        <v>1983</v>
      </c>
      <c r="C1206">
        <v>34.5</v>
      </c>
      <c r="D1206" s="6">
        <v>55624.35</v>
      </c>
      <c r="E1206">
        <v>20</v>
      </c>
      <c r="F1206">
        <v>2.5359449999999999</v>
      </c>
      <c r="G1206" s="32">
        <f>Parameters!$R$55</f>
        <v>-0.11</v>
      </c>
      <c r="H1206" s="6">
        <f t="shared" si="196"/>
        <v>48571.335386962499</v>
      </c>
      <c r="I1206" s="6">
        <f t="shared" si="197"/>
        <v>53914.182279528381</v>
      </c>
      <c r="J1206" s="6">
        <f t="shared" si="205"/>
        <v>1.515855786491126</v>
      </c>
      <c r="K1206" s="126">
        <f t="shared" si="198"/>
        <v>81726.125182360425</v>
      </c>
      <c r="L1206" s="113">
        <f t="shared" si="199"/>
        <v>73627.14</v>
      </c>
      <c r="M1206" s="113">
        <f t="shared" si="200"/>
        <v>8098.99</v>
      </c>
      <c r="N1206" s="113">
        <f t="shared" si="201"/>
        <v>2781.2174999999997</v>
      </c>
      <c r="O1206" s="6">
        <f t="shared" si="202"/>
        <v>2781.2174999999997</v>
      </c>
      <c r="P1206">
        <f t="shared" si="203"/>
        <v>141060.29226074999</v>
      </c>
    </row>
    <row r="1207" spans="1:19" hidden="1" outlineLevel="2" x14ac:dyDescent="0.2">
      <c r="A1207" t="s">
        <v>426</v>
      </c>
      <c r="B1207">
        <v>1981</v>
      </c>
      <c r="C1207">
        <v>36.5</v>
      </c>
      <c r="D1207" s="6">
        <v>36910.410000000003</v>
      </c>
      <c r="E1207">
        <v>20</v>
      </c>
      <c r="F1207">
        <v>1.679117</v>
      </c>
      <c r="G1207" s="32">
        <f>Parameters!$R$55</f>
        <v>-0.11</v>
      </c>
      <c r="H1207" s="6">
        <f t="shared" si="196"/>
        <v>33811.565154601507</v>
      </c>
      <c r="I1207" s="6">
        <f t="shared" si="197"/>
        <v>37530.837321607672</v>
      </c>
      <c r="J1207" s="6">
        <f t="shared" si="205"/>
        <v>1.515855786491126</v>
      </c>
      <c r="K1207" s="126">
        <f t="shared" si="198"/>
        <v>56891.336925816104</v>
      </c>
      <c r="L1207" s="113">
        <f t="shared" si="199"/>
        <v>51253.46</v>
      </c>
      <c r="M1207" s="113">
        <f t="shared" si="200"/>
        <v>5637.88</v>
      </c>
      <c r="N1207" s="113">
        <f t="shared" si="201"/>
        <v>1845.5205000000001</v>
      </c>
      <c r="O1207" s="6">
        <f t="shared" si="202"/>
        <v>1845.5205000000001</v>
      </c>
      <c r="P1207">
        <f t="shared" si="203"/>
        <v>61976.896907970004</v>
      </c>
    </row>
    <row r="1208" spans="1:19" hidden="1" outlineLevel="2" x14ac:dyDescent="0.2">
      <c r="A1208" t="s">
        <v>426</v>
      </c>
      <c r="B1208">
        <v>1979</v>
      </c>
      <c r="C1208">
        <v>38.5</v>
      </c>
      <c r="D1208" s="6">
        <v>580.16</v>
      </c>
      <c r="E1208">
        <v>20</v>
      </c>
      <c r="F1208">
        <v>0.76809000000000005</v>
      </c>
      <c r="G1208" s="32">
        <f>Parameters!$R$55</f>
        <v>-0.11</v>
      </c>
      <c r="H1208" s="6">
        <f t="shared" si="196"/>
        <v>557.87924527999996</v>
      </c>
      <c r="I1208" s="6">
        <f t="shared" si="197"/>
        <v>619.24596226080007</v>
      </c>
      <c r="J1208" s="6">
        <f t="shared" si="205"/>
        <v>1.515855786491126</v>
      </c>
      <c r="K1208" s="126">
        <f t="shared" si="198"/>
        <v>938.68757515429922</v>
      </c>
      <c r="L1208" s="113">
        <f t="shared" si="199"/>
        <v>845.66</v>
      </c>
      <c r="M1208" s="113">
        <f t="shared" si="200"/>
        <v>93.03</v>
      </c>
      <c r="N1208" s="113">
        <f t="shared" si="201"/>
        <v>29.007999999999999</v>
      </c>
      <c r="O1208" s="6">
        <f t="shared" si="202"/>
        <v>29.007999999999999</v>
      </c>
      <c r="P1208">
        <f t="shared" si="203"/>
        <v>445.61509440000003</v>
      </c>
    </row>
    <row r="1209" spans="1:19" hidden="1" outlineLevel="2" x14ac:dyDescent="0.2">
      <c r="A1209" t="s">
        <v>426</v>
      </c>
      <c r="B1209">
        <v>1973</v>
      </c>
      <c r="C1209">
        <v>44.5</v>
      </c>
      <c r="D1209" s="6">
        <v>2631.34</v>
      </c>
      <c r="E1209">
        <v>20</v>
      </c>
      <c r="F1209">
        <v>0</v>
      </c>
      <c r="G1209" s="32">
        <f>Parameters!$R$55</f>
        <v>-0.11</v>
      </c>
      <c r="H1209" s="6">
        <f t="shared" si="196"/>
        <v>2631.34</v>
      </c>
      <c r="I1209" s="6">
        <f t="shared" si="197"/>
        <v>2920.7874000000006</v>
      </c>
      <c r="J1209" s="6">
        <f t="shared" si="205"/>
        <v>1.515855786491126</v>
      </c>
      <c r="K1209" s="126">
        <f t="shared" si="198"/>
        <v>4427.4924814003716</v>
      </c>
      <c r="L1209" s="113">
        <f t="shared" si="199"/>
        <v>3988.73</v>
      </c>
      <c r="M1209" s="113">
        <f t="shared" si="200"/>
        <v>438.76</v>
      </c>
      <c r="N1209" s="113">
        <f t="shared" si="201"/>
        <v>131.56700000000001</v>
      </c>
      <c r="O1209" s="6">
        <f t="shared" si="202"/>
        <v>131.56700000000001</v>
      </c>
      <c r="P1209">
        <f t="shared" si="203"/>
        <v>0</v>
      </c>
    </row>
    <row r="1210" spans="1:19" hidden="1" outlineLevel="2" x14ac:dyDescent="0.2">
      <c r="A1210" t="s">
        <v>426</v>
      </c>
      <c r="B1210">
        <v>1951</v>
      </c>
      <c r="C1210">
        <v>66.5</v>
      </c>
      <c r="D1210" s="6">
        <v>194.88</v>
      </c>
      <c r="E1210">
        <v>20</v>
      </c>
      <c r="F1210">
        <v>0</v>
      </c>
      <c r="G1210" s="32">
        <f>Parameters!$R$55</f>
        <v>-0.11</v>
      </c>
      <c r="H1210" s="6">
        <f t="shared" si="196"/>
        <v>194.88</v>
      </c>
      <c r="I1210" s="6">
        <f t="shared" si="197"/>
        <v>216.3168</v>
      </c>
      <c r="J1210" s="6">
        <f t="shared" si="205"/>
        <v>1.515855786491126</v>
      </c>
      <c r="K1210" s="126">
        <f t="shared" si="198"/>
        <v>327.90507299524359</v>
      </c>
      <c r="L1210" s="113">
        <f t="shared" si="199"/>
        <v>295.41000000000003</v>
      </c>
      <c r="M1210" s="113">
        <f t="shared" si="200"/>
        <v>32.5</v>
      </c>
      <c r="N1210" s="113">
        <f t="shared" si="201"/>
        <v>9.7439999999999998</v>
      </c>
      <c r="O1210" s="6">
        <f t="shared" si="202"/>
        <v>9.7439999999999998</v>
      </c>
      <c r="P1210">
        <f t="shared" si="203"/>
        <v>0</v>
      </c>
    </row>
    <row r="1211" spans="1:19" outlineLevel="1" collapsed="1" x14ac:dyDescent="0.2">
      <c r="A1211" s="11" t="s">
        <v>427</v>
      </c>
      <c r="D1211" s="6">
        <f>SUBTOTAL(9,D1172:D1210)</f>
        <v>31440206.709999997</v>
      </c>
      <c r="G1211" s="32"/>
      <c r="H1211" s="6">
        <f>SUBTOTAL(9,H1172:H1210)</f>
        <v>8214593.6626974558</v>
      </c>
      <c r="I1211" s="6">
        <f>SUBTOTAL(9,I1172:I1210)</f>
        <v>9118198.9655941762</v>
      </c>
      <c r="J1211" s="6"/>
      <c r="K1211" s="126">
        <f t="shared" ref="K1211:P1211" si="206">SUBTOTAL(9,K1172:K1210)</f>
        <v>13821874.664373331</v>
      </c>
      <c r="L1211" s="113">
        <f t="shared" si="206"/>
        <v>12452139.32</v>
      </c>
      <c r="M1211" s="113">
        <f t="shared" si="206"/>
        <v>1369735.35</v>
      </c>
      <c r="N1211" s="113">
        <f t="shared" si="206"/>
        <v>1572010.3355000003</v>
      </c>
      <c r="O1211" s="6">
        <f t="shared" si="206"/>
        <v>1572010.3355000003</v>
      </c>
      <c r="P1211" s="6">
        <f t="shared" si="206"/>
        <v>464512260.94605094</v>
      </c>
      <c r="Q1211" s="33">
        <f>P1211/D1211</f>
        <v>14.774465868836236</v>
      </c>
      <c r="S1211" s="6">
        <f>SUBTOTAL(9,S1172:S1210)</f>
        <v>0</v>
      </c>
    </row>
    <row r="1212" spans="1:19" hidden="1" outlineLevel="2" x14ac:dyDescent="0.2">
      <c r="A1212" t="s">
        <v>428</v>
      </c>
      <c r="B1212">
        <v>2017</v>
      </c>
      <c r="C1212">
        <v>0.5</v>
      </c>
      <c r="D1212" s="6">
        <v>998563.94</v>
      </c>
      <c r="E1212">
        <v>43</v>
      </c>
      <c r="F1212">
        <v>42.529300999999997</v>
      </c>
      <c r="G1212" s="32">
        <f>Parameters!$R$56</f>
        <v>-0.35</v>
      </c>
      <c r="H1212" s="6">
        <f t="shared" si="196"/>
        <v>10930.768558001482</v>
      </c>
      <c r="I1212" s="6">
        <f t="shared" si="197"/>
        <v>14756.537553302001</v>
      </c>
      <c r="J1212" s="6">
        <f t="shared" ref="J1212:J1242" si="207">$I$1380</f>
        <v>1.515855786491126</v>
      </c>
      <c r="K1212" s="126">
        <f t="shared" si="198"/>
        <v>22368.78283874644</v>
      </c>
      <c r="L1212" s="113">
        <f t="shared" si="199"/>
        <v>16569.47</v>
      </c>
      <c r="M1212" s="113">
        <f t="shared" si="200"/>
        <v>5799.31</v>
      </c>
      <c r="N1212" s="113">
        <f t="shared" si="201"/>
        <v>23222.417209302323</v>
      </c>
      <c r="O1212" s="6">
        <f t="shared" si="202"/>
        <v>23222.417209302323</v>
      </c>
      <c r="P1212">
        <f t="shared" si="203"/>
        <v>42468226.372005932</v>
      </c>
    </row>
    <row r="1213" spans="1:19" hidden="1" outlineLevel="2" x14ac:dyDescent="0.2">
      <c r="A1213" t="s">
        <v>428</v>
      </c>
      <c r="B1213">
        <v>2016</v>
      </c>
      <c r="C1213">
        <v>1.5</v>
      </c>
      <c r="D1213" s="6">
        <v>8149816.1500000004</v>
      </c>
      <c r="E1213">
        <v>43</v>
      </c>
      <c r="F1213">
        <v>41.598939000000001</v>
      </c>
      <c r="G1213" s="32">
        <f>Parameters!$R$56</f>
        <v>-0.35</v>
      </c>
      <c r="H1213" s="6">
        <f t="shared" si="196"/>
        <v>265543.94337058504</v>
      </c>
      <c r="I1213" s="6">
        <f t="shared" si="197"/>
        <v>358484.32355028985</v>
      </c>
      <c r="J1213" s="6">
        <f t="shared" si="207"/>
        <v>1.515855786491126</v>
      </c>
      <c r="K1213" s="126">
        <f t="shared" si="198"/>
        <v>543410.53622006392</v>
      </c>
      <c r="L1213" s="113">
        <f t="shared" si="199"/>
        <v>402526.32</v>
      </c>
      <c r="M1213" s="113">
        <f t="shared" si="200"/>
        <v>140884.22</v>
      </c>
      <c r="N1213" s="113">
        <f t="shared" si="201"/>
        <v>189530.60813953489</v>
      </c>
      <c r="O1213" s="6">
        <f t="shared" si="202"/>
        <v>189530.60813953489</v>
      </c>
      <c r="P1213">
        <f t="shared" si="203"/>
        <v>339023704.8850649</v>
      </c>
    </row>
    <row r="1214" spans="1:19" hidden="1" outlineLevel="2" x14ac:dyDescent="0.2">
      <c r="A1214" t="s">
        <v>428</v>
      </c>
      <c r="B1214">
        <v>2015</v>
      </c>
      <c r="C1214">
        <v>2.5</v>
      </c>
      <c r="D1214" s="6">
        <v>357776.1</v>
      </c>
      <c r="E1214">
        <v>43</v>
      </c>
      <c r="F1214">
        <v>40.684789000000002</v>
      </c>
      <c r="G1214" s="32">
        <f>Parameters!$R$56</f>
        <v>-0.35</v>
      </c>
      <c r="H1214" s="6">
        <f t="shared" si="196"/>
        <v>19263.422378072089</v>
      </c>
      <c r="I1214" s="6">
        <f t="shared" si="197"/>
        <v>26005.620210397323</v>
      </c>
      <c r="J1214" s="6">
        <f t="shared" si="207"/>
        <v>1.515855786491126</v>
      </c>
      <c r="K1214" s="126">
        <f t="shared" si="198"/>
        <v>39420.769877221355</v>
      </c>
      <c r="L1214" s="113">
        <f t="shared" si="199"/>
        <v>29200.57</v>
      </c>
      <c r="M1214" s="113">
        <f t="shared" si="200"/>
        <v>10220.200000000001</v>
      </c>
      <c r="N1214" s="113">
        <f t="shared" si="201"/>
        <v>8320.3744186046515</v>
      </c>
      <c r="O1214" s="6">
        <f t="shared" si="202"/>
        <v>8320.3744186046515</v>
      </c>
      <c r="P1214">
        <f t="shared" si="203"/>
        <v>14556045.137742899</v>
      </c>
    </row>
    <row r="1215" spans="1:19" hidden="1" outlineLevel="2" x14ac:dyDescent="0.2">
      <c r="A1215" t="s">
        <v>428</v>
      </c>
      <c r="B1215">
        <v>2014</v>
      </c>
      <c r="C1215">
        <v>3.5</v>
      </c>
      <c r="D1215" s="6">
        <v>104495.19</v>
      </c>
      <c r="E1215">
        <v>43</v>
      </c>
      <c r="F1215">
        <v>39.789312000000002</v>
      </c>
      <c r="G1215" s="32">
        <f>Parameters!$R$56</f>
        <v>-0.35</v>
      </c>
      <c r="H1215" s="6">
        <f t="shared" si="196"/>
        <v>7802.359362574879</v>
      </c>
      <c r="I1215" s="6">
        <f t="shared" si="197"/>
        <v>10533.185139476087</v>
      </c>
      <c r="J1215" s="6">
        <f t="shared" si="207"/>
        <v>1.515855786491126</v>
      </c>
      <c r="K1215" s="126">
        <f t="shared" si="198"/>
        <v>15966.789643857164</v>
      </c>
      <c r="L1215" s="113">
        <f t="shared" si="199"/>
        <v>11827.25</v>
      </c>
      <c r="M1215" s="113">
        <f t="shared" si="200"/>
        <v>4139.54</v>
      </c>
      <c r="N1215" s="113">
        <f t="shared" si="201"/>
        <v>2430.1206976744188</v>
      </c>
      <c r="O1215" s="6">
        <f t="shared" si="202"/>
        <v>2430.1206976744188</v>
      </c>
      <c r="P1215">
        <f t="shared" si="203"/>
        <v>4157791.7174092801</v>
      </c>
    </row>
    <row r="1216" spans="1:19" hidden="1" outlineLevel="2" x14ac:dyDescent="0.2">
      <c r="A1216" t="s">
        <v>428</v>
      </c>
      <c r="B1216">
        <v>2013</v>
      </c>
      <c r="C1216">
        <v>4.5</v>
      </c>
      <c r="D1216" s="6">
        <v>178948.1</v>
      </c>
      <c r="E1216">
        <v>43</v>
      </c>
      <c r="F1216">
        <v>38.914217999999998</v>
      </c>
      <c r="G1216" s="32">
        <f>Parameters!$R$56</f>
        <v>-0.35</v>
      </c>
      <c r="H1216" s="6">
        <f t="shared" si="196"/>
        <v>17003.323858469779</v>
      </c>
      <c r="I1216" s="6">
        <f t="shared" si="197"/>
        <v>22954.487208934202</v>
      </c>
      <c r="J1216" s="6">
        <f t="shared" si="207"/>
        <v>1.515855786491126</v>
      </c>
      <c r="K1216" s="126">
        <f t="shared" si="198"/>
        <v>34795.692261599448</v>
      </c>
      <c r="L1216" s="113">
        <f t="shared" si="199"/>
        <v>25774.59</v>
      </c>
      <c r="M1216" s="113">
        <f t="shared" si="200"/>
        <v>9021.1</v>
      </c>
      <c r="N1216" s="113">
        <f t="shared" si="201"/>
        <v>4161.5837209302326</v>
      </c>
      <c r="O1216" s="6">
        <f t="shared" si="202"/>
        <v>4161.5837209302326</v>
      </c>
      <c r="P1216">
        <f t="shared" si="203"/>
        <v>6963625.3740857998</v>
      </c>
    </row>
    <row r="1217" spans="1:16" hidden="1" outlineLevel="2" x14ac:dyDescent="0.2">
      <c r="A1217" t="s">
        <v>428</v>
      </c>
      <c r="B1217">
        <v>2012</v>
      </c>
      <c r="C1217">
        <v>5.5</v>
      </c>
      <c r="D1217" s="6">
        <v>783644.8</v>
      </c>
      <c r="E1217">
        <v>43</v>
      </c>
      <c r="F1217">
        <v>38.060647000000003</v>
      </c>
      <c r="G1217" s="32">
        <f>Parameters!$R$56</f>
        <v>-0.35</v>
      </c>
      <c r="H1217" s="6">
        <f t="shared" ref="H1217:H1281" si="208">+D1217*(1-F1217/E1217)</f>
        <v>90016.239391032519</v>
      </c>
      <c r="I1217" s="6">
        <f t="shared" ref="I1217:I1281" si="209">H1217*(1-G1217)</f>
        <v>121521.92317789391</v>
      </c>
      <c r="J1217" s="6">
        <f t="shared" si="207"/>
        <v>1.515855786491126</v>
      </c>
      <c r="K1217" s="126">
        <f t="shared" ref="K1217:K1281" si="210">IF((D1217*(1-F1217/E1217)*(1-G1217)&lt;0),D1217*(1-G1217),I1217*J1217)</f>
        <v>184209.71043474055</v>
      </c>
      <c r="L1217" s="113">
        <f t="shared" ref="L1217:L1281" si="211">ROUND(J1217*H1217,2)</f>
        <v>136451.64000000001</v>
      </c>
      <c r="M1217" s="113">
        <f t="shared" ref="M1217:M1281" si="212">ROUND(K1217-L1217,2)</f>
        <v>47758.07</v>
      </c>
      <c r="N1217" s="113">
        <f t="shared" ref="N1217:N1281" si="213">D1217/E1217</f>
        <v>18224.297674418605</v>
      </c>
      <c r="O1217" s="6">
        <f t="shared" ref="O1217:O1281" si="214">+D1217/E1217</f>
        <v>18224.297674418605</v>
      </c>
      <c r="P1217">
        <f t="shared" si="203"/>
        <v>29826028.106185604</v>
      </c>
    </row>
    <row r="1218" spans="1:16" hidden="1" outlineLevel="2" x14ac:dyDescent="0.2">
      <c r="A1218" t="s">
        <v>428</v>
      </c>
      <c r="B1218">
        <v>2011</v>
      </c>
      <c r="C1218">
        <v>6.5</v>
      </c>
      <c r="D1218" s="6">
        <v>3319174.52</v>
      </c>
      <c r="E1218">
        <v>43</v>
      </c>
      <c r="F1218">
        <v>37.230477</v>
      </c>
      <c r="G1218" s="32">
        <f>Parameters!$R$56</f>
        <v>-0.35</v>
      </c>
      <c r="H1218" s="6">
        <f t="shared" si="208"/>
        <v>445350.08684078965</v>
      </c>
      <c r="I1218" s="6">
        <f t="shared" si="209"/>
        <v>601222.61723506602</v>
      </c>
      <c r="J1218" s="6">
        <f t="shared" si="207"/>
        <v>1.515855786491126</v>
      </c>
      <c r="K1218" s="126">
        <f t="shared" si="210"/>
        <v>911366.78330511414</v>
      </c>
      <c r="L1218" s="113">
        <f t="shared" si="211"/>
        <v>675086.51</v>
      </c>
      <c r="M1218" s="113">
        <f t="shared" si="212"/>
        <v>236280.27</v>
      </c>
      <c r="N1218" s="113">
        <f t="shared" si="213"/>
        <v>77190.105116279068</v>
      </c>
      <c r="O1218" s="6">
        <f t="shared" si="214"/>
        <v>77190.105116279068</v>
      </c>
      <c r="P1218">
        <f t="shared" si="203"/>
        <v>123574450.62584604</v>
      </c>
    </row>
    <row r="1219" spans="1:16" hidden="1" outlineLevel="2" x14ac:dyDescent="0.2">
      <c r="A1219" t="s">
        <v>428</v>
      </c>
      <c r="B1219">
        <v>2010</v>
      </c>
      <c r="C1219">
        <v>7.5</v>
      </c>
      <c r="D1219" s="6">
        <v>1650030.33</v>
      </c>
      <c r="E1219">
        <v>43</v>
      </c>
      <c r="F1219">
        <v>36.425502999999999</v>
      </c>
      <c r="G1219" s="32">
        <f>Parameters!$R$56</f>
        <v>-0.35</v>
      </c>
      <c r="H1219" s="6">
        <f t="shared" si="208"/>
        <v>252281.84777893042</v>
      </c>
      <c r="I1219" s="6">
        <f t="shared" si="209"/>
        <v>340580.4945015561</v>
      </c>
      <c r="J1219" s="6">
        <f t="shared" si="207"/>
        <v>1.515855786491126</v>
      </c>
      <c r="K1219" s="126">
        <f t="shared" si="210"/>
        <v>516270.91335619293</v>
      </c>
      <c r="L1219" s="113">
        <f t="shared" si="211"/>
        <v>382422.9</v>
      </c>
      <c r="M1219" s="113">
        <f t="shared" si="212"/>
        <v>133848.01</v>
      </c>
      <c r="N1219" s="113">
        <f t="shared" si="213"/>
        <v>38372.798372093028</v>
      </c>
      <c r="O1219" s="6">
        <f t="shared" si="214"/>
        <v>38372.798372093028</v>
      </c>
      <c r="P1219">
        <f t="shared" si="203"/>
        <v>60103184.735505991</v>
      </c>
    </row>
    <row r="1220" spans="1:16" hidden="1" outlineLevel="2" x14ac:dyDescent="0.2">
      <c r="A1220" t="s">
        <v>428</v>
      </c>
      <c r="B1220">
        <v>2009</v>
      </c>
      <c r="C1220">
        <v>8.5</v>
      </c>
      <c r="D1220" s="6">
        <v>2621180.5299999998</v>
      </c>
      <c r="E1220">
        <v>43</v>
      </c>
      <c r="F1220">
        <v>35.645713000000001</v>
      </c>
      <c r="G1220" s="32">
        <f>Parameters!$R$56</f>
        <v>-0.35</v>
      </c>
      <c r="H1220" s="6">
        <f t="shared" si="208"/>
        <v>448300.32317283959</v>
      </c>
      <c r="I1220" s="6">
        <f t="shared" si="209"/>
        <v>605205.43628333346</v>
      </c>
      <c r="J1220" s="6">
        <f t="shared" si="207"/>
        <v>1.515855786491126</v>
      </c>
      <c r="K1220" s="126">
        <f t="shared" si="210"/>
        <v>917404.1626059775</v>
      </c>
      <c r="L1220" s="113">
        <f t="shared" si="211"/>
        <v>679558.64</v>
      </c>
      <c r="M1220" s="113">
        <f t="shared" si="212"/>
        <v>237845.52</v>
      </c>
      <c r="N1220" s="113">
        <f t="shared" si="213"/>
        <v>60957.686744186045</v>
      </c>
      <c r="O1220" s="6">
        <f t="shared" si="214"/>
        <v>60957.686744186045</v>
      </c>
      <c r="P1220">
        <f t="shared" si="203"/>
        <v>93433848.89356789</v>
      </c>
    </row>
    <row r="1221" spans="1:16" hidden="1" outlineLevel="2" x14ac:dyDescent="0.2">
      <c r="A1221" t="s">
        <v>428</v>
      </c>
      <c r="B1221">
        <v>2008</v>
      </c>
      <c r="C1221">
        <v>9.5</v>
      </c>
      <c r="D1221" s="6">
        <v>2291349.0699999998</v>
      </c>
      <c r="E1221">
        <v>43</v>
      </c>
      <c r="F1221">
        <v>34.892442000000003</v>
      </c>
      <c r="G1221" s="32">
        <f>Parameters!$R$56</f>
        <v>-0.35</v>
      </c>
      <c r="H1221" s="6">
        <f t="shared" si="208"/>
        <v>432028.96472723369</v>
      </c>
      <c r="I1221" s="6">
        <f t="shared" si="209"/>
        <v>583239.10238176549</v>
      </c>
      <c r="J1221" s="6">
        <f t="shared" si="207"/>
        <v>1.515855786491126</v>
      </c>
      <c r="K1221" s="126">
        <f t="shared" si="210"/>
        <v>884106.36825328949</v>
      </c>
      <c r="L1221" s="113">
        <f t="shared" si="211"/>
        <v>654893.61</v>
      </c>
      <c r="M1221" s="113">
        <f t="shared" si="212"/>
        <v>229212.76</v>
      </c>
      <c r="N1221" s="113">
        <f t="shared" si="213"/>
        <v>53287.187674418601</v>
      </c>
      <c r="O1221" s="6">
        <f t="shared" si="214"/>
        <v>53287.187674418601</v>
      </c>
      <c r="P1221">
        <f t="shared" ref="P1221:P1284" si="215">D1221*F1221</f>
        <v>79950764.526728943</v>
      </c>
    </row>
    <row r="1222" spans="1:16" hidden="1" outlineLevel="2" x14ac:dyDescent="0.2">
      <c r="A1222" t="s">
        <v>428</v>
      </c>
      <c r="B1222">
        <v>2007</v>
      </c>
      <c r="C1222">
        <v>10.5</v>
      </c>
      <c r="D1222" s="6">
        <v>3179219.46</v>
      </c>
      <c r="E1222">
        <v>43</v>
      </c>
      <c r="F1222">
        <v>34.167149999999999</v>
      </c>
      <c r="G1222" s="32">
        <f>Parameters!$R$56</f>
        <v>-0.35</v>
      </c>
      <c r="H1222" s="6">
        <f t="shared" si="208"/>
        <v>653059.73505258164</v>
      </c>
      <c r="I1222" s="6">
        <f t="shared" si="209"/>
        <v>881630.64232098532</v>
      </c>
      <c r="J1222" s="6">
        <f t="shared" si="207"/>
        <v>1.515855786491126</v>
      </c>
      <c r="K1222" s="126">
        <f t="shared" si="210"/>
        <v>1336424.9107101539</v>
      </c>
      <c r="L1222" s="113">
        <f t="shared" si="211"/>
        <v>989944.38</v>
      </c>
      <c r="M1222" s="113">
        <f t="shared" si="212"/>
        <v>346480.53</v>
      </c>
      <c r="N1222" s="113">
        <f t="shared" si="213"/>
        <v>73935.336279069772</v>
      </c>
      <c r="O1222" s="6">
        <f t="shared" si="214"/>
        <v>73935.336279069772</v>
      </c>
      <c r="P1222">
        <f t="shared" si="215"/>
        <v>108624868.172739</v>
      </c>
    </row>
    <row r="1223" spans="1:16" hidden="1" outlineLevel="2" x14ac:dyDescent="0.2">
      <c r="A1223" t="s">
        <v>428</v>
      </c>
      <c r="B1223">
        <v>2006</v>
      </c>
      <c r="C1223">
        <v>11.5</v>
      </c>
      <c r="D1223" s="6">
        <v>3414103.64</v>
      </c>
      <c r="E1223">
        <v>43</v>
      </c>
      <c r="F1223">
        <v>33.468916</v>
      </c>
      <c r="G1223" s="32">
        <f>Parameters!$R$56</f>
        <v>-0.35</v>
      </c>
      <c r="H1223" s="6">
        <f t="shared" si="208"/>
        <v>756746.71110571548</v>
      </c>
      <c r="I1223" s="6">
        <f t="shared" si="209"/>
        <v>1021608.0599927159</v>
      </c>
      <c r="J1223" s="6">
        <f t="shared" si="207"/>
        <v>1.515855786491126</v>
      </c>
      <c r="K1223" s="126">
        <f t="shared" si="210"/>
        <v>1548610.4892659318</v>
      </c>
      <c r="L1223" s="113">
        <f t="shared" si="211"/>
        <v>1147118.8799999999</v>
      </c>
      <c r="M1223" s="113">
        <f t="shared" si="212"/>
        <v>401491.61</v>
      </c>
      <c r="N1223" s="113">
        <f t="shared" si="213"/>
        <v>79397.759069767446</v>
      </c>
      <c r="O1223" s="6">
        <f t="shared" si="214"/>
        <v>79397.759069767446</v>
      </c>
      <c r="P1223">
        <f t="shared" si="215"/>
        <v>114266347.94245425</v>
      </c>
    </row>
    <row r="1224" spans="1:16" hidden="1" outlineLevel="2" x14ac:dyDescent="0.2">
      <c r="A1224" t="s">
        <v>428</v>
      </c>
      <c r="B1224">
        <v>2005</v>
      </c>
      <c r="C1224">
        <v>12.5</v>
      </c>
      <c r="D1224" s="6">
        <v>3458028.2</v>
      </c>
      <c r="E1224">
        <v>43</v>
      </c>
      <c r="F1224">
        <v>32.798318999999999</v>
      </c>
      <c r="G1224" s="32">
        <f>Parameters!$R$56</f>
        <v>-0.35</v>
      </c>
      <c r="H1224" s="6">
        <f t="shared" si="208"/>
        <v>820411.64152102801</v>
      </c>
      <c r="I1224" s="6">
        <f t="shared" si="209"/>
        <v>1107555.7160533878</v>
      </c>
      <c r="J1224" s="6">
        <f t="shared" si="207"/>
        <v>1.515855786491126</v>
      </c>
      <c r="K1224" s="126">
        <f t="shared" si="210"/>
        <v>1678894.7410408505</v>
      </c>
      <c r="L1224" s="113">
        <f t="shared" si="211"/>
        <v>1243625.73</v>
      </c>
      <c r="M1224" s="113">
        <f t="shared" si="212"/>
        <v>435269.01</v>
      </c>
      <c r="N1224" s="113">
        <f t="shared" si="213"/>
        <v>80419.260465116284</v>
      </c>
      <c r="O1224" s="6">
        <f t="shared" si="214"/>
        <v>80419.260465116284</v>
      </c>
      <c r="P1224">
        <f t="shared" si="215"/>
        <v>113417512.01459581</v>
      </c>
    </row>
    <row r="1225" spans="1:16" hidden="1" outlineLevel="2" x14ac:dyDescent="0.2">
      <c r="A1225" t="s">
        <v>428</v>
      </c>
      <c r="B1225">
        <v>2004</v>
      </c>
      <c r="C1225">
        <v>13.5</v>
      </c>
      <c r="D1225" s="6">
        <v>3651819.33</v>
      </c>
      <c r="E1225">
        <v>43</v>
      </c>
      <c r="F1225">
        <v>32.156388999999997</v>
      </c>
      <c r="G1225" s="32">
        <f>Parameters!$R$56</f>
        <v>-0.35</v>
      </c>
      <c r="H1225" s="6">
        <f t="shared" si="208"/>
        <v>920904.84318141034</v>
      </c>
      <c r="I1225" s="6">
        <f t="shared" si="209"/>
        <v>1243221.5382949039</v>
      </c>
      <c r="J1225" s="6">
        <f t="shared" si="207"/>
        <v>1.515855786491126</v>
      </c>
      <c r="K1225" s="126">
        <f t="shared" si="210"/>
        <v>1884544.562714729</v>
      </c>
      <c r="L1225" s="113">
        <f t="shared" si="211"/>
        <v>1395958.94</v>
      </c>
      <c r="M1225" s="113">
        <f t="shared" si="212"/>
        <v>488585.62</v>
      </c>
      <c r="N1225" s="113">
        <f t="shared" si="213"/>
        <v>84926.030930232562</v>
      </c>
      <c r="O1225" s="6">
        <f t="shared" si="214"/>
        <v>84926.030930232562</v>
      </c>
      <c r="P1225">
        <f t="shared" si="215"/>
        <v>117429322.93319936</v>
      </c>
    </row>
    <row r="1226" spans="1:16" hidden="1" outlineLevel="2" x14ac:dyDescent="0.2">
      <c r="A1226" t="s">
        <v>428</v>
      </c>
      <c r="B1226">
        <v>2003</v>
      </c>
      <c r="C1226">
        <v>14.5</v>
      </c>
      <c r="D1226" s="6">
        <v>3938433.69</v>
      </c>
      <c r="E1226">
        <v>43</v>
      </c>
      <c r="F1226">
        <v>31.541395000000001</v>
      </c>
      <c r="G1226" s="32">
        <f>Parameters!$R$56</f>
        <v>-0.35</v>
      </c>
      <c r="H1226" s="6">
        <f t="shared" si="208"/>
        <v>1049510.6040093589</v>
      </c>
      <c r="I1226" s="6">
        <f t="shared" si="209"/>
        <v>1416839.3154126345</v>
      </c>
      <c r="J1226" s="6">
        <f t="shared" si="207"/>
        <v>1.515855786491126</v>
      </c>
      <c r="K1226" s="126">
        <f t="shared" si="210"/>
        <v>2147724.0747963674</v>
      </c>
      <c r="L1226" s="113">
        <f t="shared" si="211"/>
        <v>1590906.72</v>
      </c>
      <c r="M1226" s="113">
        <f t="shared" si="212"/>
        <v>556817.35</v>
      </c>
      <c r="N1226" s="113">
        <f t="shared" si="213"/>
        <v>91591.481162790689</v>
      </c>
      <c r="O1226" s="6">
        <f t="shared" si="214"/>
        <v>91591.481162790689</v>
      </c>
      <c r="P1226">
        <f t="shared" si="215"/>
        <v>124223692.69759755</v>
      </c>
    </row>
    <row r="1227" spans="1:16" hidden="1" outlineLevel="2" x14ac:dyDescent="0.2">
      <c r="A1227" t="s">
        <v>428</v>
      </c>
      <c r="B1227">
        <v>2002</v>
      </c>
      <c r="C1227">
        <v>15.5</v>
      </c>
      <c r="D1227" s="6">
        <v>4283981.53</v>
      </c>
      <c r="E1227">
        <v>43</v>
      </c>
      <c r="F1227">
        <v>30.953122</v>
      </c>
      <c r="G1227" s="32">
        <f>Parameters!$R$56</f>
        <v>-0.35</v>
      </c>
      <c r="H1227" s="6">
        <f t="shared" si="208"/>
        <v>1200200.0661898451</v>
      </c>
      <c r="I1227" s="6">
        <f t="shared" si="209"/>
        <v>1620270.0893562909</v>
      </c>
      <c r="J1227" s="6">
        <f t="shared" si="207"/>
        <v>1.515855786491126</v>
      </c>
      <c r="K1227" s="126">
        <f t="shared" si="210"/>
        <v>2456095.7906292272</v>
      </c>
      <c r="L1227" s="113">
        <f t="shared" si="211"/>
        <v>1819330.22</v>
      </c>
      <c r="M1227" s="113">
        <f t="shared" si="212"/>
        <v>636765.56999999995</v>
      </c>
      <c r="N1227" s="113">
        <f t="shared" si="213"/>
        <v>99627.477441860465</v>
      </c>
      <c r="O1227" s="6">
        <f t="shared" si="214"/>
        <v>99627.477441860465</v>
      </c>
      <c r="P1227">
        <f t="shared" si="215"/>
        <v>132602602.94383667</v>
      </c>
    </row>
    <row r="1228" spans="1:16" hidden="1" outlineLevel="2" x14ac:dyDescent="0.2">
      <c r="A1228" t="s">
        <v>428</v>
      </c>
      <c r="B1228">
        <v>2001</v>
      </c>
      <c r="C1228">
        <v>16.5</v>
      </c>
      <c r="D1228" s="6">
        <v>1183420.57</v>
      </c>
      <c r="E1228">
        <v>43</v>
      </c>
      <c r="F1228">
        <v>30.392071000000001</v>
      </c>
      <c r="G1228" s="32">
        <f>Parameters!$R$56</f>
        <v>-0.35</v>
      </c>
      <c r="H1228" s="6">
        <f t="shared" si="208"/>
        <v>346987.96566743095</v>
      </c>
      <c r="I1228" s="6">
        <f t="shared" si="209"/>
        <v>468433.75365103182</v>
      </c>
      <c r="J1228" s="6">
        <f t="shared" si="207"/>
        <v>1.515855786491126</v>
      </c>
      <c r="K1228" s="126">
        <f t="shared" si="210"/>
        <v>710078.01605967514</v>
      </c>
      <c r="L1228" s="113">
        <f t="shared" si="211"/>
        <v>525983.72</v>
      </c>
      <c r="M1228" s="113">
        <f t="shared" si="212"/>
        <v>184094.3</v>
      </c>
      <c r="N1228" s="113">
        <f t="shared" si="213"/>
        <v>27521.408604651166</v>
      </c>
      <c r="O1228" s="6">
        <f t="shared" si="214"/>
        <v>27521.408604651166</v>
      </c>
      <c r="P1228">
        <f t="shared" si="215"/>
        <v>35966601.986300476</v>
      </c>
    </row>
    <row r="1229" spans="1:16" hidden="1" outlineLevel="2" x14ac:dyDescent="0.2">
      <c r="A1229" t="s">
        <v>428</v>
      </c>
      <c r="B1229">
        <v>2000</v>
      </c>
      <c r="C1229">
        <v>17.5</v>
      </c>
      <c r="D1229" s="6">
        <v>1696862.9</v>
      </c>
      <c r="E1229">
        <v>43</v>
      </c>
      <c r="F1229">
        <v>29.855841000000002</v>
      </c>
      <c r="G1229" s="32">
        <f>Parameters!$R$56</f>
        <v>-0.35</v>
      </c>
      <c r="H1229" s="6">
        <f t="shared" si="208"/>
        <v>518693.8548558394</v>
      </c>
      <c r="I1229" s="6">
        <f t="shared" si="209"/>
        <v>700236.70405538322</v>
      </c>
      <c r="J1229" s="6">
        <f t="shared" si="207"/>
        <v>1.515855786491126</v>
      </c>
      <c r="K1229" s="126">
        <f t="shared" si="210"/>
        <v>1061457.8597558266</v>
      </c>
      <c r="L1229" s="113">
        <f t="shared" si="211"/>
        <v>786265.08</v>
      </c>
      <c r="M1229" s="113">
        <f t="shared" si="212"/>
        <v>275192.78000000003</v>
      </c>
      <c r="N1229" s="113">
        <f t="shared" si="213"/>
        <v>39461.927906976744</v>
      </c>
      <c r="O1229" s="6">
        <f t="shared" si="214"/>
        <v>39461.927906976744</v>
      </c>
      <c r="P1229">
        <f t="shared" si="215"/>
        <v>50661268.9411989</v>
      </c>
    </row>
    <row r="1230" spans="1:16" hidden="1" outlineLevel="2" x14ac:dyDescent="0.2">
      <c r="A1230" t="s">
        <v>428</v>
      </c>
      <c r="B1230">
        <v>1999</v>
      </c>
      <c r="C1230">
        <v>18.5</v>
      </c>
      <c r="D1230" s="6">
        <v>301552.48</v>
      </c>
      <c r="E1230">
        <v>43</v>
      </c>
      <c r="F1230">
        <v>29.343440000000001</v>
      </c>
      <c r="G1230" s="32">
        <f>Parameters!$R$56</f>
        <v>-0.35</v>
      </c>
      <c r="H1230" s="6">
        <f t="shared" si="208"/>
        <v>95771.384564390668</v>
      </c>
      <c r="I1230" s="6">
        <f t="shared" si="209"/>
        <v>129291.3691619274</v>
      </c>
      <c r="J1230" s="6">
        <f t="shared" si="207"/>
        <v>1.515855786491126</v>
      </c>
      <c r="K1230" s="126">
        <f t="shared" si="210"/>
        <v>195987.07008746796</v>
      </c>
      <c r="L1230" s="113">
        <f t="shared" si="211"/>
        <v>145175.60999999999</v>
      </c>
      <c r="M1230" s="113">
        <f t="shared" si="212"/>
        <v>50811.46</v>
      </c>
      <c r="N1230" s="113">
        <f t="shared" si="213"/>
        <v>7012.8483720930226</v>
      </c>
      <c r="O1230" s="6">
        <f t="shared" si="214"/>
        <v>7012.8483720930226</v>
      </c>
      <c r="P1230">
        <f t="shared" si="215"/>
        <v>8848587.1037312001</v>
      </c>
    </row>
    <row r="1231" spans="1:16" hidden="1" outlineLevel="2" x14ac:dyDescent="0.2">
      <c r="A1231" t="s">
        <v>428</v>
      </c>
      <c r="B1231">
        <v>1998</v>
      </c>
      <c r="C1231">
        <v>19.5</v>
      </c>
      <c r="D1231" s="6">
        <v>1632723.91</v>
      </c>
      <c r="E1231">
        <v>43</v>
      </c>
      <c r="F1231">
        <v>28.854635999999999</v>
      </c>
      <c r="G1231" s="32">
        <f>Parameters!$R$56</f>
        <v>-0.35</v>
      </c>
      <c r="H1231" s="6">
        <f t="shared" si="208"/>
        <v>537104.04694077303</v>
      </c>
      <c r="I1231" s="6">
        <f t="shared" si="209"/>
        <v>725090.46337004367</v>
      </c>
      <c r="J1231" s="6">
        <f t="shared" si="207"/>
        <v>1.515855786491126</v>
      </c>
      <c r="K1231" s="126">
        <f t="shared" si="210"/>
        <v>1099132.5746290125</v>
      </c>
      <c r="L1231" s="113">
        <f t="shared" si="211"/>
        <v>814172.28</v>
      </c>
      <c r="M1231" s="113">
        <f t="shared" si="212"/>
        <v>284960.28999999998</v>
      </c>
      <c r="N1231" s="113">
        <f t="shared" si="213"/>
        <v>37970.323488372094</v>
      </c>
      <c r="O1231" s="6">
        <f t="shared" si="214"/>
        <v>37970.323488372094</v>
      </c>
      <c r="P1231">
        <f t="shared" si="215"/>
        <v>47111654.111546755</v>
      </c>
    </row>
    <row r="1232" spans="1:16" hidden="1" outlineLevel="2" x14ac:dyDescent="0.2">
      <c r="A1232" t="s">
        <v>428</v>
      </c>
      <c r="B1232">
        <v>1997</v>
      </c>
      <c r="C1232">
        <v>20.5</v>
      </c>
      <c r="D1232" s="6">
        <v>1536451.32</v>
      </c>
      <c r="E1232">
        <v>43</v>
      </c>
      <c r="F1232">
        <v>28.38653</v>
      </c>
      <c r="G1232" s="32">
        <f>Parameters!$R$56</f>
        <v>-0.35</v>
      </c>
      <c r="H1232" s="6">
        <f t="shared" si="208"/>
        <v>522160.12258791627</v>
      </c>
      <c r="I1232" s="6">
        <f t="shared" si="209"/>
        <v>704916.16549368703</v>
      </c>
      <c r="J1232" s="6">
        <f t="shared" si="207"/>
        <v>1.515855786491126</v>
      </c>
      <c r="K1232" s="126">
        <f t="shared" si="210"/>
        <v>1068551.2484547417</v>
      </c>
      <c r="L1232" s="113">
        <f t="shared" si="211"/>
        <v>791519.44</v>
      </c>
      <c r="M1232" s="113">
        <f t="shared" si="212"/>
        <v>277031.81</v>
      </c>
      <c r="N1232" s="113">
        <f t="shared" si="213"/>
        <v>35731.426046511631</v>
      </c>
      <c r="O1232" s="6">
        <f t="shared" si="214"/>
        <v>35731.426046511631</v>
      </c>
      <c r="P1232">
        <f t="shared" si="215"/>
        <v>43614521.488719605</v>
      </c>
    </row>
    <row r="1233" spans="1:19" hidden="1" outlineLevel="2" x14ac:dyDescent="0.2">
      <c r="A1233" t="s">
        <v>428</v>
      </c>
      <c r="B1233">
        <v>1996</v>
      </c>
      <c r="C1233">
        <v>21.5</v>
      </c>
      <c r="D1233" s="6">
        <v>908409.63</v>
      </c>
      <c r="E1233">
        <v>43</v>
      </c>
      <c r="F1233">
        <v>27.937380000000001</v>
      </c>
      <c r="G1233" s="32">
        <f>Parameters!$R$56</f>
        <v>-0.35</v>
      </c>
      <c r="H1233" s="6">
        <f t="shared" si="208"/>
        <v>318209.97816350224</v>
      </c>
      <c r="I1233" s="6">
        <f t="shared" si="209"/>
        <v>429583.47052072803</v>
      </c>
      <c r="J1233" s="6">
        <f t="shared" si="207"/>
        <v>1.515855786491126</v>
      </c>
      <c r="K1233" s="126">
        <f t="shared" si="210"/>
        <v>651186.58956978563</v>
      </c>
      <c r="L1233" s="113">
        <f t="shared" si="211"/>
        <v>482360.44</v>
      </c>
      <c r="M1233" s="113">
        <f t="shared" si="212"/>
        <v>168826.15</v>
      </c>
      <c r="N1233" s="113">
        <f t="shared" si="213"/>
        <v>21125.80534883721</v>
      </c>
      <c r="O1233" s="6">
        <f t="shared" si="214"/>
        <v>21125.80534883721</v>
      </c>
      <c r="P1233">
        <f t="shared" si="215"/>
        <v>25378585.0289694</v>
      </c>
    </row>
    <row r="1234" spans="1:19" hidden="1" outlineLevel="2" x14ac:dyDescent="0.2">
      <c r="A1234" t="s">
        <v>428</v>
      </c>
      <c r="B1234">
        <v>1995</v>
      </c>
      <c r="C1234">
        <v>22.5</v>
      </c>
      <c r="D1234" s="6">
        <v>995200.47</v>
      </c>
      <c r="E1234">
        <v>43</v>
      </c>
      <c r="F1234">
        <v>27.505901999999999</v>
      </c>
      <c r="G1234" s="32">
        <f>Parameters!$R$56</f>
        <v>-0.35</v>
      </c>
      <c r="H1234" s="6">
        <f t="shared" si="208"/>
        <v>358598.45608897816</v>
      </c>
      <c r="I1234" s="6">
        <f t="shared" si="209"/>
        <v>484107.91572012054</v>
      </c>
      <c r="J1234" s="6">
        <f t="shared" si="207"/>
        <v>1.515855786491126</v>
      </c>
      <c r="K1234" s="126">
        <f t="shared" si="210"/>
        <v>733837.78533050301</v>
      </c>
      <c r="L1234" s="113">
        <f t="shared" si="211"/>
        <v>543583.54</v>
      </c>
      <c r="M1234" s="113">
        <f t="shared" si="212"/>
        <v>190254.25</v>
      </c>
      <c r="N1234" s="113">
        <f t="shared" si="213"/>
        <v>23144.196976744184</v>
      </c>
      <c r="O1234" s="6">
        <f t="shared" si="214"/>
        <v>23144.196976744184</v>
      </c>
      <c r="P1234">
        <f t="shared" si="215"/>
        <v>27373886.598173939</v>
      </c>
    </row>
    <row r="1235" spans="1:19" hidden="1" outlineLevel="2" x14ac:dyDescent="0.2">
      <c r="A1235" t="s">
        <v>428</v>
      </c>
      <c r="B1235">
        <v>1994</v>
      </c>
      <c r="C1235">
        <v>23.5</v>
      </c>
      <c r="D1235" s="6">
        <v>79382.17</v>
      </c>
      <c r="E1235">
        <v>43</v>
      </c>
      <c r="F1235">
        <v>27.08888</v>
      </c>
      <c r="G1235" s="32">
        <f>Parameters!$R$56</f>
        <v>-0.35</v>
      </c>
      <c r="H1235" s="6">
        <f t="shared" si="208"/>
        <v>29373.470528613958</v>
      </c>
      <c r="I1235" s="6">
        <f t="shared" si="209"/>
        <v>39654.185213628843</v>
      </c>
      <c r="J1235" s="6">
        <f t="shared" si="207"/>
        <v>1.515855786491126</v>
      </c>
      <c r="K1235" s="126">
        <f t="shared" si="210"/>
        <v>60110.02611467013</v>
      </c>
      <c r="L1235" s="113">
        <f t="shared" si="211"/>
        <v>44525.95</v>
      </c>
      <c r="M1235" s="113">
        <f t="shared" si="212"/>
        <v>15584.08</v>
      </c>
      <c r="N1235" s="113">
        <f t="shared" si="213"/>
        <v>1846.0969767441859</v>
      </c>
      <c r="O1235" s="6">
        <f t="shared" si="214"/>
        <v>1846.0969767441859</v>
      </c>
      <c r="P1235">
        <f t="shared" si="215"/>
        <v>2150374.0772695998</v>
      </c>
    </row>
    <row r="1236" spans="1:19" hidden="1" outlineLevel="2" x14ac:dyDescent="0.2">
      <c r="A1236" t="s">
        <v>428</v>
      </c>
      <c r="B1236">
        <v>1993</v>
      </c>
      <c r="C1236">
        <v>24.5</v>
      </c>
      <c r="D1236" s="6">
        <v>456329.83</v>
      </c>
      <c r="E1236">
        <v>43</v>
      </c>
      <c r="F1236">
        <v>26.683838999999999</v>
      </c>
      <c r="G1236" s="32">
        <f>Parameters!$R$56</f>
        <v>-0.35</v>
      </c>
      <c r="H1236" s="6">
        <f t="shared" si="208"/>
        <v>173152.34826471235</v>
      </c>
      <c r="I1236" s="6">
        <f t="shared" si="209"/>
        <v>233755.67015736169</v>
      </c>
      <c r="J1236" s="6">
        <f t="shared" si="207"/>
        <v>1.515855786491126</v>
      </c>
      <c r="K1236" s="126">
        <f t="shared" si="210"/>
        <v>354339.88523314771</v>
      </c>
      <c r="L1236" s="113">
        <f t="shared" si="211"/>
        <v>262473.99</v>
      </c>
      <c r="M1236" s="113">
        <f t="shared" si="212"/>
        <v>91865.9</v>
      </c>
      <c r="N1236" s="113">
        <f t="shared" si="213"/>
        <v>10612.321627906977</v>
      </c>
      <c r="O1236" s="6">
        <f t="shared" si="214"/>
        <v>10612.321627906977</v>
      </c>
      <c r="P1236">
        <f t="shared" si="215"/>
        <v>12176631.71461737</v>
      </c>
    </row>
    <row r="1237" spans="1:19" hidden="1" outlineLevel="2" x14ac:dyDescent="0.2">
      <c r="A1237" t="s">
        <v>428</v>
      </c>
      <c r="B1237">
        <v>1992</v>
      </c>
      <c r="C1237">
        <v>25.5</v>
      </c>
      <c r="D1237" s="6">
        <v>373983.35</v>
      </c>
      <c r="E1237">
        <v>43</v>
      </c>
      <c r="F1237">
        <v>26.288160000000001</v>
      </c>
      <c r="G1237" s="32">
        <f>Parameters!$R$56</f>
        <v>-0.35</v>
      </c>
      <c r="H1237" s="6">
        <f t="shared" si="208"/>
        <v>145347.67227590695</v>
      </c>
      <c r="I1237" s="6">
        <f t="shared" si="209"/>
        <v>196219.3575724744</v>
      </c>
      <c r="J1237" s="6">
        <f t="shared" si="207"/>
        <v>1.515855786491126</v>
      </c>
      <c r="K1237" s="126">
        <f t="shared" si="210"/>
        <v>297440.24859780667</v>
      </c>
      <c r="L1237" s="113">
        <f t="shared" si="211"/>
        <v>220326.11</v>
      </c>
      <c r="M1237" s="113">
        <f t="shared" si="212"/>
        <v>77114.14</v>
      </c>
      <c r="N1237" s="113">
        <f t="shared" si="213"/>
        <v>8697.2872093023252</v>
      </c>
      <c r="O1237" s="6">
        <f t="shared" si="214"/>
        <v>8697.2872093023252</v>
      </c>
      <c r="P1237">
        <f t="shared" si="215"/>
        <v>9831334.1421360001</v>
      </c>
    </row>
    <row r="1238" spans="1:19" hidden="1" outlineLevel="2" x14ac:dyDescent="0.2">
      <c r="A1238" t="s">
        <v>428</v>
      </c>
      <c r="B1238">
        <v>1991</v>
      </c>
      <c r="C1238">
        <v>26.5</v>
      </c>
      <c r="D1238" s="6">
        <v>241030.74</v>
      </c>
      <c r="E1238">
        <v>43</v>
      </c>
      <c r="F1238">
        <v>25.898689000000001</v>
      </c>
      <c r="G1238" s="32">
        <f>Parameters!$R$56</f>
        <v>-0.35</v>
      </c>
      <c r="H1238" s="6">
        <f t="shared" si="208"/>
        <v>95859.108030235817</v>
      </c>
      <c r="I1238" s="6">
        <f t="shared" si="209"/>
        <v>129409.79584081836</v>
      </c>
      <c r="J1238" s="6">
        <f t="shared" si="207"/>
        <v>1.515855786491126</v>
      </c>
      <c r="K1238" s="126">
        <f t="shared" si="210"/>
        <v>196166.58785393977</v>
      </c>
      <c r="L1238" s="113">
        <f t="shared" si="211"/>
        <v>145308.57999999999</v>
      </c>
      <c r="M1238" s="113">
        <f t="shared" si="212"/>
        <v>50858.01</v>
      </c>
      <c r="N1238" s="113">
        <f t="shared" si="213"/>
        <v>5605.3660465116272</v>
      </c>
      <c r="O1238" s="6">
        <f t="shared" si="214"/>
        <v>5605.3660465116272</v>
      </c>
      <c r="P1238">
        <f t="shared" si="215"/>
        <v>6242380.1746998597</v>
      </c>
    </row>
    <row r="1239" spans="1:19" hidden="1" outlineLevel="2" x14ac:dyDescent="0.2">
      <c r="A1239" t="s">
        <v>428</v>
      </c>
      <c r="B1239">
        <v>1990</v>
      </c>
      <c r="C1239">
        <v>27.5</v>
      </c>
      <c r="D1239" s="6">
        <v>114087.52</v>
      </c>
      <c r="E1239">
        <v>43</v>
      </c>
      <c r="F1239">
        <v>25.514285999999998</v>
      </c>
      <c r="G1239" s="32">
        <f>Parameters!$R$56</f>
        <v>-0.35</v>
      </c>
      <c r="H1239" s="6">
        <f t="shared" si="208"/>
        <v>46393.06385323908</v>
      </c>
      <c r="I1239" s="6">
        <f t="shared" si="209"/>
        <v>62630.63620187276</v>
      </c>
      <c r="J1239" s="6">
        <f t="shared" si="207"/>
        <v>1.515855786491126</v>
      </c>
      <c r="K1239" s="126">
        <f t="shared" si="210"/>
        <v>94939.012298229412</v>
      </c>
      <c r="L1239" s="113">
        <f t="shared" si="211"/>
        <v>70325.19</v>
      </c>
      <c r="M1239" s="113">
        <f t="shared" si="212"/>
        <v>24613.82</v>
      </c>
      <c r="N1239" s="113">
        <f t="shared" si="213"/>
        <v>2653.1981395348839</v>
      </c>
      <c r="O1239" s="6">
        <f t="shared" si="214"/>
        <v>2653.1981395348839</v>
      </c>
      <c r="P1239">
        <f t="shared" si="215"/>
        <v>2910861.61431072</v>
      </c>
    </row>
    <row r="1240" spans="1:19" hidden="1" outlineLevel="2" x14ac:dyDescent="0.2">
      <c r="A1240" t="s">
        <v>428</v>
      </c>
      <c r="B1240">
        <v>1989</v>
      </c>
      <c r="C1240">
        <v>28.5</v>
      </c>
      <c r="D1240" s="6">
        <v>344749.92</v>
      </c>
      <c r="E1240">
        <v>43</v>
      </c>
      <c r="F1240">
        <v>25.134812</v>
      </c>
      <c r="G1240" s="32">
        <f>Parameters!$R$56</f>
        <v>-0.35</v>
      </c>
      <c r="H1240" s="6">
        <f t="shared" si="208"/>
        <v>143233.07287871998</v>
      </c>
      <c r="I1240" s="6">
        <f t="shared" si="209"/>
        <v>193364.64838627199</v>
      </c>
      <c r="J1240" s="6">
        <f t="shared" si="207"/>
        <v>1.515855786491126</v>
      </c>
      <c r="K1240" s="126">
        <f t="shared" si="210"/>
        <v>293112.92115915235</v>
      </c>
      <c r="L1240" s="113">
        <f t="shared" si="211"/>
        <v>217120.68</v>
      </c>
      <c r="M1240" s="113">
        <f t="shared" si="212"/>
        <v>75992.240000000005</v>
      </c>
      <c r="N1240" s="113">
        <f t="shared" si="213"/>
        <v>8017.44</v>
      </c>
      <c r="O1240" s="6">
        <f t="shared" si="214"/>
        <v>8017.44</v>
      </c>
      <c r="P1240">
        <f t="shared" si="215"/>
        <v>8665224.4262150396</v>
      </c>
    </row>
    <row r="1241" spans="1:19" hidden="1" outlineLevel="2" x14ac:dyDescent="0.2">
      <c r="A1241" t="s">
        <v>428</v>
      </c>
      <c r="B1241">
        <v>1988</v>
      </c>
      <c r="C1241">
        <v>29.5</v>
      </c>
      <c r="D1241" s="6">
        <v>510121.72</v>
      </c>
      <c r="E1241">
        <v>43</v>
      </c>
      <c r="F1241">
        <v>24.760200999999999</v>
      </c>
      <c r="G1241" s="32">
        <f>Parameters!$R$56</f>
        <v>-0.35</v>
      </c>
      <c r="H1241" s="6">
        <f t="shared" si="208"/>
        <v>216384.13112405303</v>
      </c>
      <c r="I1241" s="6">
        <f t="shared" si="209"/>
        <v>292118.5770174716</v>
      </c>
      <c r="J1241" s="6">
        <f t="shared" si="207"/>
        <v>1.515855786491126</v>
      </c>
      <c r="K1241" s="126">
        <f t="shared" si="210"/>
        <v>442809.63531348796</v>
      </c>
      <c r="L1241" s="113">
        <f t="shared" si="211"/>
        <v>328007.14</v>
      </c>
      <c r="M1241" s="113">
        <f t="shared" si="212"/>
        <v>114802.5</v>
      </c>
      <c r="N1241" s="113">
        <f t="shared" si="213"/>
        <v>11863.295813953488</v>
      </c>
      <c r="O1241" s="6">
        <f t="shared" si="214"/>
        <v>11863.295813953488</v>
      </c>
      <c r="P1241">
        <f t="shared" si="215"/>
        <v>12630716.321665719</v>
      </c>
    </row>
    <row r="1242" spans="1:19" hidden="1" outlineLevel="2" x14ac:dyDescent="0.2">
      <c r="A1242" t="s">
        <v>428</v>
      </c>
      <c r="B1242">
        <v>1987</v>
      </c>
      <c r="C1242">
        <v>30.5</v>
      </c>
      <c r="D1242" s="6">
        <v>2495821.0499999998</v>
      </c>
      <c r="E1242">
        <v>43</v>
      </c>
      <c r="F1242">
        <v>24.390402999999999</v>
      </c>
      <c r="G1242" s="32">
        <f>Parameters!$R$56</f>
        <v>-0.35</v>
      </c>
      <c r="H1242" s="6">
        <f t="shared" si="208"/>
        <v>1080144.7424329501</v>
      </c>
      <c r="I1242" s="6">
        <f t="shared" si="209"/>
        <v>1458195.4022844827</v>
      </c>
      <c r="J1242" s="6">
        <f t="shared" si="207"/>
        <v>1.515855786491126</v>
      </c>
      <c r="K1242" s="126">
        <f t="shared" si="210"/>
        <v>2210413.9383876882</v>
      </c>
      <c r="L1242" s="113">
        <f t="shared" si="211"/>
        <v>1637343.66</v>
      </c>
      <c r="M1242" s="113">
        <f t="shared" si="212"/>
        <v>573070.28</v>
      </c>
      <c r="N1242" s="113">
        <f t="shared" si="213"/>
        <v>58042.35</v>
      </c>
      <c r="O1242" s="6">
        <f t="shared" si="214"/>
        <v>58042.35</v>
      </c>
      <c r="P1242">
        <f t="shared" si="215"/>
        <v>60874081.22538314</v>
      </c>
    </row>
    <row r="1243" spans="1:19" outlineLevel="1" collapsed="1" x14ac:dyDescent="0.2">
      <c r="A1243" s="11" t="s">
        <v>429</v>
      </c>
      <c r="D1243" s="6">
        <f>SUBTOTAL(9,D1212:D1242)</f>
        <v>55250692.159999996</v>
      </c>
      <c r="G1243" s="32"/>
      <c r="H1243" s="6">
        <f>SUBTOTAL(9,H1212:H1242)</f>
        <v>12016768.298755731</v>
      </c>
      <c r="I1243" s="6">
        <f>SUBTOTAL(9,I1212:I1242)</f>
        <v>16222637.203320237</v>
      </c>
      <c r="J1243" s="6"/>
      <c r="K1243" s="126">
        <f t="shared" ref="K1243:P1243" si="216">SUBTOTAL(9,K1212:K1242)</f>
        <v>24591178.476799197</v>
      </c>
      <c r="L1243" s="113">
        <f t="shared" si="216"/>
        <v>18215687.779999997</v>
      </c>
      <c r="M1243" s="113">
        <f t="shared" si="216"/>
        <v>6375490.7000000011</v>
      </c>
      <c r="N1243" s="113">
        <f t="shared" si="216"/>
        <v>1284899.8176744187</v>
      </c>
      <c r="O1243" s="6">
        <f t="shared" si="216"/>
        <v>1284899.8176744187</v>
      </c>
      <c r="P1243" s="6">
        <f t="shared" si="216"/>
        <v>1859058726.0335031</v>
      </c>
      <c r="Q1243" s="33">
        <f>P1243/D1243</f>
        <v>33.647700207082856</v>
      </c>
      <c r="S1243" s="6">
        <f>SUBTOTAL(9,S1212:S1242)</f>
        <v>0</v>
      </c>
    </row>
    <row r="1244" spans="1:19" hidden="1" outlineLevel="2" x14ac:dyDescent="0.2">
      <c r="A1244" t="s">
        <v>430</v>
      </c>
      <c r="B1244">
        <v>2017</v>
      </c>
      <c r="C1244">
        <v>0.5</v>
      </c>
      <c r="D1244" s="6">
        <v>468832.27</v>
      </c>
      <c r="E1244">
        <v>43</v>
      </c>
      <c r="F1244">
        <v>42.529300999999997</v>
      </c>
      <c r="G1244" s="32">
        <f>Parameters!$R$57</f>
        <v>-0.35</v>
      </c>
      <c r="H1244" s="6">
        <f t="shared" si="208"/>
        <v>5132.0669920170176</v>
      </c>
      <c r="I1244" s="6">
        <f t="shared" si="209"/>
        <v>6928.2904392229739</v>
      </c>
      <c r="J1244" s="6">
        <f t="shared" ref="J1244:J1307" si="217">$I$1380</f>
        <v>1.515855786491126</v>
      </c>
      <c r="K1244" s="126">
        <f t="shared" si="210"/>
        <v>10502.289152787289</v>
      </c>
      <c r="L1244" s="113">
        <f t="shared" si="211"/>
        <v>7779.47</v>
      </c>
      <c r="M1244" s="113">
        <f t="shared" si="212"/>
        <v>2722.82</v>
      </c>
      <c r="N1244" s="113">
        <f t="shared" si="213"/>
        <v>10903.076046511629</v>
      </c>
      <c r="O1244" s="6">
        <f t="shared" si="214"/>
        <v>10903.076046511629</v>
      </c>
      <c r="P1244">
        <f t="shared" si="215"/>
        <v>19939108.729343269</v>
      </c>
    </row>
    <row r="1245" spans="1:19" hidden="1" outlineLevel="2" x14ac:dyDescent="0.2">
      <c r="A1245" t="s">
        <v>430</v>
      </c>
      <c r="B1245">
        <v>2016</v>
      </c>
      <c r="C1245">
        <v>1.5</v>
      </c>
      <c r="D1245" s="6">
        <v>2429657.09</v>
      </c>
      <c r="E1245">
        <v>43</v>
      </c>
      <c r="F1245">
        <v>41.598939000000001</v>
      </c>
      <c r="G1245" s="32">
        <f>Parameters!$R$57</f>
        <v>-0.35</v>
      </c>
      <c r="H1245" s="6">
        <f t="shared" si="208"/>
        <v>79165.064934243986</v>
      </c>
      <c r="I1245" s="6">
        <f t="shared" si="209"/>
        <v>106872.83766122939</v>
      </c>
      <c r="J1245" s="6">
        <f t="shared" si="217"/>
        <v>1.515855786491126</v>
      </c>
      <c r="K1245" s="126">
        <f t="shared" si="210"/>
        <v>162003.8093875013</v>
      </c>
      <c r="L1245" s="113">
        <f t="shared" si="211"/>
        <v>120002.82</v>
      </c>
      <c r="M1245" s="113">
        <f t="shared" si="212"/>
        <v>42000.99</v>
      </c>
      <c r="N1245" s="113">
        <f t="shared" si="213"/>
        <v>56503.653255813952</v>
      </c>
      <c r="O1245" s="6">
        <f t="shared" si="214"/>
        <v>56503.653255813952</v>
      </c>
      <c r="P1245">
        <f t="shared" si="215"/>
        <v>101071157.07782751</v>
      </c>
    </row>
    <row r="1246" spans="1:19" hidden="1" outlineLevel="2" x14ac:dyDescent="0.2">
      <c r="A1246" t="s">
        <v>430</v>
      </c>
      <c r="B1246">
        <v>2015</v>
      </c>
      <c r="C1246">
        <v>2.5</v>
      </c>
      <c r="D1246" s="6">
        <v>274795.64</v>
      </c>
      <c r="E1246">
        <v>43</v>
      </c>
      <c r="F1246">
        <v>40.684789000000002</v>
      </c>
      <c r="G1246" s="32">
        <f>Parameters!$R$57</f>
        <v>-0.35</v>
      </c>
      <c r="H1246" s="6">
        <f t="shared" si="208"/>
        <v>14795.578801861395</v>
      </c>
      <c r="I1246" s="6">
        <f t="shared" si="209"/>
        <v>19974.031382512883</v>
      </c>
      <c r="J1246" s="6">
        <f t="shared" si="217"/>
        <v>1.515855786491126</v>
      </c>
      <c r="K1246" s="126">
        <f t="shared" si="210"/>
        <v>30277.751050737497</v>
      </c>
      <c r="L1246" s="113">
        <f t="shared" si="211"/>
        <v>22427.96</v>
      </c>
      <c r="M1246" s="113">
        <f t="shared" si="212"/>
        <v>7849.79</v>
      </c>
      <c r="N1246" s="113">
        <f t="shared" si="213"/>
        <v>6390.5962790697677</v>
      </c>
      <c r="O1246" s="6">
        <f t="shared" si="214"/>
        <v>6390.5962790697677</v>
      </c>
      <c r="P1246">
        <f t="shared" si="215"/>
        <v>11180002.63151996</v>
      </c>
    </row>
    <row r="1247" spans="1:19" hidden="1" outlineLevel="2" x14ac:dyDescent="0.2">
      <c r="A1247" t="s">
        <v>430</v>
      </c>
      <c r="B1247">
        <v>2014</v>
      </c>
      <c r="C1247">
        <v>3.5</v>
      </c>
      <c r="D1247" s="6">
        <v>735875.08</v>
      </c>
      <c r="E1247">
        <v>43</v>
      </c>
      <c r="F1247">
        <v>39.789312000000002</v>
      </c>
      <c r="G1247" s="32">
        <f>Parameters!$R$57</f>
        <v>-0.35</v>
      </c>
      <c r="H1247" s="6">
        <f t="shared" si="208"/>
        <v>54945.704391977633</v>
      </c>
      <c r="I1247" s="6">
        <f t="shared" si="209"/>
        <v>74176.700929169805</v>
      </c>
      <c r="J1247" s="6">
        <f t="shared" si="217"/>
        <v>1.515855786491126</v>
      </c>
      <c r="K1247" s="126">
        <f t="shared" si="210"/>
        <v>112441.18132630373</v>
      </c>
      <c r="L1247" s="113">
        <f t="shared" si="211"/>
        <v>83289.759999999995</v>
      </c>
      <c r="M1247" s="113">
        <f t="shared" si="212"/>
        <v>29151.42</v>
      </c>
      <c r="N1247" s="113">
        <f t="shared" si="213"/>
        <v>17113.373953488372</v>
      </c>
      <c r="O1247" s="6">
        <f t="shared" si="214"/>
        <v>17113.373953488372</v>
      </c>
      <c r="P1247">
        <f t="shared" si="215"/>
        <v>29279963.151144959</v>
      </c>
    </row>
    <row r="1248" spans="1:19" hidden="1" outlineLevel="2" x14ac:dyDescent="0.2">
      <c r="A1248" t="s">
        <v>430</v>
      </c>
      <c r="B1248">
        <v>2013</v>
      </c>
      <c r="C1248">
        <v>4.5</v>
      </c>
      <c r="D1248" s="6">
        <v>271143.17</v>
      </c>
      <c r="E1248">
        <v>43</v>
      </c>
      <c r="F1248">
        <v>38.914217999999998</v>
      </c>
      <c r="G1248" s="32">
        <f>Parameters!$R$57</f>
        <v>-0.35</v>
      </c>
      <c r="H1248" s="6">
        <f t="shared" si="208"/>
        <v>25763.532172300944</v>
      </c>
      <c r="I1248" s="6">
        <f t="shared" si="209"/>
        <v>34780.768432606274</v>
      </c>
      <c r="J1248" s="6">
        <f t="shared" si="217"/>
        <v>1.515855786491126</v>
      </c>
      <c r="K1248" s="126">
        <f t="shared" si="210"/>
        <v>52722.629087174108</v>
      </c>
      <c r="L1248" s="113">
        <f t="shared" si="211"/>
        <v>39053.800000000003</v>
      </c>
      <c r="M1248" s="113">
        <f t="shared" si="212"/>
        <v>13668.83</v>
      </c>
      <c r="N1248" s="113">
        <f t="shared" si="213"/>
        <v>6305.6551162790693</v>
      </c>
      <c r="O1248" s="6">
        <f t="shared" si="214"/>
        <v>6305.6551162790693</v>
      </c>
      <c r="P1248">
        <f t="shared" si="215"/>
        <v>10551324.426591059</v>
      </c>
    </row>
    <row r="1249" spans="1:16" hidden="1" outlineLevel="2" x14ac:dyDescent="0.2">
      <c r="A1249" t="s">
        <v>430</v>
      </c>
      <c r="B1249">
        <v>2012</v>
      </c>
      <c r="C1249">
        <v>5.5</v>
      </c>
      <c r="D1249" s="6">
        <v>2013228.46</v>
      </c>
      <c r="E1249">
        <v>43</v>
      </c>
      <c r="F1249">
        <v>38.060647000000003</v>
      </c>
      <c r="G1249" s="32">
        <f>Parameters!$R$57</f>
        <v>-0.35</v>
      </c>
      <c r="H1249" s="6">
        <f t="shared" si="208"/>
        <v>231256.88450200873</v>
      </c>
      <c r="I1249" s="6">
        <f t="shared" si="209"/>
        <v>312196.79407771182</v>
      </c>
      <c r="J1249" s="6">
        <f t="shared" si="217"/>
        <v>1.515855786491126</v>
      </c>
      <c r="K1249" s="126">
        <f t="shared" si="210"/>
        <v>473245.31682667794</v>
      </c>
      <c r="L1249" s="113">
        <f t="shared" si="211"/>
        <v>350552.09</v>
      </c>
      <c r="M1249" s="113">
        <f t="shared" si="212"/>
        <v>122693.23</v>
      </c>
      <c r="N1249" s="113">
        <f t="shared" si="213"/>
        <v>46819.266511627909</v>
      </c>
      <c r="O1249" s="6">
        <f t="shared" si="214"/>
        <v>46819.266511627909</v>
      </c>
      <c r="P1249">
        <f t="shared" si="215"/>
        <v>76624777.746413618</v>
      </c>
    </row>
    <row r="1250" spans="1:16" hidden="1" outlineLevel="2" x14ac:dyDescent="0.2">
      <c r="A1250" t="s">
        <v>430</v>
      </c>
      <c r="B1250">
        <v>2011</v>
      </c>
      <c r="C1250">
        <v>6.5</v>
      </c>
      <c r="D1250" s="6">
        <v>112909.43</v>
      </c>
      <c r="E1250">
        <v>43</v>
      </c>
      <c r="F1250">
        <v>37.230477</v>
      </c>
      <c r="G1250" s="32">
        <f>Parameters!$R$57</f>
        <v>-0.35</v>
      </c>
      <c r="H1250" s="6">
        <f t="shared" si="208"/>
        <v>15149.6175186486</v>
      </c>
      <c r="I1250" s="6">
        <f t="shared" si="209"/>
        <v>20451.983650175611</v>
      </c>
      <c r="J1250" s="6">
        <f t="shared" si="217"/>
        <v>1.515855786491126</v>
      </c>
      <c r="K1250" s="126">
        <f t="shared" si="210"/>
        <v>31002.257761340599</v>
      </c>
      <c r="L1250" s="113">
        <f t="shared" si="211"/>
        <v>22964.639999999999</v>
      </c>
      <c r="M1250" s="113">
        <f t="shared" si="212"/>
        <v>8037.62</v>
      </c>
      <c r="N1250" s="113">
        <f t="shared" si="213"/>
        <v>2625.8006976744186</v>
      </c>
      <c r="O1250" s="6">
        <f t="shared" si="214"/>
        <v>2625.8006976744186</v>
      </c>
      <c r="P1250">
        <f t="shared" si="215"/>
        <v>4203671.9366981098</v>
      </c>
    </row>
    <row r="1251" spans="1:16" hidden="1" outlineLevel="2" x14ac:dyDescent="0.2">
      <c r="A1251" t="s">
        <v>430</v>
      </c>
      <c r="B1251">
        <v>2010</v>
      </c>
      <c r="C1251">
        <v>7.5</v>
      </c>
      <c r="D1251" s="6">
        <v>30971.279999999999</v>
      </c>
      <c r="E1251">
        <v>43</v>
      </c>
      <c r="F1251">
        <v>36.425502999999999</v>
      </c>
      <c r="G1251" s="32">
        <f>Parameters!$R$57</f>
        <v>-0.35</v>
      </c>
      <c r="H1251" s="6">
        <f t="shared" si="208"/>
        <v>4735.3624987479061</v>
      </c>
      <c r="I1251" s="6">
        <f t="shared" si="209"/>
        <v>6392.7393733096733</v>
      </c>
      <c r="J1251" s="6">
        <f t="shared" si="217"/>
        <v>1.515855786491126</v>
      </c>
      <c r="K1251" s="126">
        <f t="shared" si="210"/>
        <v>9690.4709705611222</v>
      </c>
      <c r="L1251" s="113">
        <f t="shared" si="211"/>
        <v>7178.13</v>
      </c>
      <c r="M1251" s="113">
        <f t="shared" si="212"/>
        <v>2512.34</v>
      </c>
      <c r="N1251" s="113">
        <f t="shared" si="213"/>
        <v>720.26232558139532</v>
      </c>
      <c r="O1251" s="6">
        <f t="shared" si="214"/>
        <v>720.26232558139532</v>
      </c>
      <c r="P1251">
        <f t="shared" si="215"/>
        <v>1128144.4525538399</v>
      </c>
    </row>
    <row r="1252" spans="1:16" hidden="1" outlineLevel="2" x14ac:dyDescent="0.2">
      <c r="A1252" t="s">
        <v>430</v>
      </c>
      <c r="B1252">
        <v>2009</v>
      </c>
      <c r="C1252">
        <v>8.5</v>
      </c>
      <c r="D1252" s="6">
        <v>26971.27</v>
      </c>
      <c r="E1252">
        <v>43</v>
      </c>
      <c r="F1252">
        <v>35.645713000000001</v>
      </c>
      <c r="G1252" s="32">
        <f>Parameters!$R$57</f>
        <v>-0.35</v>
      </c>
      <c r="H1252" s="6">
        <f t="shared" si="208"/>
        <v>4612.8944263834865</v>
      </c>
      <c r="I1252" s="6">
        <f t="shared" si="209"/>
        <v>6227.407475617707</v>
      </c>
      <c r="J1252" s="6">
        <f t="shared" si="217"/>
        <v>1.515855786491126</v>
      </c>
      <c r="K1252" s="126">
        <f t="shared" si="210"/>
        <v>9439.8516567531969</v>
      </c>
      <c r="L1252" s="113">
        <f t="shared" si="211"/>
        <v>6992.48</v>
      </c>
      <c r="M1252" s="113">
        <f t="shared" si="212"/>
        <v>2447.37</v>
      </c>
      <c r="N1252" s="113">
        <f t="shared" si="213"/>
        <v>627.23883720930235</v>
      </c>
      <c r="O1252" s="6">
        <f t="shared" si="214"/>
        <v>627.23883720930235</v>
      </c>
      <c r="P1252">
        <f t="shared" si="215"/>
        <v>961410.14966551005</v>
      </c>
    </row>
    <row r="1253" spans="1:16" hidden="1" outlineLevel="2" x14ac:dyDescent="0.2">
      <c r="A1253" t="s">
        <v>430</v>
      </c>
      <c r="B1253">
        <v>2008</v>
      </c>
      <c r="C1253">
        <v>9.5</v>
      </c>
      <c r="D1253" s="6">
        <v>62379.51</v>
      </c>
      <c r="E1253">
        <v>43</v>
      </c>
      <c r="F1253">
        <v>34.892442000000003</v>
      </c>
      <c r="G1253" s="32">
        <f>Parameters!$R$57</f>
        <v>-0.35</v>
      </c>
      <c r="H1253" s="6">
        <f t="shared" si="208"/>
        <v>11761.523147362319</v>
      </c>
      <c r="I1253" s="6">
        <f t="shared" si="209"/>
        <v>15878.056248939132</v>
      </c>
      <c r="J1253" s="6">
        <f t="shared" si="217"/>
        <v>1.515855786491126</v>
      </c>
      <c r="K1253" s="126">
        <f t="shared" si="210"/>
        <v>24068.843443185964</v>
      </c>
      <c r="L1253" s="113">
        <f t="shared" si="211"/>
        <v>17828.77</v>
      </c>
      <c r="M1253" s="113">
        <f t="shared" si="212"/>
        <v>6240.07</v>
      </c>
      <c r="N1253" s="113">
        <f t="shared" si="213"/>
        <v>1450.6862790697676</v>
      </c>
      <c r="O1253" s="6">
        <f t="shared" si="214"/>
        <v>1450.6862790697676</v>
      </c>
      <c r="P1253">
        <f t="shared" si="215"/>
        <v>2176573.4346634201</v>
      </c>
    </row>
    <row r="1254" spans="1:16" hidden="1" outlineLevel="2" x14ac:dyDescent="0.2">
      <c r="A1254" t="s">
        <v>430</v>
      </c>
      <c r="B1254">
        <v>2007</v>
      </c>
      <c r="C1254">
        <v>10.5</v>
      </c>
      <c r="D1254" s="6">
        <v>9443.94</v>
      </c>
      <c r="E1254">
        <v>43</v>
      </c>
      <c r="F1254">
        <v>34.167149999999999</v>
      </c>
      <c r="G1254" s="32">
        <f>Parameters!$R$57</f>
        <v>-0.35</v>
      </c>
      <c r="H1254" s="6">
        <f t="shared" si="208"/>
        <v>1939.9280332325588</v>
      </c>
      <c r="I1254" s="6">
        <f t="shared" si="209"/>
        <v>2618.9028448639547</v>
      </c>
      <c r="J1254" s="6">
        <f t="shared" si="217"/>
        <v>1.515855786491126</v>
      </c>
      <c r="K1254" s="126">
        <f t="shared" si="210"/>
        <v>3969.8790316450973</v>
      </c>
      <c r="L1254" s="113">
        <f t="shared" si="211"/>
        <v>2940.65</v>
      </c>
      <c r="M1254" s="113">
        <f t="shared" si="212"/>
        <v>1029.23</v>
      </c>
      <c r="N1254" s="113">
        <f t="shared" si="213"/>
        <v>219.62651162790698</v>
      </c>
      <c r="O1254" s="6">
        <f t="shared" si="214"/>
        <v>219.62651162790698</v>
      </c>
      <c r="P1254">
        <f t="shared" si="215"/>
        <v>322672.51457100001</v>
      </c>
    </row>
    <row r="1255" spans="1:16" hidden="1" outlineLevel="2" x14ac:dyDescent="0.2">
      <c r="A1255" t="s">
        <v>430</v>
      </c>
      <c r="B1255">
        <v>2006</v>
      </c>
      <c r="C1255">
        <v>11.5</v>
      </c>
      <c r="D1255" s="6">
        <v>61144.44</v>
      </c>
      <c r="E1255">
        <v>43</v>
      </c>
      <c r="F1255">
        <v>33.468916</v>
      </c>
      <c r="G1255" s="32">
        <f>Parameters!$R$57</f>
        <v>-0.35</v>
      </c>
      <c r="H1255" s="6">
        <f t="shared" si="208"/>
        <v>13552.855669138607</v>
      </c>
      <c r="I1255" s="6">
        <f t="shared" si="209"/>
        <v>18296.355153337121</v>
      </c>
      <c r="J1255" s="6">
        <f t="shared" si="217"/>
        <v>1.515855786491126</v>
      </c>
      <c r="K1255" s="126">
        <f t="shared" si="210"/>
        <v>27734.635830882806</v>
      </c>
      <c r="L1255" s="113">
        <f t="shared" si="211"/>
        <v>20544.169999999998</v>
      </c>
      <c r="M1255" s="113">
        <f t="shared" si="212"/>
        <v>7190.47</v>
      </c>
      <c r="N1255" s="113">
        <f t="shared" si="213"/>
        <v>1421.9637209302325</v>
      </c>
      <c r="O1255" s="6">
        <f t="shared" si="214"/>
        <v>1421.9637209302325</v>
      </c>
      <c r="P1255">
        <f t="shared" si="215"/>
        <v>2046438.1262270401</v>
      </c>
    </row>
    <row r="1256" spans="1:16" hidden="1" outlineLevel="2" x14ac:dyDescent="0.2">
      <c r="A1256" t="s">
        <v>430</v>
      </c>
      <c r="B1256">
        <v>2005</v>
      </c>
      <c r="C1256">
        <v>12.5</v>
      </c>
      <c r="D1256" s="6">
        <v>333446.2</v>
      </c>
      <c r="E1256">
        <v>43</v>
      </c>
      <c r="F1256">
        <v>32.798318999999999</v>
      </c>
      <c r="G1256" s="32">
        <f>Parameters!$R$57</f>
        <v>-0.35</v>
      </c>
      <c r="H1256" s="6">
        <f t="shared" si="208"/>
        <v>79109.575885167447</v>
      </c>
      <c r="I1256" s="6">
        <f t="shared" si="209"/>
        <v>106797.92744497606</v>
      </c>
      <c r="J1256" s="6">
        <f t="shared" si="217"/>
        <v>1.515855786491126</v>
      </c>
      <c r="K1256" s="126">
        <f t="shared" si="210"/>
        <v>161890.2563027264</v>
      </c>
      <c r="L1256" s="113">
        <f t="shared" si="211"/>
        <v>119918.71</v>
      </c>
      <c r="M1256" s="113">
        <f t="shared" si="212"/>
        <v>41971.55</v>
      </c>
      <c r="N1256" s="113">
        <f t="shared" si="213"/>
        <v>7754.5627906976742</v>
      </c>
      <c r="O1256" s="6">
        <f t="shared" si="214"/>
        <v>7754.5627906976742</v>
      </c>
      <c r="P1256">
        <f t="shared" si="215"/>
        <v>10936474.8369378</v>
      </c>
    </row>
    <row r="1257" spans="1:16" hidden="1" outlineLevel="2" x14ac:dyDescent="0.2">
      <c r="A1257" t="s">
        <v>430</v>
      </c>
      <c r="B1257">
        <v>2004</v>
      </c>
      <c r="C1257">
        <v>13.5</v>
      </c>
      <c r="D1257" s="6">
        <v>260684.98</v>
      </c>
      <c r="E1257">
        <v>43</v>
      </c>
      <c r="F1257">
        <v>32.156388999999997</v>
      </c>
      <c r="G1257" s="32">
        <f>Parameters!$R$57</f>
        <v>-0.35</v>
      </c>
      <c r="H1257" s="6">
        <f t="shared" si="208"/>
        <v>65738.756201460026</v>
      </c>
      <c r="I1257" s="6">
        <f t="shared" si="209"/>
        <v>88747.320871971038</v>
      </c>
      <c r="J1257" s="6">
        <f t="shared" si="217"/>
        <v>1.515855786491126</v>
      </c>
      <c r="K1257" s="126">
        <f t="shared" si="210"/>
        <v>134528.13987936199</v>
      </c>
      <c r="L1257" s="113">
        <f t="shared" si="211"/>
        <v>99650.47</v>
      </c>
      <c r="M1257" s="113">
        <f t="shared" si="212"/>
        <v>34877.67</v>
      </c>
      <c r="N1257" s="113">
        <f t="shared" si="213"/>
        <v>6062.4413953488374</v>
      </c>
      <c r="O1257" s="6">
        <f t="shared" si="214"/>
        <v>6062.4413953488374</v>
      </c>
      <c r="P1257">
        <f t="shared" si="215"/>
        <v>8382687.6233372195</v>
      </c>
    </row>
    <row r="1258" spans="1:16" hidden="1" outlineLevel="2" x14ac:dyDescent="0.2">
      <c r="A1258" t="s">
        <v>430</v>
      </c>
      <c r="B1258">
        <v>2003</v>
      </c>
      <c r="C1258">
        <v>14.5</v>
      </c>
      <c r="D1258" s="6">
        <v>33235.85</v>
      </c>
      <c r="E1258">
        <v>43</v>
      </c>
      <c r="F1258">
        <v>31.541395000000001</v>
      </c>
      <c r="G1258" s="32">
        <f>Parameters!$R$57</f>
        <v>-0.35</v>
      </c>
      <c r="H1258" s="6">
        <f t="shared" si="208"/>
        <v>8856.6622555639497</v>
      </c>
      <c r="I1258" s="6">
        <f t="shared" si="209"/>
        <v>11956.494045011334</v>
      </c>
      <c r="J1258" s="6">
        <f t="shared" si="217"/>
        <v>1.515855786491126</v>
      </c>
      <c r="K1258" s="126">
        <f t="shared" si="210"/>
        <v>18124.320684277118</v>
      </c>
      <c r="L1258" s="113">
        <f t="shared" si="211"/>
        <v>13425.42</v>
      </c>
      <c r="M1258" s="113">
        <f t="shared" si="212"/>
        <v>4698.8999999999996</v>
      </c>
      <c r="N1258" s="113">
        <f t="shared" si="213"/>
        <v>772.92674418604645</v>
      </c>
      <c r="O1258" s="6">
        <f t="shared" si="214"/>
        <v>772.92674418604645</v>
      </c>
      <c r="P1258">
        <f t="shared" si="215"/>
        <v>1048305.07301075</v>
      </c>
    </row>
    <row r="1259" spans="1:16" hidden="1" outlineLevel="2" x14ac:dyDescent="0.2">
      <c r="A1259" t="s">
        <v>430</v>
      </c>
      <c r="B1259">
        <v>2002</v>
      </c>
      <c r="C1259">
        <v>15.5</v>
      </c>
      <c r="D1259" s="6">
        <v>78078.14</v>
      </c>
      <c r="E1259">
        <v>43</v>
      </c>
      <c r="F1259">
        <v>30.953122</v>
      </c>
      <c r="G1259" s="32">
        <f>Parameters!$R$57</f>
        <v>-0.35</v>
      </c>
      <c r="H1259" s="6">
        <f t="shared" si="208"/>
        <v>21874.368070858603</v>
      </c>
      <c r="I1259" s="6">
        <f t="shared" si="209"/>
        <v>29530.396895659116</v>
      </c>
      <c r="J1259" s="6">
        <f t="shared" si="217"/>
        <v>1.515855786491126</v>
      </c>
      <c r="K1259" s="126">
        <f t="shared" si="210"/>
        <v>44763.823011664455</v>
      </c>
      <c r="L1259" s="113">
        <f t="shared" si="211"/>
        <v>33158.39</v>
      </c>
      <c r="M1259" s="113">
        <f t="shared" si="212"/>
        <v>11605.43</v>
      </c>
      <c r="N1259" s="113">
        <f t="shared" si="213"/>
        <v>1815.7706976744187</v>
      </c>
      <c r="O1259" s="6">
        <f t="shared" si="214"/>
        <v>1815.7706976744187</v>
      </c>
      <c r="P1259">
        <f t="shared" si="215"/>
        <v>2416762.1929530799</v>
      </c>
    </row>
    <row r="1260" spans="1:16" hidden="1" outlineLevel="2" x14ac:dyDescent="0.2">
      <c r="A1260" t="s">
        <v>430</v>
      </c>
      <c r="B1260">
        <v>2001</v>
      </c>
      <c r="C1260">
        <v>16.5</v>
      </c>
      <c r="D1260" s="6">
        <v>140844.28</v>
      </c>
      <c r="E1260">
        <v>43</v>
      </c>
      <c r="F1260">
        <v>30.392071000000001</v>
      </c>
      <c r="G1260" s="32">
        <f>Parameters!$R$57</f>
        <v>-0.35</v>
      </c>
      <c r="H1260" s="6">
        <f t="shared" si="208"/>
        <v>41296.620518514414</v>
      </c>
      <c r="I1260" s="6">
        <f t="shared" si="209"/>
        <v>55750.437699994465</v>
      </c>
      <c r="J1260" s="6">
        <f t="shared" si="217"/>
        <v>1.515855786491126</v>
      </c>
      <c r="K1260" s="126">
        <f t="shared" si="210"/>
        <v>84509.62358694963</v>
      </c>
      <c r="L1260" s="113">
        <f t="shared" si="211"/>
        <v>62599.72</v>
      </c>
      <c r="M1260" s="113">
        <f t="shared" si="212"/>
        <v>21909.9</v>
      </c>
      <c r="N1260" s="113">
        <f t="shared" si="213"/>
        <v>3275.4483720930234</v>
      </c>
      <c r="O1260" s="6">
        <f t="shared" si="214"/>
        <v>3275.4483720930234</v>
      </c>
      <c r="P1260">
        <f t="shared" si="215"/>
        <v>4280549.3577038804</v>
      </c>
    </row>
    <row r="1261" spans="1:16" hidden="1" outlineLevel="2" x14ac:dyDescent="0.2">
      <c r="A1261" t="s">
        <v>430</v>
      </c>
      <c r="B1261">
        <v>2000</v>
      </c>
      <c r="C1261">
        <v>17.5</v>
      </c>
      <c r="D1261" s="6">
        <v>22270.54</v>
      </c>
      <c r="E1261">
        <v>43</v>
      </c>
      <c r="F1261">
        <v>29.855841000000002</v>
      </c>
      <c r="G1261" s="32">
        <f>Parameters!$R$57</f>
        <v>-0.35</v>
      </c>
      <c r="H1261" s="6">
        <f t="shared" si="208"/>
        <v>6807.6167157176733</v>
      </c>
      <c r="I1261" s="6">
        <f t="shared" si="209"/>
        <v>9190.2825662188588</v>
      </c>
      <c r="J1261" s="6">
        <f t="shared" si="217"/>
        <v>1.515855786491126</v>
      </c>
      <c r="K1261" s="126">
        <f t="shared" si="210"/>
        <v>13931.143007491371</v>
      </c>
      <c r="L1261" s="113">
        <f t="shared" si="211"/>
        <v>10319.370000000001</v>
      </c>
      <c r="M1261" s="113">
        <f t="shared" si="212"/>
        <v>3611.77</v>
      </c>
      <c r="N1261" s="113">
        <f t="shared" si="213"/>
        <v>517.91953488372098</v>
      </c>
      <c r="O1261" s="6">
        <f t="shared" si="214"/>
        <v>517.91953488372098</v>
      </c>
      <c r="P1261">
        <f t="shared" si="215"/>
        <v>664905.70122414001</v>
      </c>
    </row>
    <row r="1262" spans="1:16" hidden="1" outlineLevel="2" x14ac:dyDescent="0.2">
      <c r="A1262" t="s">
        <v>430</v>
      </c>
      <c r="B1262">
        <v>1999</v>
      </c>
      <c r="C1262">
        <v>18.5</v>
      </c>
      <c r="D1262" s="6">
        <v>209827.06</v>
      </c>
      <c r="E1262">
        <v>43</v>
      </c>
      <c r="F1262">
        <v>29.343440000000001</v>
      </c>
      <c r="G1262" s="32">
        <f>Parameters!$R$57</f>
        <v>-0.35</v>
      </c>
      <c r="H1262" s="6">
        <f t="shared" si="208"/>
        <v>66639.903128223246</v>
      </c>
      <c r="I1262" s="6">
        <f t="shared" si="209"/>
        <v>89963.869223101385</v>
      </c>
      <c r="J1262" s="6">
        <f t="shared" si="217"/>
        <v>1.515855786491126</v>
      </c>
      <c r="K1262" s="126">
        <f t="shared" si="210"/>
        <v>136372.25173696916</v>
      </c>
      <c r="L1262" s="113">
        <f t="shared" si="211"/>
        <v>101016.48</v>
      </c>
      <c r="M1262" s="113">
        <f t="shared" si="212"/>
        <v>35355.769999999997</v>
      </c>
      <c r="N1262" s="113">
        <f t="shared" si="213"/>
        <v>4879.6990697674419</v>
      </c>
      <c r="O1262" s="6">
        <f t="shared" si="214"/>
        <v>4879.6990697674419</v>
      </c>
      <c r="P1262">
        <f t="shared" si="215"/>
        <v>6157047.7454864001</v>
      </c>
    </row>
    <row r="1263" spans="1:16" hidden="1" outlineLevel="2" x14ac:dyDescent="0.2">
      <c r="A1263" t="s">
        <v>430</v>
      </c>
      <c r="B1263">
        <v>1998</v>
      </c>
      <c r="C1263">
        <v>19.5</v>
      </c>
      <c r="D1263" s="6">
        <v>171348</v>
      </c>
      <c r="E1263">
        <v>43</v>
      </c>
      <c r="F1263">
        <v>28.854635999999999</v>
      </c>
      <c r="G1263" s="32">
        <f>Parameters!$R$57</f>
        <v>-0.35</v>
      </c>
      <c r="H1263" s="6">
        <f t="shared" si="208"/>
        <v>56366.972806325582</v>
      </c>
      <c r="I1263" s="6">
        <f t="shared" si="209"/>
        <v>76095.413288539537</v>
      </c>
      <c r="J1263" s="6">
        <f t="shared" si="217"/>
        <v>1.515855786491126</v>
      </c>
      <c r="K1263" s="126">
        <f t="shared" si="210"/>
        <v>115349.67255886638</v>
      </c>
      <c r="L1263" s="113">
        <f t="shared" si="211"/>
        <v>85444.2</v>
      </c>
      <c r="M1263" s="113">
        <f t="shared" si="212"/>
        <v>29905.47</v>
      </c>
      <c r="N1263" s="113">
        <f t="shared" si="213"/>
        <v>3984.8372093023254</v>
      </c>
      <c r="O1263" s="6">
        <f t="shared" si="214"/>
        <v>3984.8372093023254</v>
      </c>
      <c r="P1263">
        <f t="shared" si="215"/>
        <v>4944184.1693279995</v>
      </c>
    </row>
    <row r="1264" spans="1:16" hidden="1" outlineLevel="2" x14ac:dyDescent="0.2">
      <c r="A1264" t="s">
        <v>430</v>
      </c>
      <c r="B1264">
        <v>1997</v>
      </c>
      <c r="C1264">
        <v>20.5</v>
      </c>
      <c r="D1264" s="6">
        <v>355800.94</v>
      </c>
      <c r="E1264">
        <v>43</v>
      </c>
      <c r="F1264">
        <v>28.38653</v>
      </c>
      <c r="G1264" s="32">
        <f>Parameters!$R$57</f>
        <v>-0.35</v>
      </c>
      <c r="H1264" s="6">
        <f t="shared" si="208"/>
        <v>120918.28750376278</v>
      </c>
      <c r="I1264" s="6">
        <f t="shared" si="209"/>
        <v>163239.68813007977</v>
      </c>
      <c r="J1264" s="6">
        <f t="shared" si="217"/>
        <v>1.515855786491126</v>
      </c>
      <c r="K1264" s="126">
        <f t="shared" si="210"/>
        <v>247447.8258369882</v>
      </c>
      <c r="L1264" s="113">
        <f t="shared" si="211"/>
        <v>183294.69</v>
      </c>
      <c r="M1264" s="113">
        <f t="shared" si="212"/>
        <v>64153.14</v>
      </c>
      <c r="N1264" s="113">
        <f t="shared" si="213"/>
        <v>8274.4404651162786</v>
      </c>
      <c r="O1264" s="6">
        <f t="shared" si="214"/>
        <v>8274.4404651162786</v>
      </c>
      <c r="P1264">
        <f t="shared" si="215"/>
        <v>10099954.057338201</v>
      </c>
    </row>
    <row r="1265" spans="1:16" hidden="1" outlineLevel="2" x14ac:dyDescent="0.2">
      <c r="A1265" t="s">
        <v>430</v>
      </c>
      <c r="B1265">
        <v>1996</v>
      </c>
      <c r="C1265">
        <v>21.5</v>
      </c>
      <c r="D1265" s="6">
        <v>389817.93</v>
      </c>
      <c r="E1265">
        <v>43</v>
      </c>
      <c r="F1265">
        <v>27.937380000000001</v>
      </c>
      <c r="G1265" s="32">
        <f>Parameters!$R$57</f>
        <v>-0.35</v>
      </c>
      <c r="H1265" s="6">
        <f t="shared" si="208"/>
        <v>136550.68252968835</v>
      </c>
      <c r="I1265" s="6">
        <f t="shared" si="209"/>
        <v>184343.42141507927</v>
      </c>
      <c r="J1265" s="6">
        <f t="shared" si="217"/>
        <v>1.515855786491126</v>
      </c>
      <c r="K1265" s="126">
        <f t="shared" si="210"/>
        <v>279438.04205362004</v>
      </c>
      <c r="L1265" s="113">
        <f t="shared" si="211"/>
        <v>206991.14</v>
      </c>
      <c r="M1265" s="113">
        <f t="shared" si="212"/>
        <v>72446.899999999994</v>
      </c>
      <c r="N1265" s="113">
        <f t="shared" si="213"/>
        <v>9065.5332558139526</v>
      </c>
      <c r="O1265" s="6">
        <f t="shared" si="214"/>
        <v>9065.5332558139526</v>
      </c>
      <c r="P1265">
        <f t="shared" si="215"/>
        <v>10890491.641223401</v>
      </c>
    </row>
    <row r="1266" spans="1:16" hidden="1" outlineLevel="2" x14ac:dyDescent="0.2">
      <c r="A1266" t="s">
        <v>430</v>
      </c>
      <c r="B1266">
        <v>1995</v>
      </c>
      <c r="C1266">
        <v>22.5</v>
      </c>
      <c r="D1266" s="6">
        <v>359059.31</v>
      </c>
      <c r="E1266">
        <v>43</v>
      </c>
      <c r="F1266">
        <v>27.505901999999999</v>
      </c>
      <c r="G1266" s="32">
        <f>Parameters!$R$57</f>
        <v>-0.35</v>
      </c>
      <c r="H1266" s="6">
        <f t="shared" si="208"/>
        <v>129379.07295238094</v>
      </c>
      <c r="I1266" s="6">
        <f t="shared" si="209"/>
        <v>174661.74848571428</v>
      </c>
      <c r="J1266" s="6">
        <f t="shared" si="217"/>
        <v>1.515855786491126</v>
      </c>
      <c r="K1266" s="126">
        <f t="shared" si="210"/>
        <v>264762.02212072763</v>
      </c>
      <c r="L1266" s="113">
        <f t="shared" si="211"/>
        <v>196120.02</v>
      </c>
      <c r="M1266" s="113">
        <f t="shared" si="212"/>
        <v>68642</v>
      </c>
      <c r="N1266" s="113">
        <f t="shared" si="213"/>
        <v>8350.2165116279066</v>
      </c>
      <c r="O1266" s="6">
        <f t="shared" si="214"/>
        <v>8350.2165116279066</v>
      </c>
      <c r="P1266">
        <f t="shared" si="215"/>
        <v>9876250.1930476204</v>
      </c>
    </row>
    <row r="1267" spans="1:16" hidden="1" outlineLevel="2" x14ac:dyDescent="0.2">
      <c r="A1267" t="s">
        <v>430</v>
      </c>
      <c r="B1267">
        <v>1994</v>
      </c>
      <c r="C1267">
        <v>23.5</v>
      </c>
      <c r="D1267" s="6">
        <v>258882.27</v>
      </c>
      <c r="E1267">
        <v>43</v>
      </c>
      <c r="F1267">
        <v>27.08888</v>
      </c>
      <c r="G1267" s="32">
        <f>Parameters!$R$57</f>
        <v>-0.35</v>
      </c>
      <c r="H1267" s="6">
        <f t="shared" si="208"/>
        <v>95793.182880055829</v>
      </c>
      <c r="I1267" s="6">
        <f t="shared" si="209"/>
        <v>129320.79688807538</v>
      </c>
      <c r="J1267" s="6">
        <f t="shared" si="217"/>
        <v>1.515855786491126</v>
      </c>
      <c r="K1267" s="126">
        <f t="shared" si="210"/>
        <v>196031.67827643265</v>
      </c>
      <c r="L1267" s="113">
        <f t="shared" si="211"/>
        <v>145208.65</v>
      </c>
      <c r="M1267" s="113">
        <f t="shared" si="212"/>
        <v>50823.03</v>
      </c>
      <c r="N1267" s="113">
        <f t="shared" si="213"/>
        <v>6020.5179069767437</v>
      </c>
      <c r="O1267" s="6">
        <f t="shared" si="214"/>
        <v>6020.5179069767437</v>
      </c>
      <c r="P1267">
        <f t="shared" si="215"/>
        <v>7012830.7461575996</v>
      </c>
    </row>
    <row r="1268" spans="1:16" hidden="1" outlineLevel="2" x14ac:dyDescent="0.2">
      <c r="A1268" t="s">
        <v>430</v>
      </c>
      <c r="B1268">
        <v>1993</v>
      </c>
      <c r="C1268">
        <v>24.5</v>
      </c>
      <c r="D1268" s="6">
        <v>337560.26</v>
      </c>
      <c r="E1268">
        <v>43</v>
      </c>
      <c r="F1268">
        <v>26.683838999999999</v>
      </c>
      <c r="G1268" s="32">
        <f>Parameters!$R$57</f>
        <v>-0.35</v>
      </c>
      <c r="H1268" s="6">
        <f t="shared" si="208"/>
        <v>128085.75696190374</v>
      </c>
      <c r="I1268" s="6">
        <f t="shared" si="209"/>
        <v>172915.77189857006</v>
      </c>
      <c r="J1268" s="6">
        <f t="shared" si="217"/>
        <v>1.515855786491126</v>
      </c>
      <c r="K1268" s="126">
        <f t="shared" si="210"/>
        <v>262115.37340802705</v>
      </c>
      <c r="L1268" s="113">
        <f t="shared" si="211"/>
        <v>194159.54</v>
      </c>
      <c r="M1268" s="113">
        <f t="shared" si="212"/>
        <v>67955.83</v>
      </c>
      <c r="N1268" s="113">
        <f t="shared" si="213"/>
        <v>7850.2386046511629</v>
      </c>
      <c r="O1268" s="6">
        <f t="shared" si="214"/>
        <v>7850.2386046511629</v>
      </c>
      <c r="P1268">
        <f t="shared" si="215"/>
        <v>9007403.6306381393</v>
      </c>
    </row>
    <row r="1269" spans="1:16" hidden="1" outlineLevel="2" x14ac:dyDescent="0.2">
      <c r="A1269" t="s">
        <v>430</v>
      </c>
      <c r="B1269">
        <v>1992</v>
      </c>
      <c r="C1269">
        <v>25.5</v>
      </c>
      <c r="D1269" s="6">
        <v>218684.52</v>
      </c>
      <c r="E1269">
        <v>43</v>
      </c>
      <c r="F1269">
        <v>26.288160000000001</v>
      </c>
      <c r="G1269" s="32">
        <f>Parameters!$R$57</f>
        <v>-0.35</v>
      </c>
      <c r="H1269" s="6">
        <f t="shared" si="208"/>
        <v>84991.1792724837</v>
      </c>
      <c r="I1269" s="6">
        <f t="shared" si="209"/>
        <v>114738.09201785301</v>
      </c>
      <c r="J1269" s="6">
        <f t="shared" si="217"/>
        <v>1.515855786491126</v>
      </c>
      <c r="K1269" s="126">
        <f t="shared" si="210"/>
        <v>173926.40071621374</v>
      </c>
      <c r="L1269" s="113">
        <f t="shared" si="211"/>
        <v>128834.37</v>
      </c>
      <c r="M1269" s="113">
        <f t="shared" si="212"/>
        <v>45092.03</v>
      </c>
      <c r="N1269" s="113">
        <f t="shared" si="213"/>
        <v>5085.6865116279068</v>
      </c>
      <c r="O1269" s="6">
        <f t="shared" si="214"/>
        <v>5085.6865116279068</v>
      </c>
      <c r="P1269">
        <f t="shared" si="215"/>
        <v>5748813.6512831999</v>
      </c>
    </row>
    <row r="1270" spans="1:16" hidden="1" outlineLevel="2" x14ac:dyDescent="0.2">
      <c r="A1270" t="s">
        <v>430</v>
      </c>
      <c r="B1270">
        <v>1991</v>
      </c>
      <c r="C1270">
        <v>26.5</v>
      </c>
      <c r="D1270" s="6">
        <v>67390.92</v>
      </c>
      <c r="E1270">
        <v>43</v>
      </c>
      <c r="F1270">
        <v>25.898689000000001</v>
      </c>
      <c r="G1270" s="32">
        <f>Parameters!$R$57</f>
        <v>-0.35</v>
      </c>
      <c r="H1270" s="6">
        <f t="shared" si="208"/>
        <v>26801.69956967721</v>
      </c>
      <c r="I1270" s="6">
        <f t="shared" si="209"/>
        <v>36182.294419064237</v>
      </c>
      <c r="J1270" s="6">
        <f t="shared" si="217"/>
        <v>1.515855786491126</v>
      </c>
      <c r="K1270" s="126">
        <f t="shared" si="210"/>
        <v>54847.140363664097</v>
      </c>
      <c r="L1270" s="113">
        <f t="shared" si="211"/>
        <v>40627.51</v>
      </c>
      <c r="M1270" s="113">
        <f t="shared" si="212"/>
        <v>14219.63</v>
      </c>
      <c r="N1270" s="113">
        <f t="shared" si="213"/>
        <v>1567.2306976744185</v>
      </c>
      <c r="O1270" s="6">
        <f t="shared" si="214"/>
        <v>1567.2306976744185</v>
      </c>
      <c r="P1270">
        <f t="shared" si="215"/>
        <v>1745336.4785038801</v>
      </c>
    </row>
    <row r="1271" spans="1:16" hidden="1" outlineLevel="2" x14ac:dyDescent="0.2">
      <c r="A1271" t="s">
        <v>430</v>
      </c>
      <c r="B1271">
        <v>1990</v>
      </c>
      <c r="C1271">
        <v>27.5</v>
      </c>
      <c r="D1271" s="6">
        <v>12468.47</v>
      </c>
      <c r="E1271">
        <v>43</v>
      </c>
      <c r="F1271">
        <v>25.514285999999998</v>
      </c>
      <c r="G1271" s="32">
        <f>Parameters!$R$57</f>
        <v>-0.35</v>
      </c>
      <c r="H1271" s="6">
        <f t="shared" si="208"/>
        <v>5070.23489389721</v>
      </c>
      <c r="I1271" s="6">
        <f t="shared" si="209"/>
        <v>6844.8171067612338</v>
      </c>
      <c r="J1271" s="6">
        <f t="shared" si="217"/>
        <v>1.515855786491126</v>
      </c>
      <c r="K1271" s="126">
        <f t="shared" si="210"/>
        <v>10375.755618757463</v>
      </c>
      <c r="L1271" s="113">
        <f t="shared" si="211"/>
        <v>7685.74</v>
      </c>
      <c r="M1271" s="113">
        <f t="shared" si="212"/>
        <v>2690.02</v>
      </c>
      <c r="N1271" s="113">
        <f t="shared" si="213"/>
        <v>289.96441860465114</v>
      </c>
      <c r="O1271" s="6">
        <f t="shared" si="214"/>
        <v>289.96441860465114</v>
      </c>
      <c r="P1271">
        <f t="shared" si="215"/>
        <v>318124.10956241994</v>
      </c>
    </row>
    <row r="1272" spans="1:16" hidden="1" outlineLevel="2" x14ac:dyDescent="0.2">
      <c r="A1272" t="s">
        <v>430</v>
      </c>
      <c r="B1272">
        <v>1989</v>
      </c>
      <c r="C1272">
        <v>28.5</v>
      </c>
      <c r="D1272" s="6">
        <v>95779.35</v>
      </c>
      <c r="E1272">
        <v>43</v>
      </c>
      <c r="F1272">
        <v>25.134812</v>
      </c>
      <c r="G1272" s="32">
        <f>Parameters!$R$57</f>
        <v>-0.35</v>
      </c>
      <c r="H1272" s="6">
        <f t="shared" si="208"/>
        <v>39793.397541111626</v>
      </c>
      <c r="I1272" s="6">
        <f t="shared" si="209"/>
        <v>53721.086680500695</v>
      </c>
      <c r="J1272" s="6">
        <f t="shared" si="217"/>
        <v>1.515855786491126</v>
      </c>
      <c r="K1272" s="126">
        <f t="shared" si="210"/>
        <v>81433.42010122833</v>
      </c>
      <c r="L1272" s="113">
        <f t="shared" si="211"/>
        <v>60321.05</v>
      </c>
      <c r="M1272" s="113">
        <f t="shared" si="212"/>
        <v>21112.37</v>
      </c>
      <c r="N1272" s="113">
        <f t="shared" si="213"/>
        <v>2227.4267441860466</v>
      </c>
      <c r="O1272" s="6">
        <f t="shared" si="214"/>
        <v>2227.4267441860466</v>
      </c>
      <c r="P1272">
        <f t="shared" si="215"/>
        <v>2407395.9557322003</v>
      </c>
    </row>
    <row r="1273" spans="1:16" hidden="1" outlineLevel="2" x14ac:dyDescent="0.2">
      <c r="A1273" t="s">
        <v>430</v>
      </c>
      <c r="B1273">
        <v>1988</v>
      </c>
      <c r="C1273">
        <v>29.5</v>
      </c>
      <c r="D1273" s="6">
        <v>75412.41</v>
      </c>
      <c r="E1273">
        <v>43</v>
      </c>
      <c r="F1273">
        <v>24.760200999999999</v>
      </c>
      <c r="G1273" s="32">
        <f>Parameters!$R$57</f>
        <v>-0.35</v>
      </c>
      <c r="H1273" s="6">
        <f t="shared" si="208"/>
        <v>31988.539546641634</v>
      </c>
      <c r="I1273" s="6">
        <f t="shared" si="209"/>
        <v>43184.528387966209</v>
      </c>
      <c r="J1273" s="6">
        <f t="shared" si="217"/>
        <v>1.515855786491126</v>
      </c>
      <c r="K1273" s="126">
        <f t="shared" si="210"/>
        <v>65461.517243788876</v>
      </c>
      <c r="L1273" s="113">
        <f t="shared" si="211"/>
        <v>48490.01</v>
      </c>
      <c r="M1273" s="113">
        <f t="shared" si="212"/>
        <v>16971.509999999998</v>
      </c>
      <c r="N1273" s="113">
        <f t="shared" si="213"/>
        <v>1753.7769767441862</v>
      </c>
      <c r="O1273" s="6">
        <f t="shared" si="214"/>
        <v>1753.7769767441862</v>
      </c>
      <c r="P1273">
        <f t="shared" si="215"/>
        <v>1867226.4294944101</v>
      </c>
    </row>
    <row r="1274" spans="1:16" hidden="1" outlineLevel="2" x14ac:dyDescent="0.2">
      <c r="A1274" t="s">
        <v>430</v>
      </c>
      <c r="B1274">
        <v>1987</v>
      </c>
      <c r="C1274">
        <v>30.5</v>
      </c>
      <c r="D1274" s="6">
        <v>56366.32</v>
      </c>
      <c r="E1274">
        <v>43</v>
      </c>
      <c r="F1274">
        <v>24.390402999999999</v>
      </c>
      <c r="G1274" s="32">
        <f>Parameters!$R$57</f>
        <v>-0.35</v>
      </c>
      <c r="H1274" s="6">
        <f t="shared" si="208"/>
        <v>24394.290687745117</v>
      </c>
      <c r="I1274" s="6">
        <f t="shared" si="209"/>
        <v>32932.292428455912</v>
      </c>
      <c r="J1274" s="6">
        <f t="shared" si="217"/>
        <v>1.515855786491126</v>
      </c>
      <c r="K1274" s="126">
        <f t="shared" si="210"/>
        <v>49920.606040092789</v>
      </c>
      <c r="L1274" s="113">
        <f t="shared" si="211"/>
        <v>36978.230000000003</v>
      </c>
      <c r="M1274" s="113">
        <f t="shared" si="212"/>
        <v>12942.38</v>
      </c>
      <c r="N1274" s="113">
        <f t="shared" si="213"/>
        <v>1310.8446511627908</v>
      </c>
      <c r="O1274" s="6">
        <f t="shared" si="214"/>
        <v>1310.8446511627908</v>
      </c>
      <c r="P1274">
        <f t="shared" si="215"/>
        <v>1374797.26042696</v>
      </c>
    </row>
    <row r="1275" spans="1:16" hidden="1" outlineLevel="2" x14ac:dyDescent="0.2">
      <c r="A1275" t="s">
        <v>430</v>
      </c>
      <c r="B1275">
        <v>1986</v>
      </c>
      <c r="C1275">
        <v>31.5</v>
      </c>
      <c r="D1275" s="6">
        <v>81710.2</v>
      </c>
      <c r="E1275">
        <v>43</v>
      </c>
      <c r="F1275">
        <v>24.025227999999998</v>
      </c>
      <c r="G1275" s="32">
        <f>Parameters!$R$57</f>
        <v>-0.35</v>
      </c>
      <c r="H1275" s="6">
        <f t="shared" si="208"/>
        <v>36056.567792427908</v>
      </c>
      <c r="I1275" s="6">
        <f t="shared" si="209"/>
        <v>48676.366519777679</v>
      </c>
      <c r="J1275" s="6">
        <f t="shared" si="217"/>
        <v>1.515855786491126</v>
      </c>
      <c r="K1275" s="126">
        <f t="shared" si="210"/>
        <v>73786.351854367909</v>
      </c>
      <c r="L1275" s="113">
        <f t="shared" si="211"/>
        <v>54656.56</v>
      </c>
      <c r="M1275" s="113">
        <f t="shared" si="212"/>
        <v>19129.79</v>
      </c>
      <c r="N1275" s="113">
        <f t="shared" si="213"/>
        <v>1900.2372093023255</v>
      </c>
      <c r="O1275" s="6">
        <f t="shared" si="214"/>
        <v>1900.2372093023255</v>
      </c>
      <c r="P1275">
        <f t="shared" si="215"/>
        <v>1963106.1849255997</v>
      </c>
    </row>
    <row r="1276" spans="1:16" hidden="1" outlineLevel="2" x14ac:dyDescent="0.2">
      <c r="A1276" t="s">
        <v>430</v>
      </c>
      <c r="B1276">
        <v>1985</v>
      </c>
      <c r="C1276">
        <v>32.5</v>
      </c>
      <c r="D1276" s="6">
        <v>67476.320000000007</v>
      </c>
      <c r="E1276">
        <v>43</v>
      </c>
      <c r="F1276">
        <v>23.664663999999998</v>
      </c>
      <c r="G1276" s="32">
        <f>Parameters!$R$57</f>
        <v>-0.35</v>
      </c>
      <c r="H1276" s="6">
        <f t="shared" si="208"/>
        <v>30341.333005663262</v>
      </c>
      <c r="I1276" s="6">
        <f t="shared" si="209"/>
        <v>40960.799557645405</v>
      </c>
      <c r="J1276" s="6">
        <f t="shared" si="217"/>
        <v>1.515855786491126</v>
      </c>
      <c r="K1276" s="126">
        <f t="shared" si="210"/>
        <v>62090.66502875994</v>
      </c>
      <c r="L1276" s="113">
        <f t="shared" si="211"/>
        <v>45993.09</v>
      </c>
      <c r="M1276" s="113">
        <f t="shared" si="212"/>
        <v>16097.58</v>
      </c>
      <c r="N1276" s="113">
        <f t="shared" si="213"/>
        <v>1569.2167441860468</v>
      </c>
      <c r="O1276" s="6">
        <f t="shared" si="214"/>
        <v>1569.2167441860468</v>
      </c>
      <c r="P1276">
        <f t="shared" si="215"/>
        <v>1596804.44075648</v>
      </c>
    </row>
    <row r="1277" spans="1:16" hidden="1" outlineLevel="2" x14ac:dyDescent="0.2">
      <c r="A1277" t="s">
        <v>430</v>
      </c>
      <c r="B1277">
        <v>1984</v>
      </c>
      <c r="C1277">
        <v>33.5</v>
      </c>
      <c r="D1277" s="6">
        <v>38727.75</v>
      </c>
      <c r="E1277">
        <v>43</v>
      </c>
      <c r="F1277">
        <v>23.308679999999999</v>
      </c>
      <c r="G1277" s="32">
        <f>Parameters!$R$57</f>
        <v>-0.35</v>
      </c>
      <c r="H1277" s="6">
        <f t="shared" si="208"/>
        <v>17734.895770465118</v>
      </c>
      <c r="I1277" s="6">
        <f t="shared" si="209"/>
        <v>23942.109290127912</v>
      </c>
      <c r="J1277" s="6">
        <f t="shared" si="217"/>
        <v>1.515855786491126</v>
      </c>
      <c r="K1277" s="126">
        <f t="shared" si="210"/>
        <v>36292.784908243339</v>
      </c>
      <c r="L1277" s="113">
        <f t="shared" si="211"/>
        <v>26883.54</v>
      </c>
      <c r="M1277" s="113">
        <f t="shared" si="212"/>
        <v>9409.24</v>
      </c>
      <c r="N1277" s="113">
        <f t="shared" si="213"/>
        <v>900.64534883720933</v>
      </c>
      <c r="O1277" s="6">
        <f t="shared" si="214"/>
        <v>900.64534883720933</v>
      </c>
      <c r="P1277">
        <f t="shared" si="215"/>
        <v>902692.7318699999</v>
      </c>
    </row>
    <row r="1278" spans="1:16" hidden="1" outlineLevel="2" x14ac:dyDescent="0.2">
      <c r="A1278" t="s">
        <v>430</v>
      </c>
      <c r="B1278">
        <v>1983</v>
      </c>
      <c r="C1278">
        <v>34.5</v>
      </c>
      <c r="D1278" s="6">
        <v>12123.27</v>
      </c>
      <c r="E1278">
        <v>43</v>
      </c>
      <c r="F1278">
        <v>22.957049999999999</v>
      </c>
      <c r="G1278" s="32">
        <f>Parameters!$R$57</f>
        <v>-0.35</v>
      </c>
      <c r="H1278" s="6">
        <f t="shared" si="208"/>
        <v>5650.8394057325586</v>
      </c>
      <c r="I1278" s="6">
        <f t="shared" si="209"/>
        <v>7628.6331977389546</v>
      </c>
      <c r="J1278" s="6">
        <f t="shared" si="217"/>
        <v>1.515855786491126</v>
      </c>
      <c r="K1278" s="126">
        <f t="shared" si="210"/>
        <v>11563.907775810896</v>
      </c>
      <c r="L1278" s="113">
        <f t="shared" si="211"/>
        <v>8565.86</v>
      </c>
      <c r="M1278" s="113">
        <f t="shared" si="212"/>
        <v>2998.05</v>
      </c>
      <c r="N1278" s="113">
        <f t="shared" si="213"/>
        <v>281.93651162790701</v>
      </c>
      <c r="O1278" s="6">
        <f t="shared" si="214"/>
        <v>281.93651162790701</v>
      </c>
      <c r="P1278">
        <f t="shared" si="215"/>
        <v>278314.51555349998</v>
      </c>
    </row>
    <row r="1279" spans="1:16" hidden="1" outlineLevel="2" x14ac:dyDescent="0.2">
      <c r="A1279" t="s">
        <v>430</v>
      </c>
      <c r="B1279">
        <v>1982</v>
      </c>
      <c r="C1279">
        <v>35.5</v>
      </c>
      <c r="D1279" s="6">
        <v>59833.18</v>
      </c>
      <c r="E1279">
        <v>43</v>
      </c>
      <c r="F1279">
        <v>22.609767999999999</v>
      </c>
      <c r="G1279" s="32">
        <f>Parameters!$R$57</f>
        <v>-0.35</v>
      </c>
      <c r="H1279" s="6">
        <f t="shared" si="208"/>
        <v>28372.381895296745</v>
      </c>
      <c r="I1279" s="6">
        <f t="shared" si="209"/>
        <v>38302.715558650605</v>
      </c>
      <c r="J1279" s="6">
        <f t="shared" si="217"/>
        <v>1.515855786491126</v>
      </c>
      <c r="K1279" s="126">
        <f t="shared" si="210"/>
        <v>58061.3930179042</v>
      </c>
      <c r="L1279" s="113">
        <f t="shared" si="211"/>
        <v>43008.44</v>
      </c>
      <c r="M1279" s="113">
        <f t="shared" si="212"/>
        <v>15052.95</v>
      </c>
      <c r="N1279" s="113">
        <f t="shared" si="213"/>
        <v>1391.4693023255813</v>
      </c>
      <c r="O1279" s="6">
        <f t="shared" si="214"/>
        <v>1391.4693023255813</v>
      </c>
      <c r="P1279">
        <f t="shared" si="215"/>
        <v>1352814.3185022399</v>
      </c>
    </row>
    <row r="1280" spans="1:16" hidden="1" outlineLevel="2" x14ac:dyDescent="0.2">
      <c r="A1280" t="s">
        <v>430</v>
      </c>
      <c r="B1280">
        <v>1981</v>
      </c>
      <c r="C1280">
        <v>36.5</v>
      </c>
      <c r="D1280" s="6">
        <v>37428.68</v>
      </c>
      <c r="E1280">
        <v>43</v>
      </c>
      <c r="F1280">
        <v>22.266856000000001</v>
      </c>
      <c r="G1280" s="32">
        <f>Parameters!$R$57</f>
        <v>-0.35</v>
      </c>
      <c r="H1280" s="6">
        <f t="shared" si="208"/>
        <v>18046.842143486512</v>
      </c>
      <c r="I1280" s="6">
        <f t="shared" si="209"/>
        <v>24363.236893706791</v>
      </c>
      <c r="J1280" s="6">
        <f t="shared" si="217"/>
        <v>1.515855786491126</v>
      </c>
      <c r="K1280" s="126">
        <f t="shared" si="210"/>
        <v>36931.153622979524</v>
      </c>
      <c r="L1280" s="113">
        <f t="shared" si="211"/>
        <v>27356.41</v>
      </c>
      <c r="M1280" s="113">
        <f t="shared" si="212"/>
        <v>9574.74</v>
      </c>
      <c r="N1280" s="113">
        <f t="shared" si="213"/>
        <v>870.43441860465111</v>
      </c>
      <c r="O1280" s="6">
        <f t="shared" si="214"/>
        <v>870.43441860465111</v>
      </c>
      <c r="P1280">
        <f t="shared" si="215"/>
        <v>833419.02783008001</v>
      </c>
    </row>
    <row r="1281" spans="1:16" hidden="1" outlineLevel="2" x14ac:dyDescent="0.2">
      <c r="A1281" t="s">
        <v>430</v>
      </c>
      <c r="B1281">
        <v>1980</v>
      </c>
      <c r="C1281">
        <v>37.5</v>
      </c>
      <c r="D1281" s="6">
        <v>40177.69</v>
      </c>
      <c r="E1281">
        <v>43</v>
      </c>
      <c r="F1281">
        <v>21.928038000000001</v>
      </c>
      <c r="G1281" s="32">
        <f>Parameters!$R$57</f>
        <v>-0.35</v>
      </c>
      <c r="H1281" s="6">
        <f t="shared" si="208"/>
        <v>19688.90132390186</v>
      </c>
      <c r="I1281" s="6">
        <f t="shared" si="209"/>
        <v>26580.016787267512</v>
      </c>
      <c r="J1281" s="6">
        <f t="shared" si="217"/>
        <v>1.515855786491126</v>
      </c>
      <c r="K1281" s="126">
        <f t="shared" si="210"/>
        <v>40291.472252010724</v>
      </c>
      <c r="L1281" s="113">
        <f t="shared" si="211"/>
        <v>29845.54</v>
      </c>
      <c r="M1281" s="113">
        <f t="shared" si="212"/>
        <v>10445.93</v>
      </c>
      <c r="N1281" s="113">
        <f t="shared" si="213"/>
        <v>934.36488372093027</v>
      </c>
      <c r="O1281" s="6">
        <f t="shared" si="214"/>
        <v>934.36488372093027</v>
      </c>
      <c r="P1281">
        <f t="shared" si="215"/>
        <v>881017.91307222005</v>
      </c>
    </row>
    <row r="1282" spans="1:16" hidden="1" outlineLevel="2" x14ac:dyDescent="0.2">
      <c r="A1282" t="s">
        <v>430</v>
      </c>
      <c r="B1282">
        <v>1979</v>
      </c>
      <c r="C1282">
        <v>38.5</v>
      </c>
      <c r="D1282" s="6">
        <v>38422.629999999997</v>
      </c>
      <c r="E1282">
        <v>43</v>
      </c>
      <c r="F1282">
        <v>21.593313999999999</v>
      </c>
      <c r="G1282" s="32">
        <f>Parameters!$R$57</f>
        <v>-0.35</v>
      </c>
      <c r="H1282" s="6">
        <f t="shared" ref="H1282:H1347" si="218">+D1282*(1-F1282/E1282)</f>
        <v>19127.93431870186</v>
      </c>
      <c r="I1282" s="6">
        <f t="shared" ref="I1282:I1347" si="219">H1282*(1-G1282)</f>
        <v>25822.711330247512</v>
      </c>
      <c r="J1282" s="6">
        <f t="shared" si="217"/>
        <v>1.515855786491126</v>
      </c>
      <c r="K1282" s="126">
        <f t="shared" ref="K1282:K1347" si="220">IF((D1282*(1-F1282/E1282)*(1-G1282)&lt;0),D1282*(1-G1282),I1282*J1282)</f>
        <v>39143.506392845651</v>
      </c>
      <c r="L1282" s="113">
        <f t="shared" ref="L1282:L1347" si="221">ROUND(J1282*H1282,2)</f>
        <v>28995.19</v>
      </c>
      <c r="M1282" s="113">
        <f t="shared" ref="M1282:M1347" si="222">ROUND(K1282-L1282,2)</f>
        <v>10148.32</v>
      </c>
      <c r="N1282" s="113">
        <f t="shared" ref="N1282:N1347" si="223">D1282/E1282</f>
        <v>893.54953488372087</v>
      </c>
      <c r="O1282" s="6">
        <f t="shared" ref="O1282:O1347" si="224">+D1282/E1282</f>
        <v>893.54953488372087</v>
      </c>
      <c r="P1282">
        <f t="shared" si="215"/>
        <v>829671.91429581994</v>
      </c>
    </row>
    <row r="1283" spans="1:16" hidden="1" outlineLevel="2" x14ac:dyDescent="0.2">
      <c r="A1283" t="s">
        <v>430</v>
      </c>
      <c r="B1283">
        <v>1978</v>
      </c>
      <c r="C1283">
        <v>39.5</v>
      </c>
      <c r="D1283" s="6">
        <v>29884.44</v>
      </c>
      <c r="E1283">
        <v>43</v>
      </c>
      <c r="F1283">
        <v>21.262754999999999</v>
      </c>
      <c r="G1283" s="32">
        <f>Parameters!$R$57</f>
        <v>-0.35</v>
      </c>
      <c r="H1283" s="6">
        <f t="shared" si="218"/>
        <v>15107.102185297676</v>
      </c>
      <c r="I1283" s="6">
        <f t="shared" si="219"/>
        <v>20394.587950151865</v>
      </c>
      <c r="J1283" s="6">
        <f t="shared" si="217"/>
        <v>1.515855786491126</v>
      </c>
      <c r="K1283" s="126">
        <f t="shared" si="220"/>
        <v>30915.254157339896</v>
      </c>
      <c r="L1283" s="113">
        <f t="shared" si="221"/>
        <v>22900.19</v>
      </c>
      <c r="M1283" s="113">
        <f t="shared" si="222"/>
        <v>8015.06</v>
      </c>
      <c r="N1283" s="113">
        <f t="shared" si="223"/>
        <v>694.98697674418599</v>
      </c>
      <c r="O1283" s="6">
        <f t="shared" si="224"/>
        <v>694.98697674418599</v>
      </c>
      <c r="P1283">
        <f t="shared" si="215"/>
        <v>635425.52603219997</v>
      </c>
    </row>
    <row r="1284" spans="1:16" hidden="1" outlineLevel="2" x14ac:dyDescent="0.2">
      <c r="A1284" t="s">
        <v>430</v>
      </c>
      <c r="B1284">
        <v>1977</v>
      </c>
      <c r="C1284">
        <v>40.5</v>
      </c>
      <c r="D1284" s="6">
        <v>20330.419999999998</v>
      </c>
      <c r="E1284">
        <v>43</v>
      </c>
      <c r="F1284">
        <v>20.936059</v>
      </c>
      <c r="G1284" s="32">
        <f>Parameters!$R$57</f>
        <v>-0.35</v>
      </c>
      <c r="H1284" s="6">
        <f t="shared" si="218"/>
        <v>10431.841567098139</v>
      </c>
      <c r="I1284" s="6">
        <f t="shared" si="219"/>
        <v>14082.986115582489</v>
      </c>
      <c r="J1284" s="6">
        <f t="shared" si="217"/>
        <v>1.515855786491126</v>
      </c>
      <c r="K1284" s="126">
        <f t="shared" si="220"/>
        <v>21347.775994379903</v>
      </c>
      <c r="L1284" s="113">
        <f t="shared" si="221"/>
        <v>15813.17</v>
      </c>
      <c r="M1284" s="113">
        <f t="shared" si="222"/>
        <v>5534.61</v>
      </c>
      <c r="N1284" s="113">
        <f t="shared" si="223"/>
        <v>472.80046511627904</v>
      </c>
      <c r="O1284" s="6">
        <f t="shared" si="224"/>
        <v>472.80046511627904</v>
      </c>
      <c r="P1284">
        <f t="shared" si="215"/>
        <v>425638.87261477998</v>
      </c>
    </row>
    <row r="1285" spans="1:16" hidden="1" outlineLevel="2" x14ac:dyDescent="0.2">
      <c r="A1285" t="s">
        <v>430</v>
      </c>
      <c r="B1285">
        <v>1976</v>
      </c>
      <c r="C1285">
        <v>41.5</v>
      </c>
      <c r="D1285" s="6">
        <v>10831.5</v>
      </c>
      <c r="E1285">
        <v>43</v>
      </c>
      <c r="F1285">
        <v>20.613194</v>
      </c>
      <c r="G1285" s="32">
        <f>Parameters!$R$57</f>
        <v>-0.35</v>
      </c>
      <c r="H1285" s="6">
        <f t="shared" si="218"/>
        <v>5639.1323067209314</v>
      </c>
      <c r="I1285" s="6">
        <f t="shared" si="219"/>
        <v>7612.828614073258</v>
      </c>
      <c r="J1285" s="6">
        <f t="shared" si="217"/>
        <v>1.515855786491126</v>
      </c>
      <c r="K1285" s="126">
        <f t="shared" si="220"/>
        <v>11539.950306208168</v>
      </c>
      <c r="L1285" s="113">
        <f t="shared" si="221"/>
        <v>8548.11</v>
      </c>
      <c r="M1285" s="113">
        <f t="shared" si="222"/>
        <v>2991.84</v>
      </c>
      <c r="N1285" s="113">
        <f t="shared" si="223"/>
        <v>251.8953488372093</v>
      </c>
      <c r="O1285" s="6">
        <f t="shared" si="224"/>
        <v>251.8953488372093</v>
      </c>
      <c r="P1285">
        <f t="shared" ref="P1285:P1348" si="225">D1285*F1285</f>
        <v>223271.810811</v>
      </c>
    </row>
    <row r="1286" spans="1:16" hidden="1" outlineLevel="2" x14ac:dyDescent="0.2">
      <c r="A1286" t="s">
        <v>430</v>
      </c>
      <c r="B1286">
        <v>1975</v>
      </c>
      <c r="C1286">
        <v>42.5</v>
      </c>
      <c r="D1286" s="6">
        <v>13617.47</v>
      </c>
      <c r="E1286">
        <v>43</v>
      </c>
      <c r="F1286">
        <v>20.294304</v>
      </c>
      <c r="G1286" s="32">
        <f>Parameters!$R$57</f>
        <v>-0.35</v>
      </c>
      <c r="H1286" s="6">
        <f t="shared" si="218"/>
        <v>7190.5612583516267</v>
      </c>
      <c r="I1286" s="6">
        <f t="shared" si="219"/>
        <v>9707.2576987746961</v>
      </c>
      <c r="J1286" s="6">
        <f t="shared" si="217"/>
        <v>1.515855786491126</v>
      </c>
      <c r="K1286" s="126">
        <f t="shared" si="220"/>
        <v>14714.802753648155</v>
      </c>
      <c r="L1286" s="113">
        <f t="shared" si="221"/>
        <v>10899.85</v>
      </c>
      <c r="M1286" s="113">
        <f t="shared" si="222"/>
        <v>3814.95</v>
      </c>
      <c r="N1286" s="113">
        <f t="shared" si="223"/>
        <v>316.68534883720929</v>
      </c>
      <c r="O1286" s="6">
        <f t="shared" si="224"/>
        <v>316.68534883720929</v>
      </c>
      <c r="P1286">
        <f t="shared" si="225"/>
        <v>276357.07589088002</v>
      </c>
    </row>
    <row r="1287" spans="1:16" hidden="1" outlineLevel="2" x14ac:dyDescent="0.2">
      <c r="A1287" t="s">
        <v>430</v>
      </c>
      <c r="B1287">
        <v>1974</v>
      </c>
      <c r="C1287">
        <v>43.5</v>
      </c>
      <c r="D1287" s="6">
        <v>17484.68</v>
      </c>
      <c r="E1287">
        <v>43</v>
      </c>
      <c r="F1287">
        <v>19.979074000000001</v>
      </c>
      <c r="G1287" s="32">
        <f>Parameters!$R$57</f>
        <v>-0.35</v>
      </c>
      <c r="H1287" s="6">
        <f t="shared" si="218"/>
        <v>9360.7796375274411</v>
      </c>
      <c r="I1287" s="6">
        <f t="shared" si="219"/>
        <v>12637.052510662046</v>
      </c>
      <c r="J1287" s="6">
        <f t="shared" si="217"/>
        <v>1.515855786491126</v>
      </c>
      <c r="K1287" s="126">
        <f t="shared" si="220"/>
        <v>19155.949172479275</v>
      </c>
      <c r="L1287" s="113">
        <f t="shared" si="221"/>
        <v>14189.59</v>
      </c>
      <c r="M1287" s="113">
        <f t="shared" si="222"/>
        <v>4966.3599999999997</v>
      </c>
      <c r="N1287" s="113">
        <f t="shared" si="223"/>
        <v>406.62046511627909</v>
      </c>
      <c r="O1287" s="6">
        <f t="shared" si="224"/>
        <v>406.62046511627909</v>
      </c>
      <c r="P1287">
        <f t="shared" si="225"/>
        <v>349327.71558632003</v>
      </c>
    </row>
    <row r="1288" spans="1:16" hidden="1" outlineLevel="2" x14ac:dyDescent="0.2">
      <c r="A1288" t="s">
        <v>430</v>
      </c>
      <c r="B1288">
        <v>1973</v>
      </c>
      <c r="C1288">
        <v>44.5</v>
      </c>
      <c r="D1288" s="6">
        <v>25660.45</v>
      </c>
      <c r="E1288">
        <v>43</v>
      </c>
      <c r="F1288">
        <v>19.667411999999999</v>
      </c>
      <c r="G1288" s="32">
        <f>Parameters!$R$57</f>
        <v>-0.35</v>
      </c>
      <c r="H1288" s="6">
        <f t="shared" si="218"/>
        <v>13923.830412665118</v>
      </c>
      <c r="I1288" s="6">
        <f t="shared" si="219"/>
        <v>18797.171057097912</v>
      </c>
      <c r="J1288" s="6">
        <f t="shared" si="217"/>
        <v>1.515855786491126</v>
      </c>
      <c r="K1288" s="126">
        <f t="shared" si="220"/>
        <v>28493.800516565385</v>
      </c>
      <c r="L1288" s="113">
        <f t="shared" si="221"/>
        <v>21106.52</v>
      </c>
      <c r="M1288" s="113">
        <f t="shared" si="222"/>
        <v>7387.28</v>
      </c>
      <c r="N1288" s="113">
        <f t="shared" si="223"/>
        <v>596.75465116279076</v>
      </c>
      <c r="O1288" s="6">
        <f t="shared" si="224"/>
        <v>596.75465116279076</v>
      </c>
      <c r="P1288">
        <f t="shared" si="225"/>
        <v>504674.64225539996</v>
      </c>
    </row>
    <row r="1289" spans="1:16" hidden="1" outlineLevel="2" x14ac:dyDescent="0.2">
      <c r="A1289" t="s">
        <v>430</v>
      </c>
      <c r="B1289">
        <v>1972</v>
      </c>
      <c r="C1289">
        <v>45.5</v>
      </c>
      <c r="D1289" s="6">
        <v>23754.11</v>
      </c>
      <c r="E1289">
        <v>43</v>
      </c>
      <c r="F1289">
        <v>19.359546999999999</v>
      </c>
      <c r="G1289" s="32">
        <f>Parameters!$R$57</f>
        <v>-0.35</v>
      </c>
      <c r="H1289" s="6">
        <f t="shared" si="218"/>
        <v>13059.486535158838</v>
      </c>
      <c r="I1289" s="6">
        <f t="shared" si="219"/>
        <v>17630.306822464434</v>
      </c>
      <c r="J1289" s="6">
        <f t="shared" si="217"/>
        <v>1.515855786491126</v>
      </c>
      <c r="K1289" s="126">
        <f t="shared" si="220"/>
        <v>26725.002614446686</v>
      </c>
      <c r="L1289" s="113">
        <f t="shared" si="221"/>
        <v>19796.3</v>
      </c>
      <c r="M1289" s="113">
        <f t="shared" si="222"/>
        <v>6928.7</v>
      </c>
      <c r="N1289" s="113">
        <f t="shared" si="223"/>
        <v>552.42116279069774</v>
      </c>
      <c r="O1289" s="6">
        <f t="shared" si="224"/>
        <v>552.42116279069774</v>
      </c>
      <c r="P1289">
        <f t="shared" si="225"/>
        <v>459868.80898817</v>
      </c>
    </row>
    <row r="1290" spans="1:16" hidden="1" outlineLevel="2" x14ac:dyDescent="0.2">
      <c r="A1290" t="s">
        <v>430</v>
      </c>
      <c r="B1290">
        <v>1971</v>
      </c>
      <c r="C1290">
        <v>46.5</v>
      </c>
      <c r="D1290" s="6">
        <v>22767.84</v>
      </c>
      <c r="E1290">
        <v>43</v>
      </c>
      <c r="F1290">
        <v>19.055157999999999</v>
      </c>
      <c r="G1290" s="32">
        <f>Parameters!$R$57</f>
        <v>-0.35</v>
      </c>
      <c r="H1290" s="6">
        <f t="shared" si="218"/>
        <v>12678.426313518141</v>
      </c>
      <c r="I1290" s="6">
        <f t="shared" si="219"/>
        <v>17115.875523249491</v>
      </c>
      <c r="J1290" s="6">
        <f t="shared" si="217"/>
        <v>1.515855786491126</v>
      </c>
      <c r="K1290" s="126">
        <f t="shared" si="220"/>
        <v>25945.19895277957</v>
      </c>
      <c r="L1290" s="113">
        <f t="shared" si="221"/>
        <v>19218.669999999998</v>
      </c>
      <c r="M1290" s="113">
        <f t="shared" si="222"/>
        <v>6726.53</v>
      </c>
      <c r="N1290" s="113">
        <f t="shared" si="223"/>
        <v>529.48465116279067</v>
      </c>
      <c r="O1290" s="6">
        <f t="shared" si="224"/>
        <v>529.48465116279067</v>
      </c>
      <c r="P1290">
        <f t="shared" si="225"/>
        <v>433844.78851871996</v>
      </c>
    </row>
    <row r="1291" spans="1:16" hidden="1" outlineLevel="2" x14ac:dyDescent="0.2">
      <c r="A1291" t="s">
        <v>430</v>
      </c>
      <c r="B1291">
        <v>1970</v>
      </c>
      <c r="C1291">
        <v>47.5</v>
      </c>
      <c r="D1291" s="6">
        <v>21301.919999999998</v>
      </c>
      <c r="E1291">
        <v>43</v>
      </c>
      <c r="F1291">
        <v>18.754071</v>
      </c>
      <c r="G1291" s="32">
        <f>Parameters!$R$57</f>
        <v>-0.35</v>
      </c>
      <c r="H1291" s="6">
        <f t="shared" si="218"/>
        <v>12011.275346132092</v>
      </c>
      <c r="I1291" s="6">
        <f t="shared" si="219"/>
        <v>16215.221717278326</v>
      </c>
      <c r="J1291" s="6">
        <f t="shared" si="217"/>
        <v>1.515855786491126</v>
      </c>
      <c r="K1291" s="126">
        <f t="shared" si="220"/>
        <v>24579.937669372921</v>
      </c>
      <c r="L1291" s="113">
        <f t="shared" si="221"/>
        <v>18207.36</v>
      </c>
      <c r="M1291" s="113">
        <f t="shared" si="222"/>
        <v>6372.58</v>
      </c>
      <c r="N1291" s="113">
        <f t="shared" si="223"/>
        <v>495.39348837209297</v>
      </c>
      <c r="O1291" s="6">
        <f t="shared" si="224"/>
        <v>495.39348837209297</v>
      </c>
      <c r="P1291">
        <f t="shared" si="225"/>
        <v>399497.72011631995</v>
      </c>
    </row>
    <row r="1292" spans="1:16" hidden="1" outlineLevel="2" x14ac:dyDescent="0.2">
      <c r="A1292" t="s">
        <v>430</v>
      </c>
      <c r="B1292">
        <v>1969</v>
      </c>
      <c r="C1292">
        <v>48.5</v>
      </c>
      <c r="D1292" s="6">
        <v>20249.599999999999</v>
      </c>
      <c r="E1292">
        <v>43</v>
      </c>
      <c r="F1292">
        <v>18.456612</v>
      </c>
      <c r="G1292" s="32">
        <f>Parameters!$R$57</f>
        <v>-0.35</v>
      </c>
      <c r="H1292" s="6">
        <f t="shared" si="218"/>
        <v>11557.995108018602</v>
      </c>
      <c r="I1292" s="6">
        <f t="shared" si="219"/>
        <v>15603.293395825114</v>
      </c>
      <c r="J1292" s="6">
        <f t="shared" si="217"/>
        <v>1.515855786491126</v>
      </c>
      <c r="K1292" s="126">
        <f t="shared" si="220"/>
        <v>23652.342582380272</v>
      </c>
      <c r="L1292" s="113">
        <f t="shared" si="221"/>
        <v>17520.25</v>
      </c>
      <c r="M1292" s="113">
        <f t="shared" si="222"/>
        <v>6132.09</v>
      </c>
      <c r="N1292" s="113">
        <f t="shared" si="223"/>
        <v>470.92093023255808</v>
      </c>
      <c r="O1292" s="6">
        <f t="shared" si="224"/>
        <v>470.92093023255808</v>
      </c>
      <c r="P1292">
        <f t="shared" si="225"/>
        <v>373739.01035519998</v>
      </c>
    </row>
    <row r="1293" spans="1:16" hidden="1" outlineLevel="2" x14ac:dyDescent="0.2">
      <c r="A1293" t="s">
        <v>430</v>
      </c>
      <c r="B1293">
        <v>1968</v>
      </c>
      <c r="C1293">
        <v>49.5</v>
      </c>
      <c r="D1293" s="6">
        <v>19499.03</v>
      </c>
      <c r="E1293">
        <v>43</v>
      </c>
      <c r="F1293">
        <v>18.162479000000001</v>
      </c>
      <c r="G1293" s="32">
        <f>Parameters!$R$57</f>
        <v>-0.35</v>
      </c>
      <c r="H1293" s="6">
        <f t="shared" si="218"/>
        <v>11262.966676851858</v>
      </c>
      <c r="I1293" s="6">
        <f t="shared" si="219"/>
        <v>15205.005013750009</v>
      </c>
      <c r="J1293" s="6">
        <f t="shared" si="217"/>
        <v>1.515855786491126</v>
      </c>
      <c r="K1293" s="126">
        <f t="shared" si="220"/>
        <v>23048.594833719533</v>
      </c>
      <c r="L1293" s="113">
        <f t="shared" si="221"/>
        <v>17073.03</v>
      </c>
      <c r="M1293" s="113">
        <f t="shared" si="222"/>
        <v>5975.56</v>
      </c>
      <c r="N1293" s="113">
        <f t="shared" si="223"/>
        <v>453.46581395348835</v>
      </c>
      <c r="O1293" s="6">
        <f t="shared" si="224"/>
        <v>453.46581395348835</v>
      </c>
      <c r="P1293">
        <f t="shared" si="225"/>
        <v>354150.72289536998</v>
      </c>
    </row>
    <row r="1294" spans="1:16" hidden="1" outlineLevel="2" x14ac:dyDescent="0.2">
      <c r="A1294" t="s">
        <v>430</v>
      </c>
      <c r="B1294">
        <v>1967</v>
      </c>
      <c r="C1294">
        <v>50.5</v>
      </c>
      <c r="D1294" s="6">
        <v>25743.05</v>
      </c>
      <c r="E1294">
        <v>43</v>
      </c>
      <c r="F1294">
        <v>17.871371</v>
      </c>
      <c r="G1294" s="32">
        <f>Parameters!$R$57</f>
        <v>-0.35</v>
      </c>
      <c r="H1294" s="6">
        <f t="shared" si="218"/>
        <v>15043.896576243023</v>
      </c>
      <c r="I1294" s="6">
        <f t="shared" si="219"/>
        <v>20309.260377928083</v>
      </c>
      <c r="J1294" s="6">
        <f t="shared" si="217"/>
        <v>1.515855786491126</v>
      </c>
      <c r="K1294" s="126">
        <f t="shared" si="220"/>
        <v>30785.909863237237</v>
      </c>
      <c r="L1294" s="113">
        <f t="shared" si="221"/>
        <v>22804.38</v>
      </c>
      <c r="M1294" s="113">
        <f t="shared" si="222"/>
        <v>7981.53</v>
      </c>
      <c r="N1294" s="113">
        <f t="shared" si="223"/>
        <v>598.67558139534879</v>
      </c>
      <c r="O1294" s="6">
        <f t="shared" si="224"/>
        <v>598.67558139534879</v>
      </c>
      <c r="P1294">
        <f t="shared" si="225"/>
        <v>460063.59722155001</v>
      </c>
    </row>
    <row r="1295" spans="1:16" hidden="1" outlineLevel="2" x14ac:dyDescent="0.2">
      <c r="A1295" t="s">
        <v>430</v>
      </c>
      <c r="B1295">
        <v>1966</v>
      </c>
      <c r="C1295">
        <v>51.5</v>
      </c>
      <c r="D1295" s="6">
        <v>14021.9</v>
      </c>
      <c r="E1295">
        <v>43</v>
      </c>
      <c r="F1295">
        <v>17.583734</v>
      </c>
      <c r="G1295" s="32">
        <f>Parameters!$R$57</f>
        <v>-0.35</v>
      </c>
      <c r="H1295" s="6">
        <f t="shared" si="218"/>
        <v>8288.0079122186035</v>
      </c>
      <c r="I1295" s="6">
        <f t="shared" si="219"/>
        <v>11188.810681495115</v>
      </c>
      <c r="J1295" s="6">
        <f t="shared" si="217"/>
        <v>1.515855786491126</v>
      </c>
      <c r="K1295" s="126">
        <f t="shared" si="220"/>
        <v>16960.623415498088</v>
      </c>
      <c r="L1295" s="113">
        <f t="shared" si="221"/>
        <v>12563.42</v>
      </c>
      <c r="M1295" s="113">
        <f t="shared" si="222"/>
        <v>4397.2</v>
      </c>
      <c r="N1295" s="113">
        <f t="shared" si="223"/>
        <v>326.09069767441861</v>
      </c>
      <c r="O1295" s="6">
        <f t="shared" si="224"/>
        <v>326.09069767441861</v>
      </c>
      <c r="P1295">
        <f t="shared" si="225"/>
        <v>246557.35977459999</v>
      </c>
    </row>
    <row r="1296" spans="1:16" hidden="1" outlineLevel="2" x14ac:dyDescent="0.2">
      <c r="A1296" t="s">
        <v>430</v>
      </c>
      <c r="B1296">
        <v>1965</v>
      </c>
      <c r="C1296">
        <v>52.5</v>
      </c>
      <c r="D1296" s="6">
        <v>14103.03</v>
      </c>
      <c r="E1296">
        <v>43</v>
      </c>
      <c r="F1296">
        <v>17.299301</v>
      </c>
      <c r="G1296" s="32">
        <f>Parameters!$R$57</f>
        <v>-0.35</v>
      </c>
      <c r="H1296" s="6">
        <f t="shared" si="218"/>
        <v>8429.2495120458134</v>
      </c>
      <c r="I1296" s="6">
        <f t="shared" si="219"/>
        <v>11379.486841261849</v>
      </c>
      <c r="J1296" s="6">
        <f t="shared" si="217"/>
        <v>1.515855786491126</v>
      </c>
      <c r="K1296" s="126">
        <f t="shared" si="220"/>
        <v>17249.660975626397</v>
      </c>
      <c r="L1296" s="113">
        <f t="shared" si="221"/>
        <v>12777.53</v>
      </c>
      <c r="M1296" s="113">
        <f t="shared" si="222"/>
        <v>4472.13</v>
      </c>
      <c r="N1296" s="113">
        <f t="shared" si="223"/>
        <v>327.97744186046515</v>
      </c>
      <c r="O1296" s="6">
        <f t="shared" si="224"/>
        <v>327.97744186046515</v>
      </c>
      <c r="P1296">
        <f t="shared" si="225"/>
        <v>243972.56098203</v>
      </c>
    </row>
    <row r="1297" spans="1:19" hidden="1" outlineLevel="2" x14ac:dyDescent="0.2">
      <c r="A1297" t="s">
        <v>430</v>
      </c>
      <c r="B1297">
        <v>1964</v>
      </c>
      <c r="C1297">
        <v>53.5</v>
      </c>
      <c r="D1297" s="6">
        <v>12746.97</v>
      </c>
      <c r="E1297">
        <v>43</v>
      </c>
      <c r="F1297">
        <v>17.017610999999999</v>
      </c>
      <c r="G1297" s="32">
        <f>Parameters!$R$57</f>
        <v>-0.35</v>
      </c>
      <c r="H1297" s="6">
        <f t="shared" si="218"/>
        <v>7702.2496072402328</v>
      </c>
      <c r="I1297" s="6">
        <f t="shared" si="219"/>
        <v>10398.036969774315</v>
      </c>
      <c r="J1297" s="6">
        <f t="shared" si="217"/>
        <v>1.515855786491126</v>
      </c>
      <c r="K1297" s="126">
        <f t="shared" si="220"/>
        <v>15761.924508781049</v>
      </c>
      <c r="L1297" s="113">
        <f t="shared" si="221"/>
        <v>11675.5</v>
      </c>
      <c r="M1297" s="113">
        <f t="shared" si="222"/>
        <v>4086.42</v>
      </c>
      <c r="N1297" s="113">
        <f t="shared" si="223"/>
        <v>296.44116279069766</v>
      </c>
      <c r="O1297" s="6">
        <f t="shared" si="224"/>
        <v>296.44116279069766</v>
      </c>
      <c r="P1297">
        <f t="shared" si="225"/>
        <v>216922.97688866997</v>
      </c>
    </row>
    <row r="1298" spans="1:19" hidden="1" outlineLevel="2" x14ac:dyDescent="0.2">
      <c r="A1298" t="s">
        <v>430</v>
      </c>
      <c r="B1298">
        <v>1963</v>
      </c>
      <c r="C1298">
        <v>54.5</v>
      </c>
      <c r="D1298" s="6">
        <v>18804.21</v>
      </c>
      <c r="E1298">
        <v>43</v>
      </c>
      <c r="F1298">
        <v>16.739249999999998</v>
      </c>
      <c r="G1298" s="32">
        <f>Parameters!$R$57</f>
        <v>-0.35</v>
      </c>
      <c r="H1298" s="6">
        <f t="shared" si="218"/>
        <v>11484.015296686048</v>
      </c>
      <c r="I1298" s="6">
        <f t="shared" si="219"/>
        <v>15503.420650526166</v>
      </c>
      <c r="J1298" s="6">
        <f t="shared" si="217"/>
        <v>1.515855786491126</v>
      </c>
      <c r="K1298" s="126">
        <f t="shared" si="220"/>
        <v>23500.949903506105</v>
      </c>
      <c r="L1298" s="113">
        <f t="shared" si="221"/>
        <v>17408.11</v>
      </c>
      <c r="M1298" s="113">
        <f t="shared" si="222"/>
        <v>6092.84</v>
      </c>
      <c r="N1298" s="113">
        <f t="shared" si="223"/>
        <v>437.30720930232559</v>
      </c>
      <c r="O1298" s="6">
        <f t="shared" si="224"/>
        <v>437.30720930232559</v>
      </c>
      <c r="P1298">
        <f t="shared" si="225"/>
        <v>314768.37224249996</v>
      </c>
    </row>
    <row r="1299" spans="1:19" hidden="1" outlineLevel="2" x14ac:dyDescent="0.2">
      <c r="A1299" t="s">
        <v>430</v>
      </c>
      <c r="B1299">
        <v>1962</v>
      </c>
      <c r="C1299">
        <v>55.5</v>
      </c>
      <c r="D1299" s="6">
        <v>13885.27</v>
      </c>
      <c r="E1299">
        <v>43</v>
      </c>
      <c r="F1299">
        <v>16.463996999999999</v>
      </c>
      <c r="G1299" s="32">
        <f>Parameters!$R$57</f>
        <v>-0.35</v>
      </c>
      <c r="H1299" s="6">
        <f t="shared" si="218"/>
        <v>8568.8271250188373</v>
      </c>
      <c r="I1299" s="6">
        <f t="shared" si="219"/>
        <v>11567.916618775431</v>
      </c>
      <c r="J1299" s="6">
        <f t="shared" si="217"/>
        <v>1.515855786491126</v>
      </c>
      <c r="K1299" s="126">
        <f t="shared" si="220"/>
        <v>17535.293344217596</v>
      </c>
      <c r="L1299" s="113">
        <f t="shared" si="221"/>
        <v>12989.11</v>
      </c>
      <c r="M1299" s="113">
        <f t="shared" si="222"/>
        <v>4546.18</v>
      </c>
      <c r="N1299" s="113">
        <f t="shared" si="223"/>
        <v>322.91325581395353</v>
      </c>
      <c r="O1299" s="6">
        <f t="shared" si="224"/>
        <v>322.91325581395353</v>
      </c>
      <c r="P1299">
        <f t="shared" si="225"/>
        <v>228607.04362419</v>
      </c>
    </row>
    <row r="1300" spans="1:19" hidden="1" outlineLevel="2" x14ac:dyDescent="0.2">
      <c r="A1300" t="s">
        <v>430</v>
      </c>
      <c r="B1300">
        <v>1961</v>
      </c>
      <c r="C1300">
        <v>56.5</v>
      </c>
      <c r="D1300" s="6">
        <v>11940.16</v>
      </c>
      <c r="E1300">
        <v>43</v>
      </c>
      <c r="F1300">
        <v>16.191189999999999</v>
      </c>
      <c r="G1300" s="32">
        <f>Parameters!$R$57</f>
        <v>-0.35</v>
      </c>
      <c r="H1300" s="6">
        <f t="shared" si="218"/>
        <v>7444.2204839441856</v>
      </c>
      <c r="I1300" s="6">
        <f t="shared" si="219"/>
        <v>10049.697653324651</v>
      </c>
      <c r="J1300" s="6">
        <f t="shared" si="217"/>
        <v>1.515855786491126</v>
      </c>
      <c r="K1300" s="126">
        <f t="shared" si="220"/>
        <v>15233.89234027846</v>
      </c>
      <c r="L1300" s="113">
        <f t="shared" si="221"/>
        <v>11284.36</v>
      </c>
      <c r="M1300" s="113">
        <f t="shared" si="222"/>
        <v>3949.53</v>
      </c>
      <c r="N1300" s="113">
        <f t="shared" si="223"/>
        <v>277.67813953488371</v>
      </c>
      <c r="O1300" s="6">
        <f t="shared" si="224"/>
        <v>277.67813953488371</v>
      </c>
      <c r="P1300">
        <f t="shared" si="225"/>
        <v>193325.39919039997</v>
      </c>
    </row>
    <row r="1301" spans="1:19" hidden="1" outlineLevel="2" x14ac:dyDescent="0.2">
      <c r="A1301" t="s">
        <v>430</v>
      </c>
      <c r="B1301">
        <v>1960</v>
      </c>
      <c r="C1301">
        <v>57.5</v>
      </c>
      <c r="D1301" s="6">
        <v>16599.04</v>
      </c>
      <c r="E1301">
        <v>43</v>
      </c>
      <c r="F1301">
        <v>15.921582000000001</v>
      </c>
      <c r="G1301" s="32">
        <f>Parameters!$R$57</f>
        <v>-0.35</v>
      </c>
      <c r="H1301" s="6">
        <f t="shared" si="218"/>
        <v>10452.92426787721</v>
      </c>
      <c r="I1301" s="6">
        <f t="shared" si="219"/>
        <v>14111.447761634234</v>
      </c>
      <c r="J1301" s="6">
        <f t="shared" si="217"/>
        <v>1.515855786491126</v>
      </c>
      <c r="K1301" s="126">
        <f t="shared" si="220"/>
        <v>21390.919745240499</v>
      </c>
      <c r="L1301" s="113">
        <f t="shared" si="221"/>
        <v>15845.13</v>
      </c>
      <c r="M1301" s="113">
        <f t="shared" si="222"/>
        <v>5545.79</v>
      </c>
      <c r="N1301" s="113">
        <f t="shared" si="223"/>
        <v>386.02418604651166</v>
      </c>
      <c r="O1301" s="6">
        <f t="shared" si="224"/>
        <v>386.02418604651166</v>
      </c>
      <c r="P1301">
        <f t="shared" si="225"/>
        <v>264282.97648128</v>
      </c>
    </row>
    <row r="1302" spans="1:19" hidden="1" outlineLevel="2" x14ac:dyDescent="0.2">
      <c r="A1302" t="s">
        <v>430</v>
      </c>
      <c r="B1302">
        <v>1959</v>
      </c>
      <c r="C1302">
        <v>58.5</v>
      </c>
      <c r="D1302" s="6">
        <v>15870.15</v>
      </c>
      <c r="E1302">
        <v>43</v>
      </c>
      <c r="F1302">
        <v>15.655017000000001</v>
      </c>
      <c r="G1302" s="32">
        <f>Parameters!$R$57</f>
        <v>-0.35</v>
      </c>
      <c r="H1302" s="6">
        <f t="shared" si="218"/>
        <v>10092.301905987209</v>
      </c>
      <c r="I1302" s="6">
        <f t="shared" si="219"/>
        <v>13624.607573082734</v>
      </c>
      <c r="J1302" s="6">
        <f t="shared" si="217"/>
        <v>1.515855786491126</v>
      </c>
      <c r="K1302" s="126">
        <f t="shared" si="220"/>
        <v>20652.94022832828</v>
      </c>
      <c r="L1302" s="113">
        <f t="shared" si="221"/>
        <v>15298.47</v>
      </c>
      <c r="M1302" s="113">
        <f t="shared" si="222"/>
        <v>5354.47</v>
      </c>
      <c r="N1302" s="113">
        <f t="shared" si="223"/>
        <v>369.07325581395349</v>
      </c>
      <c r="O1302" s="6">
        <f t="shared" si="224"/>
        <v>369.07325581395349</v>
      </c>
      <c r="P1302">
        <f t="shared" si="225"/>
        <v>248447.46804255</v>
      </c>
    </row>
    <row r="1303" spans="1:19" hidden="1" outlineLevel="2" x14ac:dyDescent="0.2">
      <c r="A1303" t="s">
        <v>430</v>
      </c>
      <c r="B1303">
        <v>1958</v>
      </c>
      <c r="C1303">
        <v>59.5</v>
      </c>
      <c r="D1303" s="6">
        <v>12954.68</v>
      </c>
      <c r="E1303">
        <v>43</v>
      </c>
      <c r="F1303">
        <v>15.39059</v>
      </c>
      <c r="G1303" s="32">
        <f>Parameters!$R$57</f>
        <v>-0.35</v>
      </c>
      <c r="H1303" s="6">
        <f t="shared" si="218"/>
        <v>8317.9318962511625</v>
      </c>
      <c r="I1303" s="6">
        <f t="shared" si="219"/>
        <v>11229.20805993907</v>
      </c>
      <c r="J1303" s="6">
        <f t="shared" si="217"/>
        <v>1.515855786491126</v>
      </c>
      <c r="K1303" s="126">
        <f t="shared" si="220"/>
        <v>17021.860015371429</v>
      </c>
      <c r="L1303" s="113">
        <f t="shared" si="221"/>
        <v>12608.79</v>
      </c>
      <c r="M1303" s="113">
        <f t="shared" si="222"/>
        <v>4413.07</v>
      </c>
      <c r="N1303" s="113">
        <f t="shared" si="223"/>
        <v>301.27162790697673</v>
      </c>
      <c r="O1303" s="6">
        <f t="shared" si="224"/>
        <v>301.27162790697673</v>
      </c>
      <c r="P1303">
        <f t="shared" si="225"/>
        <v>199380.1684612</v>
      </c>
    </row>
    <row r="1304" spans="1:19" hidden="1" outlineLevel="2" x14ac:dyDescent="0.2">
      <c r="A1304" t="s">
        <v>430</v>
      </c>
      <c r="B1304">
        <v>1957</v>
      </c>
      <c r="C1304">
        <v>60.5</v>
      </c>
      <c r="D1304" s="6">
        <v>5727.22</v>
      </c>
      <c r="E1304">
        <v>43</v>
      </c>
      <c r="F1304">
        <v>15.129246999999999</v>
      </c>
      <c r="G1304" s="32">
        <f>Parameters!$R$57</f>
        <v>-0.35</v>
      </c>
      <c r="H1304" s="6">
        <f t="shared" si="218"/>
        <v>3712.1379999223263</v>
      </c>
      <c r="I1304" s="6">
        <f t="shared" si="219"/>
        <v>5011.3862998951408</v>
      </c>
      <c r="J1304" s="6">
        <f t="shared" si="217"/>
        <v>1.515855786491126</v>
      </c>
      <c r="K1304" s="126">
        <f t="shared" si="220"/>
        <v>7596.5389210384019</v>
      </c>
      <c r="L1304" s="113">
        <f t="shared" si="221"/>
        <v>5627.07</v>
      </c>
      <c r="M1304" s="113">
        <f t="shared" si="222"/>
        <v>1969.47</v>
      </c>
      <c r="N1304" s="113">
        <f t="shared" si="223"/>
        <v>133.19116279069769</v>
      </c>
      <c r="O1304" s="6">
        <f t="shared" si="224"/>
        <v>133.19116279069769</v>
      </c>
      <c r="P1304">
        <f t="shared" si="225"/>
        <v>86648.526003339997</v>
      </c>
    </row>
    <row r="1305" spans="1:19" hidden="1" outlineLevel="2" x14ac:dyDescent="0.2">
      <c r="A1305" t="s">
        <v>430</v>
      </c>
      <c r="B1305">
        <v>1956</v>
      </c>
      <c r="C1305">
        <v>61.5</v>
      </c>
      <c r="D1305" s="6">
        <v>9819.74</v>
      </c>
      <c r="E1305">
        <v>43</v>
      </c>
      <c r="F1305">
        <v>14.870906</v>
      </c>
      <c r="G1305" s="32">
        <f>Parameters!$R$57</f>
        <v>-0.35</v>
      </c>
      <c r="H1305" s="6">
        <f t="shared" si="218"/>
        <v>6423.7299887339532</v>
      </c>
      <c r="I1305" s="6">
        <f t="shared" si="219"/>
        <v>8672.0354847908366</v>
      </c>
      <c r="J1305" s="6">
        <f t="shared" si="217"/>
        <v>1.515855786491126</v>
      </c>
      <c r="K1305" s="126">
        <f t="shared" si="220"/>
        <v>13145.555170276566</v>
      </c>
      <c r="L1305" s="113">
        <f t="shared" si="221"/>
        <v>9737.4500000000007</v>
      </c>
      <c r="M1305" s="113">
        <f t="shared" si="222"/>
        <v>3408.11</v>
      </c>
      <c r="N1305" s="113">
        <f t="shared" si="223"/>
        <v>228.3660465116279</v>
      </c>
      <c r="O1305" s="6">
        <f t="shared" si="224"/>
        <v>228.3660465116279</v>
      </c>
      <c r="P1305">
        <f t="shared" si="225"/>
        <v>146028.43048444</v>
      </c>
    </row>
    <row r="1306" spans="1:19" hidden="1" outlineLevel="2" x14ac:dyDescent="0.2">
      <c r="A1306" t="s">
        <v>430</v>
      </c>
      <c r="B1306">
        <v>1955</v>
      </c>
      <c r="C1306">
        <v>62.5</v>
      </c>
      <c r="D1306" s="6">
        <v>7433.98</v>
      </c>
      <c r="E1306">
        <v>43</v>
      </c>
      <c r="F1306">
        <v>14.614392</v>
      </c>
      <c r="G1306" s="32">
        <f>Parameters!$R$57</f>
        <v>-0.35</v>
      </c>
      <c r="H1306" s="6">
        <f t="shared" si="218"/>
        <v>4907.3963292986045</v>
      </c>
      <c r="I1306" s="6">
        <f t="shared" si="219"/>
        <v>6624.9850445531165</v>
      </c>
      <c r="J1306" s="6">
        <f t="shared" si="217"/>
        <v>1.515855786491126</v>
      </c>
      <c r="K1306" s="126">
        <f t="shared" si="220"/>
        <v>10042.521915203011</v>
      </c>
      <c r="L1306" s="113">
        <f t="shared" si="221"/>
        <v>7438.91</v>
      </c>
      <c r="M1306" s="113">
        <f t="shared" si="222"/>
        <v>2603.61</v>
      </c>
      <c r="N1306" s="113">
        <f t="shared" si="223"/>
        <v>172.88325581395347</v>
      </c>
      <c r="O1306" s="6">
        <f t="shared" si="224"/>
        <v>172.88325581395347</v>
      </c>
      <c r="P1306">
        <f t="shared" si="225"/>
        <v>108643.09784016</v>
      </c>
    </row>
    <row r="1307" spans="1:19" hidden="1" outlineLevel="2" x14ac:dyDescent="0.2">
      <c r="A1307" t="s">
        <v>430</v>
      </c>
      <c r="B1307">
        <v>1954</v>
      </c>
      <c r="C1307">
        <v>63.5</v>
      </c>
      <c r="D1307" s="6">
        <v>1302.28</v>
      </c>
      <c r="E1307">
        <v>43</v>
      </c>
      <c r="F1307">
        <v>14.360846</v>
      </c>
      <c r="G1307" s="32">
        <f>Parameters!$R$57</f>
        <v>-0.35</v>
      </c>
      <c r="H1307" s="6">
        <f t="shared" si="218"/>
        <v>867.35342956093018</v>
      </c>
      <c r="I1307" s="6">
        <f t="shared" si="219"/>
        <v>1170.9271299072559</v>
      </c>
      <c r="J1307" s="6">
        <f t="shared" si="217"/>
        <v>1.515855786491126</v>
      </c>
      <c r="K1307" s="126">
        <f t="shared" si="220"/>
        <v>1774.9566654293601</v>
      </c>
      <c r="L1307" s="113">
        <f t="shared" si="221"/>
        <v>1314.78</v>
      </c>
      <c r="M1307" s="113">
        <f t="shared" si="222"/>
        <v>460.18</v>
      </c>
      <c r="N1307" s="113">
        <f t="shared" si="223"/>
        <v>30.285581395348835</v>
      </c>
      <c r="O1307" s="6">
        <f t="shared" si="224"/>
        <v>30.285581395348835</v>
      </c>
      <c r="P1307">
        <f t="shared" si="225"/>
        <v>18701.842528879999</v>
      </c>
    </row>
    <row r="1308" spans="1:19" hidden="1" outlineLevel="2" x14ac:dyDescent="0.2">
      <c r="A1308" t="s">
        <v>430</v>
      </c>
      <c r="B1308">
        <v>1953</v>
      </c>
      <c r="C1308">
        <v>64.5</v>
      </c>
      <c r="D1308" s="6">
        <v>1166.92</v>
      </c>
      <c r="E1308">
        <v>43</v>
      </c>
      <c r="F1308">
        <v>14.110305</v>
      </c>
      <c r="G1308" s="32">
        <f>Parameters!$R$57</f>
        <v>-0.35</v>
      </c>
      <c r="H1308" s="6">
        <f t="shared" si="218"/>
        <v>783.99913696279077</v>
      </c>
      <c r="I1308" s="6">
        <f t="shared" si="219"/>
        <v>1058.3988348997675</v>
      </c>
      <c r="J1308" s="6">
        <f t="shared" ref="J1308:J1310" si="226">$I$1380</f>
        <v>1.515855786491126</v>
      </c>
      <c r="K1308" s="126">
        <f t="shared" si="220"/>
        <v>1604.3799982982785</v>
      </c>
      <c r="L1308" s="113">
        <f t="shared" si="221"/>
        <v>1188.43</v>
      </c>
      <c r="M1308" s="113">
        <f t="shared" si="222"/>
        <v>415.95</v>
      </c>
      <c r="N1308" s="113">
        <f t="shared" si="223"/>
        <v>27.137674418604654</v>
      </c>
      <c r="O1308" s="6">
        <f t="shared" si="224"/>
        <v>27.137674418604654</v>
      </c>
      <c r="P1308">
        <f t="shared" si="225"/>
        <v>16465.5971106</v>
      </c>
    </row>
    <row r="1309" spans="1:19" hidden="1" outlineLevel="2" x14ac:dyDescent="0.2">
      <c r="A1309" t="s">
        <v>430</v>
      </c>
      <c r="B1309">
        <v>1952</v>
      </c>
      <c r="C1309">
        <v>65.5</v>
      </c>
      <c r="D1309" s="6">
        <v>1051.54</v>
      </c>
      <c r="E1309">
        <v>43</v>
      </c>
      <c r="F1309">
        <v>13.861243</v>
      </c>
      <c r="G1309" s="32">
        <f>Parameters!$R$57</f>
        <v>-0.35</v>
      </c>
      <c r="H1309" s="6">
        <f t="shared" si="218"/>
        <v>712.57136129720925</v>
      </c>
      <c r="I1309" s="6">
        <f t="shared" si="219"/>
        <v>961.97133775123257</v>
      </c>
      <c r="J1309" s="6">
        <f t="shared" si="226"/>
        <v>1.515855786491126</v>
      </c>
      <c r="K1309" s="126">
        <f t="shared" si="220"/>
        <v>1458.2098187688152</v>
      </c>
      <c r="L1309" s="113">
        <f t="shared" si="221"/>
        <v>1080.1600000000001</v>
      </c>
      <c r="M1309" s="113">
        <f t="shared" si="222"/>
        <v>378.05</v>
      </c>
      <c r="N1309" s="113">
        <f t="shared" si="223"/>
        <v>24.454418604651163</v>
      </c>
      <c r="O1309" s="6">
        <f t="shared" si="224"/>
        <v>24.454418604651163</v>
      </c>
      <c r="P1309">
        <f t="shared" si="225"/>
        <v>14575.65146422</v>
      </c>
    </row>
    <row r="1310" spans="1:19" hidden="1" outlineLevel="2" x14ac:dyDescent="0.2">
      <c r="A1310" t="s">
        <v>430</v>
      </c>
      <c r="B1310">
        <v>1951</v>
      </c>
      <c r="C1310">
        <v>66.5</v>
      </c>
      <c r="D1310" s="6">
        <v>646.54999999999995</v>
      </c>
      <c r="E1310">
        <v>43</v>
      </c>
      <c r="F1310">
        <v>13.615062999999999</v>
      </c>
      <c r="G1310" s="32">
        <f>Parameters!$R$57</f>
        <v>-0.35</v>
      </c>
      <c r="H1310" s="6">
        <f t="shared" si="218"/>
        <v>441.8332794732558</v>
      </c>
      <c r="I1310" s="6">
        <f t="shared" si="219"/>
        <v>596.4749272888954</v>
      </c>
      <c r="J1310" s="6">
        <f t="shared" si="226"/>
        <v>1.515855786491126</v>
      </c>
      <c r="K1310" s="126">
        <f t="shared" si="220"/>
        <v>904.16997002774576</v>
      </c>
      <c r="L1310" s="113">
        <f t="shared" si="221"/>
        <v>669.76</v>
      </c>
      <c r="M1310" s="113">
        <f t="shared" si="222"/>
        <v>234.41</v>
      </c>
      <c r="N1310" s="113">
        <f t="shared" si="223"/>
        <v>15.036046511627905</v>
      </c>
      <c r="O1310" s="6">
        <f t="shared" si="224"/>
        <v>15.036046511627905</v>
      </c>
      <c r="P1310">
        <f t="shared" si="225"/>
        <v>8802.8189826499984</v>
      </c>
    </row>
    <row r="1311" spans="1:19" outlineLevel="1" collapsed="1" x14ac:dyDescent="0.2">
      <c r="A1311" s="11" t="s">
        <v>431</v>
      </c>
      <c r="D1311" s="6">
        <f>SUBTOTAL(9,D1244:D1310)</f>
        <v>10759407.199999997</v>
      </c>
      <c r="G1311" s="32"/>
      <c r="H1311" s="6">
        <f>SUBTOTAL(9,H1244:H1310)</f>
        <v>2044183.5521208807</v>
      </c>
      <c r="I1311" s="6">
        <f>SUBTOTAL(9,I1244:I1310)</f>
        <v>2759647.7953631873</v>
      </c>
      <c r="J1311" s="6"/>
      <c r="K1311" s="126">
        <f t="shared" ref="K1311:P1311" si="227">SUBTOTAL(9,K1244:K1310)</f>
        <v>4183228.0792787685</v>
      </c>
      <c r="L1311" s="113">
        <f t="shared" si="227"/>
        <v>3098687.4799999981</v>
      </c>
      <c r="M1311" s="113">
        <f t="shared" si="227"/>
        <v>1084540.58</v>
      </c>
      <c r="N1311" s="113">
        <f t="shared" si="227"/>
        <v>250218.77209302326</v>
      </c>
      <c r="O1311" s="6">
        <f t="shared" si="227"/>
        <v>250218.77209302326</v>
      </c>
      <c r="P1311" s="6">
        <f t="shared" si="227"/>
        <v>374754616.85880202</v>
      </c>
      <c r="Q1311" s="33">
        <f>P1311/D1311</f>
        <v>34.830414900441923</v>
      </c>
      <c r="S1311" s="6">
        <f>SUBTOTAL(9,S1244:S1310)</f>
        <v>0</v>
      </c>
    </row>
    <row r="1312" spans="1:19" hidden="1" outlineLevel="2" x14ac:dyDescent="0.2">
      <c r="A1312" t="s">
        <v>432</v>
      </c>
      <c r="B1312">
        <v>2017</v>
      </c>
      <c r="C1312">
        <v>0.5</v>
      </c>
      <c r="D1312" s="6">
        <v>15808.54</v>
      </c>
      <c r="E1312">
        <v>43</v>
      </c>
      <c r="F1312">
        <v>42.529300999999997</v>
      </c>
      <c r="G1312" s="32">
        <f>Parameters!$R$58</f>
        <v>-0.35</v>
      </c>
      <c r="H1312" s="6">
        <f t="shared" si="218"/>
        <v>173.04799928976882</v>
      </c>
      <c r="I1312" s="6">
        <f t="shared" si="219"/>
        <v>233.61479904118792</v>
      </c>
      <c r="J1312" s="6">
        <f t="shared" ref="J1312:J1317" si="228">$I$1380</f>
        <v>1.515855786491126</v>
      </c>
      <c r="K1312" s="126">
        <f t="shared" si="220"/>
        <v>354.12634493654627</v>
      </c>
      <c r="L1312" s="113">
        <f t="shared" si="221"/>
        <v>262.32</v>
      </c>
      <c r="M1312" s="113">
        <f t="shared" si="222"/>
        <v>91.81</v>
      </c>
      <c r="N1312" s="113">
        <f t="shared" si="223"/>
        <v>367.64046511627907</v>
      </c>
      <c r="O1312" s="6">
        <f t="shared" si="224"/>
        <v>367.64046511627907</v>
      </c>
      <c r="P1312">
        <f t="shared" si="225"/>
        <v>672326.15603054001</v>
      </c>
    </row>
    <row r="1313" spans="1:19" hidden="1" outlineLevel="2" x14ac:dyDescent="0.2">
      <c r="A1313" t="s">
        <v>432</v>
      </c>
      <c r="B1313">
        <v>2016</v>
      </c>
      <c r="C1313">
        <v>1.5</v>
      </c>
      <c r="D1313" s="6">
        <v>30189.599999999999</v>
      </c>
      <c r="E1313">
        <v>43</v>
      </c>
      <c r="F1313">
        <v>41.598939000000001</v>
      </c>
      <c r="G1313" s="32">
        <f>Parameters!$R$58</f>
        <v>-0.35</v>
      </c>
      <c r="H1313" s="6">
        <f t="shared" si="218"/>
        <v>983.66212013023301</v>
      </c>
      <c r="I1313" s="6">
        <f t="shared" si="219"/>
        <v>1327.9438621758147</v>
      </c>
      <c r="J1313" s="6">
        <f t="shared" si="228"/>
        <v>1.515855786491126</v>
      </c>
      <c r="K1313" s="126">
        <f t="shared" si="220"/>
        <v>2012.9713876145829</v>
      </c>
      <c r="L1313" s="113">
        <f t="shared" si="221"/>
        <v>1491.09</v>
      </c>
      <c r="M1313" s="113">
        <f t="shared" si="222"/>
        <v>521.88</v>
      </c>
      <c r="N1313" s="113">
        <f t="shared" si="223"/>
        <v>702.08372093023252</v>
      </c>
      <c r="O1313" s="6">
        <f t="shared" si="224"/>
        <v>702.08372093023252</v>
      </c>
      <c r="P1313">
        <f t="shared" si="225"/>
        <v>1255855.3288344</v>
      </c>
    </row>
    <row r="1314" spans="1:19" hidden="1" outlineLevel="2" x14ac:dyDescent="0.2">
      <c r="A1314" t="s">
        <v>432</v>
      </c>
      <c r="B1314">
        <v>1993</v>
      </c>
      <c r="C1314">
        <v>24.5</v>
      </c>
      <c r="D1314" s="6">
        <v>94726.91</v>
      </c>
      <c r="E1314">
        <v>43</v>
      </c>
      <c r="F1314">
        <v>26.683838999999999</v>
      </c>
      <c r="G1314" s="32">
        <f>Parameters!$R$58</f>
        <v>-0.35</v>
      </c>
      <c r="H1314" s="6">
        <f t="shared" si="218"/>
        <v>35943.709641686284</v>
      </c>
      <c r="I1314" s="6">
        <f t="shared" si="219"/>
        <v>48524.008016276486</v>
      </c>
      <c r="J1314" s="6">
        <f t="shared" si="228"/>
        <v>1.515855786491126</v>
      </c>
      <c r="K1314" s="126">
        <f t="shared" si="220"/>
        <v>73555.398335214501</v>
      </c>
      <c r="L1314" s="113">
        <f t="shared" si="221"/>
        <v>54485.48</v>
      </c>
      <c r="M1314" s="113">
        <f t="shared" si="222"/>
        <v>19069.919999999998</v>
      </c>
      <c r="N1314" s="113">
        <f t="shared" si="223"/>
        <v>2202.9513953488372</v>
      </c>
      <c r="O1314" s="6">
        <f t="shared" si="224"/>
        <v>2202.9513953488372</v>
      </c>
      <c r="P1314">
        <f t="shared" si="225"/>
        <v>2527677.6154074902</v>
      </c>
    </row>
    <row r="1315" spans="1:19" hidden="1" outlineLevel="2" x14ac:dyDescent="0.2">
      <c r="A1315" t="s">
        <v>432</v>
      </c>
      <c r="B1315">
        <v>1992</v>
      </c>
      <c r="C1315">
        <v>25.5</v>
      </c>
      <c r="D1315" s="6">
        <v>43416.49</v>
      </c>
      <c r="E1315">
        <v>43</v>
      </c>
      <c r="F1315">
        <v>26.288160000000001</v>
      </c>
      <c r="G1315" s="32">
        <f>Parameters!$R$58</f>
        <v>-0.35</v>
      </c>
      <c r="H1315" s="6">
        <f t="shared" si="218"/>
        <v>16873.707773060461</v>
      </c>
      <c r="I1315" s="6">
        <f t="shared" si="219"/>
        <v>22779.505493631623</v>
      </c>
      <c r="J1315" s="6">
        <f t="shared" si="228"/>
        <v>1.515855786491126</v>
      </c>
      <c r="K1315" s="126">
        <f t="shared" si="220"/>
        <v>34530.445215927888</v>
      </c>
      <c r="L1315" s="113">
        <f t="shared" si="221"/>
        <v>25578.11</v>
      </c>
      <c r="M1315" s="113">
        <f t="shared" si="222"/>
        <v>8952.34</v>
      </c>
      <c r="N1315" s="113">
        <f t="shared" si="223"/>
        <v>1009.6858139534884</v>
      </c>
      <c r="O1315" s="6">
        <f t="shared" si="224"/>
        <v>1009.6858139534884</v>
      </c>
      <c r="P1315">
        <f t="shared" si="225"/>
        <v>1141339.6357584</v>
      </c>
    </row>
    <row r="1316" spans="1:19" hidden="1" outlineLevel="2" x14ac:dyDescent="0.2">
      <c r="A1316" t="s">
        <v>432</v>
      </c>
      <c r="B1316">
        <v>1991</v>
      </c>
      <c r="C1316">
        <v>26.5</v>
      </c>
      <c r="D1316" s="6">
        <v>15648.49</v>
      </c>
      <c r="E1316">
        <v>43</v>
      </c>
      <c r="F1316">
        <v>25.898689000000001</v>
      </c>
      <c r="G1316" s="32">
        <f>Parameters!$R$58</f>
        <v>-0.35</v>
      </c>
      <c r="H1316" s="6">
        <f t="shared" si="218"/>
        <v>6223.4812597765122</v>
      </c>
      <c r="I1316" s="6">
        <f t="shared" si="219"/>
        <v>8401.6997006982929</v>
      </c>
      <c r="J1316" s="6">
        <f t="shared" si="228"/>
        <v>1.515855786491126</v>
      </c>
      <c r="K1316" s="126">
        <f t="shared" si="220"/>
        <v>12735.765107664269</v>
      </c>
      <c r="L1316" s="113">
        <f t="shared" si="221"/>
        <v>9433.9</v>
      </c>
      <c r="M1316" s="113">
        <f t="shared" si="222"/>
        <v>3301.87</v>
      </c>
      <c r="N1316" s="113">
        <f t="shared" si="223"/>
        <v>363.91837209302327</v>
      </c>
      <c r="O1316" s="6">
        <f t="shared" si="224"/>
        <v>363.91837209302327</v>
      </c>
      <c r="P1316">
        <f t="shared" si="225"/>
        <v>405275.37582960998</v>
      </c>
    </row>
    <row r="1317" spans="1:19" hidden="1" outlineLevel="2" x14ac:dyDescent="0.2">
      <c r="A1317" t="s">
        <v>432</v>
      </c>
      <c r="B1317">
        <v>1990</v>
      </c>
      <c r="C1317">
        <v>27.5</v>
      </c>
      <c r="D1317" s="6">
        <v>484.47</v>
      </c>
      <c r="E1317">
        <v>43</v>
      </c>
      <c r="F1317">
        <v>25.514285999999998</v>
      </c>
      <c r="G1317" s="32">
        <f>Parameters!$R$58</f>
        <v>-0.35</v>
      </c>
      <c r="H1317" s="6">
        <f t="shared" si="218"/>
        <v>197.00706654837214</v>
      </c>
      <c r="I1317" s="6">
        <f t="shared" si="219"/>
        <v>265.9595398403024</v>
      </c>
      <c r="J1317" s="6">
        <f t="shared" si="228"/>
        <v>1.515855786491126</v>
      </c>
      <c r="K1317" s="126">
        <f t="shared" si="220"/>
        <v>403.15630743943956</v>
      </c>
      <c r="L1317" s="113">
        <f t="shared" si="221"/>
        <v>298.63</v>
      </c>
      <c r="M1317" s="113">
        <f t="shared" si="222"/>
        <v>104.53</v>
      </c>
      <c r="N1317" s="113">
        <f t="shared" si="223"/>
        <v>11.266744186046513</v>
      </c>
      <c r="O1317" s="6">
        <f t="shared" si="224"/>
        <v>11.266744186046513</v>
      </c>
      <c r="P1317">
        <f t="shared" si="225"/>
        <v>12360.906138419999</v>
      </c>
    </row>
    <row r="1318" spans="1:19" outlineLevel="1" collapsed="1" x14ac:dyDescent="0.2">
      <c r="A1318" s="11" t="s">
        <v>433</v>
      </c>
      <c r="D1318" s="6">
        <f>SUBTOTAL(9,D1312:D1317)</f>
        <v>200274.49999999997</v>
      </c>
      <c r="G1318" s="32"/>
      <c r="H1318" s="6">
        <f>SUBTOTAL(9,H1312:H1317)</f>
        <v>60394.615860491635</v>
      </c>
      <c r="I1318" s="6">
        <f>SUBTOTAL(9,I1312:I1317)</f>
        <v>81532.731411663714</v>
      </c>
      <c r="J1318" s="6"/>
      <c r="K1318" s="126">
        <f t="shared" ref="K1318:P1318" si="229">SUBTOTAL(9,K1312:K1317)</f>
        <v>123591.86269879722</v>
      </c>
      <c r="L1318" s="113">
        <f t="shared" si="229"/>
        <v>91549.53</v>
      </c>
      <c r="M1318" s="113">
        <f t="shared" si="229"/>
        <v>32042.349999999995</v>
      </c>
      <c r="N1318" s="113">
        <f t="shared" si="229"/>
        <v>4657.5465116279065</v>
      </c>
      <c r="O1318" s="6">
        <f t="shared" si="229"/>
        <v>4657.5465116279065</v>
      </c>
      <c r="P1318" s="6">
        <f t="shared" si="229"/>
        <v>6014835.0179988602</v>
      </c>
      <c r="Q1318" s="33">
        <f>P1318/D1318</f>
        <v>30.03295485944971</v>
      </c>
      <c r="S1318" s="6">
        <f>SUBTOTAL(9,S1312:S1317)</f>
        <v>0</v>
      </c>
    </row>
    <row r="1319" spans="1:19" hidden="1" outlineLevel="2" x14ac:dyDescent="0.2">
      <c r="A1319" t="s">
        <v>434</v>
      </c>
      <c r="B1319">
        <v>2017</v>
      </c>
      <c r="C1319">
        <v>0.5</v>
      </c>
      <c r="D1319" s="6">
        <v>27746.67</v>
      </c>
      <c r="E1319">
        <v>53</v>
      </c>
      <c r="F1319">
        <v>52.500413000000002</v>
      </c>
      <c r="G1319" s="32">
        <f>Parameters!$R$59</f>
        <v>-0.08</v>
      </c>
      <c r="H1319" s="6">
        <f t="shared" si="218"/>
        <v>261.54482311867821</v>
      </c>
      <c r="I1319" s="6">
        <f t="shared" si="219"/>
        <v>282.46840896817247</v>
      </c>
      <c r="J1319" s="6">
        <f t="shared" ref="J1319:J1374" si="230">$I$1380</f>
        <v>1.515855786491126</v>
      </c>
      <c r="K1319" s="126">
        <f t="shared" si="220"/>
        <v>428.18137223534609</v>
      </c>
      <c r="L1319" s="113">
        <f t="shared" si="221"/>
        <v>396.46</v>
      </c>
      <c r="M1319" s="113">
        <f t="shared" si="222"/>
        <v>31.72</v>
      </c>
      <c r="N1319" s="113">
        <f t="shared" si="223"/>
        <v>523.52207547169803</v>
      </c>
      <c r="O1319" s="6">
        <f t="shared" si="224"/>
        <v>523.52207547169803</v>
      </c>
      <c r="P1319">
        <f t="shared" si="225"/>
        <v>1456711.63437471</v>
      </c>
    </row>
    <row r="1320" spans="1:19" hidden="1" outlineLevel="2" x14ac:dyDescent="0.2">
      <c r="A1320" t="s">
        <v>434</v>
      </c>
      <c r="B1320">
        <v>2016</v>
      </c>
      <c r="C1320">
        <v>1.5</v>
      </c>
      <c r="D1320" s="6">
        <v>27598.82</v>
      </c>
      <c r="E1320">
        <v>53</v>
      </c>
      <c r="F1320">
        <v>51.501415999999999</v>
      </c>
      <c r="G1320" s="32">
        <f>Parameters!$R$59</f>
        <v>-0.08</v>
      </c>
      <c r="H1320" s="6">
        <f t="shared" si="218"/>
        <v>780.3613220920746</v>
      </c>
      <c r="I1320" s="6">
        <f t="shared" si="219"/>
        <v>842.79022785944062</v>
      </c>
      <c r="J1320" s="6">
        <f t="shared" si="230"/>
        <v>1.515855786491126</v>
      </c>
      <c r="K1320" s="126">
        <f t="shared" si="220"/>
        <v>1277.5484436989077</v>
      </c>
      <c r="L1320" s="113">
        <f t="shared" si="221"/>
        <v>1182.92</v>
      </c>
      <c r="M1320" s="113">
        <f t="shared" si="222"/>
        <v>94.63</v>
      </c>
      <c r="N1320" s="113">
        <f t="shared" si="223"/>
        <v>520.73245283018866</v>
      </c>
      <c r="O1320" s="6">
        <f t="shared" si="224"/>
        <v>520.73245283018866</v>
      </c>
      <c r="P1320">
        <f t="shared" si="225"/>
        <v>1421378.3099291199</v>
      </c>
    </row>
    <row r="1321" spans="1:19" hidden="1" outlineLevel="2" x14ac:dyDescent="0.2">
      <c r="A1321" t="s">
        <v>434</v>
      </c>
      <c r="B1321">
        <v>2015</v>
      </c>
      <c r="C1321">
        <v>2.5</v>
      </c>
      <c r="D1321" s="6">
        <v>30624.19</v>
      </c>
      <c r="E1321">
        <v>53</v>
      </c>
      <c r="F1321">
        <v>50.502715000000002</v>
      </c>
      <c r="G1321" s="32">
        <f>Parameters!$R$59</f>
        <v>-0.08</v>
      </c>
      <c r="H1321" s="6">
        <f t="shared" si="218"/>
        <v>1442.9684966820744</v>
      </c>
      <c r="I1321" s="6">
        <f t="shared" si="219"/>
        <v>1558.4059764166404</v>
      </c>
      <c r="J1321" s="6">
        <f t="shared" si="230"/>
        <v>1.515855786491126</v>
      </c>
      <c r="K1321" s="126">
        <f t="shared" si="220"/>
        <v>2362.3187170535175</v>
      </c>
      <c r="L1321" s="113">
        <f t="shared" si="221"/>
        <v>2187.33</v>
      </c>
      <c r="M1321" s="113">
        <f t="shared" si="222"/>
        <v>174.99</v>
      </c>
      <c r="N1321" s="113">
        <f t="shared" si="223"/>
        <v>577.81490566037735</v>
      </c>
      <c r="O1321" s="6">
        <f t="shared" si="224"/>
        <v>577.81490566037735</v>
      </c>
      <c r="P1321">
        <f t="shared" si="225"/>
        <v>1546604.7396758499</v>
      </c>
    </row>
    <row r="1322" spans="1:19" hidden="1" outlineLevel="2" x14ac:dyDescent="0.2">
      <c r="A1322" t="s">
        <v>434</v>
      </c>
      <c r="B1322">
        <v>2014</v>
      </c>
      <c r="C1322">
        <v>3.5</v>
      </c>
      <c r="D1322" s="6">
        <v>16706.689999999999</v>
      </c>
      <c r="E1322">
        <v>53</v>
      </c>
      <c r="F1322">
        <v>49.504375000000003</v>
      </c>
      <c r="G1322" s="32">
        <f>Parameters!$R$59</f>
        <v>-0.08</v>
      </c>
      <c r="H1322" s="6">
        <f t="shared" si="218"/>
        <v>1101.8928911556591</v>
      </c>
      <c r="I1322" s="6">
        <f t="shared" si="219"/>
        <v>1190.0443224481119</v>
      </c>
      <c r="J1322" s="6">
        <f t="shared" si="230"/>
        <v>1.515855786491126</v>
      </c>
      <c r="K1322" s="126">
        <f t="shared" si="220"/>
        <v>1803.9355723638816</v>
      </c>
      <c r="L1322" s="113">
        <f t="shared" si="221"/>
        <v>1670.31</v>
      </c>
      <c r="M1322" s="113">
        <f t="shared" si="222"/>
        <v>133.63</v>
      </c>
      <c r="N1322" s="113">
        <f t="shared" si="223"/>
        <v>315.22056603773581</v>
      </c>
      <c r="O1322" s="6">
        <f t="shared" si="224"/>
        <v>315.22056603773581</v>
      </c>
      <c r="P1322">
        <f t="shared" si="225"/>
        <v>827054.24676875002</v>
      </c>
    </row>
    <row r="1323" spans="1:19" hidden="1" outlineLevel="2" x14ac:dyDescent="0.2">
      <c r="A1323" t="s">
        <v>434</v>
      </c>
      <c r="B1323">
        <v>2013</v>
      </c>
      <c r="C1323">
        <v>4.5</v>
      </c>
      <c r="D1323" s="6">
        <v>42120.5</v>
      </c>
      <c r="E1323">
        <v>53</v>
      </c>
      <c r="F1323">
        <v>48.506481000000001</v>
      </c>
      <c r="G1323" s="32">
        <f>Parameters!$R$59</f>
        <v>-0.08</v>
      </c>
      <c r="H1323" s="6">
        <f t="shared" si="218"/>
        <v>3571.1182460282994</v>
      </c>
      <c r="I1323" s="6">
        <f t="shared" si="219"/>
        <v>3856.8077057105634</v>
      </c>
      <c r="J1323" s="6">
        <f t="shared" si="230"/>
        <v>1.515855786491126</v>
      </c>
      <c r="K1323" s="126">
        <f t="shared" si="220"/>
        <v>5846.3642780849214</v>
      </c>
      <c r="L1323" s="113">
        <f t="shared" si="221"/>
        <v>5413.3</v>
      </c>
      <c r="M1323" s="113">
        <f t="shared" si="222"/>
        <v>433.06</v>
      </c>
      <c r="N1323" s="113">
        <f t="shared" si="223"/>
        <v>794.72641509433959</v>
      </c>
      <c r="O1323" s="6">
        <f t="shared" si="224"/>
        <v>794.72641509433959</v>
      </c>
      <c r="P1323">
        <f t="shared" si="225"/>
        <v>2043117.2329605001</v>
      </c>
    </row>
    <row r="1324" spans="1:19" hidden="1" outlineLevel="2" x14ac:dyDescent="0.2">
      <c r="A1324" t="s">
        <v>434</v>
      </c>
      <c r="B1324">
        <v>2012</v>
      </c>
      <c r="C1324">
        <v>5.5</v>
      </c>
      <c r="D1324" s="6">
        <v>80121.679999999993</v>
      </c>
      <c r="E1324">
        <v>53</v>
      </c>
      <c r="F1324">
        <v>47.509130999999996</v>
      </c>
      <c r="G1324" s="32">
        <f>Parameters!$R$59</f>
        <v>-0.08</v>
      </c>
      <c r="H1324" s="6">
        <f t="shared" si="218"/>
        <v>8300.7103573569839</v>
      </c>
      <c r="I1324" s="6">
        <f t="shared" si="219"/>
        <v>8964.767185945544</v>
      </c>
      <c r="J1324" s="6">
        <f t="shared" si="230"/>
        <v>1.515855786491126</v>
      </c>
      <c r="K1324" s="126">
        <f t="shared" si="220"/>
        <v>13589.294213361321</v>
      </c>
      <c r="L1324" s="113">
        <f t="shared" si="221"/>
        <v>12582.68</v>
      </c>
      <c r="M1324" s="113">
        <f t="shared" si="222"/>
        <v>1006.61</v>
      </c>
      <c r="N1324" s="113">
        <f t="shared" si="223"/>
        <v>1511.7298113207546</v>
      </c>
      <c r="O1324" s="6">
        <f t="shared" si="224"/>
        <v>1511.7298113207546</v>
      </c>
      <c r="P1324">
        <f t="shared" si="225"/>
        <v>3806511.3910600794</v>
      </c>
    </row>
    <row r="1325" spans="1:19" hidden="1" outlineLevel="2" x14ac:dyDescent="0.2">
      <c r="A1325" t="s">
        <v>434</v>
      </c>
      <c r="B1325">
        <v>2011</v>
      </c>
      <c r="C1325">
        <v>6.5</v>
      </c>
      <c r="D1325" s="6">
        <v>172817.28</v>
      </c>
      <c r="E1325">
        <v>53</v>
      </c>
      <c r="F1325">
        <v>46.512445999999997</v>
      </c>
      <c r="G1325" s="32">
        <f>Parameters!$R$59</f>
        <v>-0.08</v>
      </c>
      <c r="H1325" s="6">
        <f t="shared" si="218"/>
        <v>21153.989361002266</v>
      </c>
      <c r="I1325" s="6">
        <f t="shared" si="219"/>
        <v>22846.308509882449</v>
      </c>
      <c r="J1325" s="6">
        <f t="shared" si="230"/>
        <v>1.515855786491126</v>
      </c>
      <c r="K1325" s="126">
        <f t="shared" si="220"/>
        <v>34631.708954666763</v>
      </c>
      <c r="L1325" s="113">
        <f t="shared" si="221"/>
        <v>32066.400000000001</v>
      </c>
      <c r="M1325" s="113">
        <f t="shared" si="222"/>
        <v>2565.31</v>
      </c>
      <c r="N1325" s="113">
        <f t="shared" si="223"/>
        <v>3260.703396226415</v>
      </c>
      <c r="O1325" s="6">
        <f t="shared" si="224"/>
        <v>3260.703396226415</v>
      </c>
      <c r="P1325">
        <f t="shared" si="225"/>
        <v>8038154.4038668796</v>
      </c>
    </row>
    <row r="1326" spans="1:19" hidden="1" outlineLevel="2" x14ac:dyDescent="0.2">
      <c r="A1326" t="s">
        <v>434</v>
      </c>
      <c r="B1326">
        <v>2010</v>
      </c>
      <c r="C1326">
        <v>7.5</v>
      </c>
      <c r="D1326" s="6">
        <v>4468.68</v>
      </c>
      <c r="E1326">
        <v>53</v>
      </c>
      <c r="F1326">
        <v>45.516558000000003</v>
      </c>
      <c r="G1326" s="32">
        <f>Parameters!$R$59</f>
        <v>-0.08</v>
      </c>
      <c r="H1326" s="6">
        <f t="shared" si="218"/>
        <v>630.96429427471674</v>
      </c>
      <c r="I1326" s="6">
        <f t="shared" si="219"/>
        <v>681.44143781669413</v>
      </c>
      <c r="J1326" s="6">
        <f t="shared" si="230"/>
        <v>1.515855786491126</v>
      </c>
      <c r="K1326" s="126">
        <f t="shared" si="220"/>
        <v>1032.9669466692685</v>
      </c>
      <c r="L1326" s="113">
        <f t="shared" si="221"/>
        <v>956.45</v>
      </c>
      <c r="M1326" s="113">
        <f t="shared" si="222"/>
        <v>76.52</v>
      </c>
      <c r="N1326" s="113">
        <f t="shared" si="223"/>
        <v>84.314716981132079</v>
      </c>
      <c r="O1326" s="6">
        <f t="shared" si="224"/>
        <v>84.314716981132079</v>
      </c>
      <c r="P1326">
        <f t="shared" si="225"/>
        <v>203398.93240344003</v>
      </c>
    </row>
    <row r="1327" spans="1:19" hidden="1" outlineLevel="2" x14ac:dyDescent="0.2">
      <c r="A1327" t="s">
        <v>434</v>
      </c>
      <c r="B1327">
        <v>2009</v>
      </c>
      <c r="C1327">
        <v>8.5</v>
      </c>
      <c r="D1327" s="6">
        <v>85520</v>
      </c>
      <c r="E1327">
        <v>53</v>
      </c>
      <c r="F1327">
        <v>44.521628999999997</v>
      </c>
      <c r="G1327" s="32">
        <f>Parameters!$R$59</f>
        <v>-0.08</v>
      </c>
      <c r="H1327" s="6">
        <f t="shared" si="218"/>
        <v>13680.571470188686</v>
      </c>
      <c r="I1327" s="6">
        <f t="shared" si="219"/>
        <v>14775.017187803782</v>
      </c>
      <c r="J1327" s="6">
        <f t="shared" si="230"/>
        <v>1.515855786491126</v>
      </c>
      <c r="K1327" s="126">
        <f t="shared" si="220"/>
        <v>22396.795299638205</v>
      </c>
      <c r="L1327" s="113">
        <f t="shared" si="221"/>
        <v>20737.77</v>
      </c>
      <c r="M1327" s="113">
        <f t="shared" si="222"/>
        <v>1659.03</v>
      </c>
      <c r="N1327" s="113">
        <f t="shared" si="223"/>
        <v>1613.5849056603774</v>
      </c>
      <c r="O1327" s="6">
        <f t="shared" si="224"/>
        <v>1613.5849056603774</v>
      </c>
      <c r="P1327">
        <f t="shared" si="225"/>
        <v>3807489.71208</v>
      </c>
    </row>
    <row r="1328" spans="1:19" hidden="1" outlineLevel="2" x14ac:dyDescent="0.2">
      <c r="A1328" t="s">
        <v>434</v>
      </c>
      <c r="B1328">
        <v>2008</v>
      </c>
      <c r="C1328">
        <v>9.5</v>
      </c>
      <c r="D1328" s="6">
        <v>127820.42</v>
      </c>
      <c r="E1328">
        <v>53</v>
      </c>
      <c r="F1328">
        <v>43.527870999999998</v>
      </c>
      <c r="G1328" s="32">
        <f>Parameters!$R$59</f>
        <v>-0.08</v>
      </c>
      <c r="H1328" s="6">
        <f t="shared" si="218"/>
        <v>22843.990699512833</v>
      </c>
      <c r="I1328" s="6">
        <f t="shared" si="219"/>
        <v>24671.509955473863</v>
      </c>
      <c r="J1328" s="6">
        <f t="shared" si="230"/>
        <v>1.515855786491126</v>
      </c>
      <c r="K1328" s="126">
        <f t="shared" si="220"/>
        <v>37398.451127478475</v>
      </c>
      <c r="L1328" s="113">
        <f t="shared" si="221"/>
        <v>34628.199999999997</v>
      </c>
      <c r="M1328" s="113">
        <f t="shared" si="222"/>
        <v>2770.25</v>
      </c>
      <c r="N1328" s="113">
        <f t="shared" si="223"/>
        <v>2411.7060377358489</v>
      </c>
      <c r="O1328" s="6">
        <f t="shared" si="224"/>
        <v>2411.7060377358489</v>
      </c>
      <c r="P1328">
        <f t="shared" si="225"/>
        <v>5563750.7529258197</v>
      </c>
    </row>
    <row r="1329" spans="1:16" hidden="1" outlineLevel="2" x14ac:dyDescent="0.2">
      <c r="A1329" t="s">
        <v>434</v>
      </c>
      <c r="B1329">
        <v>2007</v>
      </c>
      <c r="C1329">
        <v>10.5</v>
      </c>
      <c r="D1329" s="6">
        <v>50003.81</v>
      </c>
      <c r="E1329">
        <v>53</v>
      </c>
      <c r="F1329">
        <v>42.535488000000001</v>
      </c>
      <c r="G1329" s="32">
        <f>Parameters!$R$59</f>
        <v>-0.08</v>
      </c>
      <c r="H1329" s="6">
        <f t="shared" si="218"/>
        <v>9872.9333922777332</v>
      </c>
      <c r="I1329" s="6">
        <f t="shared" si="219"/>
        <v>10662.768063659953</v>
      </c>
      <c r="J1329" s="6">
        <f t="shared" si="230"/>
        <v>1.515855786491126</v>
      </c>
      <c r="K1329" s="126">
        <f t="shared" si="220"/>
        <v>16163.218669311718</v>
      </c>
      <c r="L1329" s="113">
        <f t="shared" si="221"/>
        <v>14965.94</v>
      </c>
      <c r="M1329" s="113">
        <f t="shared" si="222"/>
        <v>1197.28</v>
      </c>
      <c r="N1329" s="113">
        <f t="shared" si="223"/>
        <v>943.46811320754716</v>
      </c>
      <c r="O1329" s="6">
        <f t="shared" si="224"/>
        <v>943.46811320754716</v>
      </c>
      <c r="P1329">
        <f t="shared" si="225"/>
        <v>2126936.4602092798</v>
      </c>
    </row>
    <row r="1330" spans="1:16" hidden="1" outlineLevel="2" x14ac:dyDescent="0.2">
      <c r="A1330" t="s">
        <v>434</v>
      </c>
      <c r="B1330">
        <v>2006</v>
      </c>
      <c r="C1330">
        <v>11.5</v>
      </c>
      <c r="D1330" s="6">
        <v>65975.59</v>
      </c>
      <c r="E1330">
        <v>53</v>
      </c>
      <c r="F1330">
        <v>41.544710000000002</v>
      </c>
      <c r="G1330" s="32">
        <f>Parameters!$R$59</f>
        <v>-0.08</v>
      </c>
      <c r="H1330" s="6">
        <f t="shared" si="218"/>
        <v>14259.802195681128</v>
      </c>
      <c r="I1330" s="6">
        <f t="shared" si="219"/>
        <v>15400.586371335619</v>
      </c>
      <c r="J1330" s="6">
        <f t="shared" si="230"/>
        <v>1.515855786491126</v>
      </c>
      <c r="K1330" s="126">
        <f t="shared" si="220"/>
        <v>23345.067966345472</v>
      </c>
      <c r="L1330" s="113">
        <f t="shared" si="221"/>
        <v>21615.8</v>
      </c>
      <c r="M1330" s="113">
        <f t="shared" si="222"/>
        <v>1729.27</v>
      </c>
      <c r="N1330" s="113">
        <f t="shared" si="223"/>
        <v>1244.8224528301887</v>
      </c>
      <c r="O1330" s="6">
        <f t="shared" si="224"/>
        <v>1244.8224528301887</v>
      </c>
      <c r="P1330">
        <f t="shared" si="225"/>
        <v>2740936.7536288998</v>
      </c>
    </row>
    <row r="1331" spans="1:16" hidden="1" outlineLevel="2" x14ac:dyDescent="0.2">
      <c r="A1331" t="s">
        <v>434</v>
      </c>
      <c r="B1331">
        <v>2005</v>
      </c>
      <c r="C1331">
        <v>12.5</v>
      </c>
      <c r="D1331" s="6">
        <v>331594.32</v>
      </c>
      <c r="E1331">
        <v>53</v>
      </c>
      <c r="F1331">
        <v>40.555802</v>
      </c>
      <c r="G1331" s="32">
        <f>Parameters!$R$59</f>
        <v>-0.08</v>
      </c>
      <c r="H1331" s="6">
        <f t="shared" si="218"/>
        <v>77857.082523686026</v>
      </c>
      <c r="I1331" s="6">
        <f t="shared" si="219"/>
        <v>84085.649125580909</v>
      </c>
      <c r="J1331" s="6">
        <f t="shared" si="230"/>
        <v>1.515855786491126</v>
      </c>
      <c r="K1331" s="126">
        <f t="shared" si="220"/>
        <v>127461.71778787431</v>
      </c>
      <c r="L1331" s="113">
        <f t="shared" si="221"/>
        <v>118020.11</v>
      </c>
      <c r="M1331" s="113">
        <f t="shared" si="222"/>
        <v>9441.61</v>
      </c>
      <c r="N1331" s="113">
        <f t="shared" si="223"/>
        <v>6256.4966037735849</v>
      </c>
      <c r="O1331" s="6">
        <f t="shared" si="224"/>
        <v>6256.4966037735849</v>
      </c>
      <c r="P1331">
        <f t="shared" si="225"/>
        <v>13448073.586244641</v>
      </c>
    </row>
    <row r="1332" spans="1:16" hidden="1" outlineLevel="2" x14ac:dyDescent="0.2">
      <c r="A1332" t="s">
        <v>434</v>
      </c>
      <c r="B1332">
        <v>2004</v>
      </c>
      <c r="C1332">
        <v>13.5</v>
      </c>
      <c r="D1332" s="6">
        <v>341493.26</v>
      </c>
      <c r="E1332">
        <v>53</v>
      </c>
      <c r="F1332">
        <v>39.569060999999998</v>
      </c>
      <c r="G1332" s="32">
        <f>Parameters!$R$59</f>
        <v>-0.08</v>
      </c>
      <c r="H1332" s="6">
        <f t="shared" si="218"/>
        <v>86539.153659832853</v>
      </c>
      <c r="I1332" s="6">
        <f t="shared" si="219"/>
        <v>93462.285952619481</v>
      </c>
      <c r="J1332" s="6">
        <f t="shared" si="230"/>
        <v>1.515855786491126</v>
      </c>
      <c r="K1332" s="126">
        <f t="shared" si="220"/>
        <v>141675.3469799665</v>
      </c>
      <c r="L1332" s="113">
        <f t="shared" si="221"/>
        <v>131180.88</v>
      </c>
      <c r="M1332" s="113">
        <f t="shared" si="222"/>
        <v>10494.47</v>
      </c>
      <c r="N1332" s="113">
        <f t="shared" si="223"/>
        <v>6443.2690566037736</v>
      </c>
      <c r="O1332" s="6">
        <f t="shared" si="224"/>
        <v>6443.2690566037736</v>
      </c>
      <c r="P1332">
        <f t="shared" si="225"/>
        <v>13512567.63602886</v>
      </c>
    </row>
    <row r="1333" spans="1:16" hidden="1" outlineLevel="2" x14ac:dyDescent="0.2">
      <c r="A1333" t="s">
        <v>434</v>
      </c>
      <c r="B1333">
        <v>2003</v>
      </c>
      <c r="C1333">
        <v>14.5</v>
      </c>
      <c r="D1333" s="6">
        <v>289844.88</v>
      </c>
      <c r="E1333">
        <v>53</v>
      </c>
      <c r="F1333">
        <v>38.584820000000001</v>
      </c>
      <c r="G1333" s="32">
        <f>Parameters!$R$59</f>
        <v>-0.08</v>
      </c>
      <c r="H1333" s="6">
        <f t="shared" si="218"/>
        <v>78833.322967516986</v>
      </c>
      <c r="I1333" s="6">
        <f t="shared" si="219"/>
        <v>85139.98880491835</v>
      </c>
      <c r="J1333" s="6">
        <f t="shared" si="230"/>
        <v>1.515855786491126</v>
      </c>
      <c r="K1333" s="126">
        <f t="shared" si="220"/>
        <v>129059.94469172516</v>
      </c>
      <c r="L1333" s="113">
        <f t="shared" si="221"/>
        <v>119499.95</v>
      </c>
      <c r="M1333" s="113">
        <f t="shared" si="222"/>
        <v>9559.99</v>
      </c>
      <c r="N1333" s="113">
        <f t="shared" si="223"/>
        <v>5468.7713207547167</v>
      </c>
      <c r="O1333" s="6">
        <f t="shared" si="224"/>
        <v>5468.7713207547167</v>
      </c>
      <c r="P1333">
        <f t="shared" si="225"/>
        <v>11183612.5227216</v>
      </c>
    </row>
    <row r="1334" spans="1:16" hidden="1" outlineLevel="2" x14ac:dyDescent="0.2">
      <c r="A1334" t="s">
        <v>434</v>
      </c>
      <c r="B1334">
        <v>2002</v>
      </c>
      <c r="C1334">
        <v>15.5</v>
      </c>
      <c r="D1334" s="6">
        <v>120630.53</v>
      </c>
      <c r="E1334">
        <v>53</v>
      </c>
      <c r="F1334">
        <v>37.603445999999998</v>
      </c>
      <c r="G1334" s="32">
        <f>Parameters!$R$59</f>
        <v>-0.08</v>
      </c>
      <c r="H1334" s="6">
        <f t="shared" si="218"/>
        <v>35043.291871577741</v>
      </c>
      <c r="I1334" s="6">
        <f t="shared" si="219"/>
        <v>37846.75522130396</v>
      </c>
      <c r="J1334" s="6">
        <f t="shared" si="230"/>
        <v>1.515855786491126</v>
      </c>
      <c r="K1334" s="126">
        <f t="shared" si="220"/>
        <v>57370.222902126843</v>
      </c>
      <c r="L1334" s="113">
        <f t="shared" si="221"/>
        <v>53120.58</v>
      </c>
      <c r="M1334" s="113">
        <f t="shared" si="222"/>
        <v>4249.6400000000003</v>
      </c>
      <c r="N1334" s="113">
        <f t="shared" si="223"/>
        <v>2276.0477358490566</v>
      </c>
      <c r="O1334" s="6">
        <f t="shared" si="224"/>
        <v>2276.0477358490566</v>
      </c>
      <c r="P1334">
        <f t="shared" si="225"/>
        <v>4536123.6208063802</v>
      </c>
    </row>
    <row r="1335" spans="1:16" hidden="1" outlineLevel="2" x14ac:dyDescent="0.2">
      <c r="A1335" t="s">
        <v>434</v>
      </c>
      <c r="B1335">
        <v>2001</v>
      </c>
      <c r="C1335">
        <v>16.5</v>
      </c>
      <c r="D1335" s="6">
        <v>281121.38</v>
      </c>
      <c r="E1335">
        <v>53</v>
      </c>
      <c r="F1335">
        <v>36.625332</v>
      </c>
      <c r="G1335" s="32">
        <f>Parameters!$R$59</f>
        <v>-0.08</v>
      </c>
      <c r="H1335" s="6">
        <f t="shared" si="218"/>
        <v>86854.137079280001</v>
      </c>
      <c r="I1335" s="6">
        <f t="shared" si="219"/>
        <v>93802.468045622401</v>
      </c>
      <c r="J1335" s="6">
        <f t="shared" si="230"/>
        <v>1.515855786491126</v>
      </c>
      <c r="K1335" s="126">
        <f t="shared" si="220"/>
        <v>142191.01397410565</v>
      </c>
      <c r="L1335" s="113">
        <f t="shared" si="221"/>
        <v>131658.35</v>
      </c>
      <c r="M1335" s="113">
        <f t="shared" si="222"/>
        <v>10532.66</v>
      </c>
      <c r="N1335" s="113">
        <f t="shared" si="223"/>
        <v>5304.1769811320755</v>
      </c>
      <c r="O1335" s="6">
        <f t="shared" si="224"/>
        <v>5304.1769811320755</v>
      </c>
      <c r="P1335">
        <f t="shared" si="225"/>
        <v>10296163.87479816</v>
      </c>
    </row>
    <row r="1336" spans="1:16" hidden="1" outlineLevel="2" x14ac:dyDescent="0.2">
      <c r="A1336" t="s">
        <v>434</v>
      </c>
      <c r="B1336">
        <v>2000</v>
      </c>
      <c r="C1336">
        <v>17.5</v>
      </c>
      <c r="D1336" s="6">
        <v>120353.36</v>
      </c>
      <c r="E1336">
        <v>53</v>
      </c>
      <c r="F1336">
        <v>35.650908000000001</v>
      </c>
      <c r="G1336" s="32">
        <f>Parameters!$R$59</f>
        <v>-0.08</v>
      </c>
      <c r="H1336" s="6">
        <f t="shared" si="218"/>
        <v>39396.632361304146</v>
      </c>
      <c r="I1336" s="6">
        <f t="shared" si="219"/>
        <v>42548.36295020848</v>
      </c>
      <c r="J1336" s="6">
        <f t="shared" si="230"/>
        <v>1.515855786491126</v>
      </c>
      <c r="K1336" s="126">
        <f t="shared" si="220"/>
        <v>64497.182183798162</v>
      </c>
      <c r="L1336" s="113">
        <f t="shared" si="221"/>
        <v>59719.61</v>
      </c>
      <c r="M1336" s="113">
        <f t="shared" si="222"/>
        <v>4777.57</v>
      </c>
      <c r="N1336" s="113">
        <f t="shared" si="223"/>
        <v>2270.818113207547</v>
      </c>
      <c r="O1336" s="6">
        <f t="shared" si="224"/>
        <v>2270.818113207547</v>
      </c>
      <c r="P1336">
        <f t="shared" si="225"/>
        <v>4290706.5648508798</v>
      </c>
    </row>
    <row r="1337" spans="1:16" hidden="1" outlineLevel="2" x14ac:dyDescent="0.2">
      <c r="A1337" t="s">
        <v>434</v>
      </c>
      <c r="B1337">
        <v>1999</v>
      </c>
      <c r="C1337">
        <v>18.5</v>
      </c>
      <c r="D1337" s="6">
        <v>141838.20000000001</v>
      </c>
      <c r="E1337">
        <v>53</v>
      </c>
      <c r="F1337">
        <v>34.680793000000001</v>
      </c>
      <c r="G1337" s="32">
        <f>Parameters!$R$59</f>
        <v>-0.08</v>
      </c>
      <c r="H1337" s="6">
        <f t="shared" si="218"/>
        <v>49025.723515233956</v>
      </c>
      <c r="I1337" s="6">
        <f t="shared" si="219"/>
        <v>52947.781396452679</v>
      </c>
      <c r="J1337" s="6">
        <f t="shared" si="230"/>
        <v>1.515855786491126</v>
      </c>
      <c r="K1337" s="126">
        <f t="shared" si="220"/>
        <v>80261.200811679984</v>
      </c>
      <c r="L1337" s="113">
        <f t="shared" si="221"/>
        <v>74315.929999999993</v>
      </c>
      <c r="M1337" s="113">
        <f t="shared" si="222"/>
        <v>5945.27</v>
      </c>
      <c r="N1337" s="113">
        <f t="shared" si="223"/>
        <v>2676.1924528301888</v>
      </c>
      <c r="O1337" s="6">
        <f t="shared" si="224"/>
        <v>2676.1924528301888</v>
      </c>
      <c r="P1337">
        <f t="shared" si="225"/>
        <v>4919061.2536926009</v>
      </c>
    </row>
    <row r="1338" spans="1:16" hidden="1" outlineLevel="2" x14ac:dyDescent="0.2">
      <c r="A1338" t="s">
        <v>434</v>
      </c>
      <c r="B1338">
        <v>1998</v>
      </c>
      <c r="C1338">
        <v>19.5</v>
      </c>
      <c r="D1338" s="6">
        <v>300670.01</v>
      </c>
      <c r="E1338">
        <v>53</v>
      </c>
      <c r="F1338">
        <v>33.715406000000002</v>
      </c>
      <c r="G1338" s="32">
        <f>Parameters!$R$59</f>
        <v>-0.08</v>
      </c>
      <c r="H1338" s="6">
        <f t="shared" si="218"/>
        <v>109401.86926086681</v>
      </c>
      <c r="I1338" s="6">
        <f t="shared" si="219"/>
        <v>118154.01880173617</v>
      </c>
      <c r="J1338" s="6">
        <f t="shared" si="230"/>
        <v>1.515855786491126</v>
      </c>
      <c r="K1338" s="126">
        <f t="shared" si="220"/>
        <v>179104.45309779307</v>
      </c>
      <c r="L1338" s="113">
        <f t="shared" si="221"/>
        <v>165837.46</v>
      </c>
      <c r="M1338" s="113">
        <f t="shared" si="222"/>
        <v>13266.99</v>
      </c>
      <c r="N1338" s="113">
        <f t="shared" si="223"/>
        <v>5673.0190566037736</v>
      </c>
      <c r="O1338" s="6">
        <f t="shared" si="224"/>
        <v>5673.0190566037736</v>
      </c>
      <c r="P1338">
        <f t="shared" si="225"/>
        <v>10137211.459174061</v>
      </c>
    </row>
    <row r="1339" spans="1:16" hidden="1" outlineLevel="2" x14ac:dyDescent="0.2">
      <c r="A1339" t="s">
        <v>434</v>
      </c>
      <c r="B1339">
        <v>1997</v>
      </c>
      <c r="C1339">
        <v>20.5</v>
      </c>
      <c r="D1339" s="6">
        <v>406921.66</v>
      </c>
      <c r="E1339">
        <v>53</v>
      </c>
      <c r="F1339">
        <v>32.755254000000001</v>
      </c>
      <c r="G1339" s="32">
        <f>Parameters!$R$59</f>
        <v>-0.08</v>
      </c>
      <c r="H1339" s="6">
        <f t="shared" si="218"/>
        <v>155434.44619996907</v>
      </c>
      <c r="I1339" s="6">
        <f t="shared" si="219"/>
        <v>167869.2018959666</v>
      </c>
      <c r="J1339" s="6">
        <f t="shared" si="230"/>
        <v>1.515855786491126</v>
      </c>
      <c r="K1339" s="126">
        <f t="shared" si="220"/>
        <v>254465.50106764806</v>
      </c>
      <c r="L1339" s="113">
        <f t="shared" si="221"/>
        <v>235616.2</v>
      </c>
      <c r="M1339" s="113">
        <f t="shared" si="222"/>
        <v>18849.3</v>
      </c>
      <c r="N1339" s="113">
        <f t="shared" si="223"/>
        <v>7677.7671698113199</v>
      </c>
      <c r="O1339" s="6">
        <f t="shared" si="224"/>
        <v>7677.7671698113199</v>
      </c>
      <c r="P1339">
        <f t="shared" si="225"/>
        <v>13328822.331401639</v>
      </c>
    </row>
    <row r="1340" spans="1:16" hidden="1" outlineLevel="2" x14ac:dyDescent="0.2">
      <c r="A1340" t="s">
        <v>434</v>
      </c>
      <c r="B1340">
        <v>1996</v>
      </c>
      <c r="C1340">
        <v>21.5</v>
      </c>
      <c r="D1340" s="6">
        <v>94672.79</v>
      </c>
      <c r="E1340">
        <v>53</v>
      </c>
      <c r="F1340">
        <v>31.800898</v>
      </c>
      <c r="G1340" s="32">
        <f>Parameters!$R$59</f>
        <v>-0.08</v>
      </c>
      <c r="H1340" s="6">
        <f t="shared" si="218"/>
        <v>37867.51192140716</v>
      </c>
      <c r="I1340" s="6">
        <f t="shared" si="219"/>
        <v>40896.912875119735</v>
      </c>
      <c r="J1340" s="6">
        <f t="shared" si="230"/>
        <v>1.515855786491126</v>
      </c>
      <c r="K1340" s="126">
        <f t="shared" si="220"/>
        <v>61993.822031373682</v>
      </c>
      <c r="L1340" s="113">
        <f t="shared" si="221"/>
        <v>57401.69</v>
      </c>
      <c r="M1340" s="113">
        <f t="shared" si="222"/>
        <v>4592.13</v>
      </c>
      <c r="N1340" s="113">
        <f t="shared" si="223"/>
        <v>1786.2790566037734</v>
      </c>
      <c r="O1340" s="6">
        <f t="shared" si="224"/>
        <v>1786.2790566037734</v>
      </c>
      <c r="P1340">
        <f t="shared" si="225"/>
        <v>3010679.73816542</v>
      </c>
    </row>
    <row r="1341" spans="1:16" hidden="1" outlineLevel="2" x14ac:dyDescent="0.2">
      <c r="A1341" t="s">
        <v>434</v>
      </c>
      <c r="B1341">
        <v>1995</v>
      </c>
      <c r="C1341">
        <v>22.5</v>
      </c>
      <c r="D1341" s="6">
        <v>49068.35</v>
      </c>
      <c r="E1341">
        <v>53</v>
      </c>
      <c r="F1341">
        <v>30.852920999999998</v>
      </c>
      <c r="G1341" s="32">
        <f>Parameters!$R$59</f>
        <v>-0.08</v>
      </c>
      <c r="H1341" s="6">
        <f t="shared" si="218"/>
        <v>20504.162714144339</v>
      </c>
      <c r="I1341" s="6">
        <f t="shared" si="219"/>
        <v>22144.495731275889</v>
      </c>
      <c r="J1341" s="6">
        <f t="shared" si="230"/>
        <v>1.515855786491126</v>
      </c>
      <c r="K1341" s="126">
        <f t="shared" si="220"/>
        <v>33567.861993182596</v>
      </c>
      <c r="L1341" s="113">
        <f t="shared" si="221"/>
        <v>31081.35</v>
      </c>
      <c r="M1341" s="113">
        <f t="shared" si="222"/>
        <v>2486.5100000000002</v>
      </c>
      <c r="N1341" s="113">
        <f t="shared" si="223"/>
        <v>925.81792452830189</v>
      </c>
      <c r="O1341" s="6">
        <f t="shared" si="224"/>
        <v>925.81792452830189</v>
      </c>
      <c r="P1341">
        <f t="shared" si="225"/>
        <v>1513901.9261503499</v>
      </c>
    </row>
    <row r="1342" spans="1:16" hidden="1" outlineLevel="2" x14ac:dyDescent="0.2">
      <c r="A1342" t="s">
        <v>434</v>
      </c>
      <c r="B1342">
        <v>1994</v>
      </c>
      <c r="C1342">
        <v>23.5</v>
      </c>
      <c r="D1342" s="6">
        <v>25045.73</v>
      </c>
      <c r="E1342">
        <v>53</v>
      </c>
      <c r="F1342">
        <v>29.911923000000002</v>
      </c>
      <c r="G1342" s="32">
        <f>Parameters!$R$59</f>
        <v>-0.08</v>
      </c>
      <c r="H1342" s="6">
        <f t="shared" si="218"/>
        <v>10910.523448324715</v>
      </c>
      <c r="I1342" s="6">
        <f t="shared" si="219"/>
        <v>11783.365324190692</v>
      </c>
      <c r="J1342" s="6">
        <f t="shared" si="230"/>
        <v>1.515855786491126</v>
      </c>
      <c r="K1342" s="126">
        <f t="shared" si="220"/>
        <v>17861.882511013344</v>
      </c>
      <c r="L1342" s="113">
        <f t="shared" si="221"/>
        <v>16538.78</v>
      </c>
      <c r="M1342" s="113">
        <f t="shared" si="222"/>
        <v>1323.1</v>
      </c>
      <c r="N1342" s="113">
        <f t="shared" si="223"/>
        <v>472.56094339622643</v>
      </c>
      <c r="O1342" s="6">
        <f t="shared" si="224"/>
        <v>472.56094339622643</v>
      </c>
      <c r="P1342">
        <f t="shared" si="225"/>
        <v>749165.94723878999</v>
      </c>
    </row>
    <row r="1343" spans="1:16" hidden="1" outlineLevel="2" x14ac:dyDescent="0.2">
      <c r="A1343" t="s">
        <v>434</v>
      </c>
      <c r="B1343">
        <v>1993</v>
      </c>
      <c r="C1343">
        <v>24.5</v>
      </c>
      <c r="D1343" s="6">
        <v>112492.92</v>
      </c>
      <c r="E1343">
        <v>53</v>
      </c>
      <c r="F1343">
        <v>28.978525999999999</v>
      </c>
      <c r="G1343" s="32">
        <f>Parameters!$R$59</f>
        <v>-0.08</v>
      </c>
      <c r="H1343" s="6">
        <f t="shared" si="218"/>
        <v>50985.76892385057</v>
      </c>
      <c r="I1343" s="6">
        <f t="shared" si="219"/>
        <v>55064.63043775862</v>
      </c>
      <c r="J1343" s="6">
        <f t="shared" si="230"/>
        <v>1.515855786491126</v>
      </c>
      <c r="K1343" s="126">
        <f t="shared" si="220"/>
        <v>83470.038680071782</v>
      </c>
      <c r="L1343" s="113">
        <f t="shared" si="221"/>
        <v>77287.070000000007</v>
      </c>
      <c r="M1343" s="113">
        <f t="shared" si="222"/>
        <v>6182.97</v>
      </c>
      <c r="N1343" s="113">
        <f t="shared" si="223"/>
        <v>2122.5079245283018</v>
      </c>
      <c r="O1343" s="6">
        <f t="shared" si="224"/>
        <v>2122.5079245283018</v>
      </c>
      <c r="P1343">
        <f t="shared" si="225"/>
        <v>3259879.0070359199</v>
      </c>
    </row>
    <row r="1344" spans="1:16" hidden="1" outlineLevel="2" x14ac:dyDescent="0.2">
      <c r="A1344" t="s">
        <v>434</v>
      </c>
      <c r="B1344">
        <v>1992</v>
      </c>
      <c r="C1344">
        <v>25.5</v>
      </c>
      <c r="D1344" s="6">
        <v>52434.69</v>
      </c>
      <c r="E1344">
        <v>53</v>
      </c>
      <c r="F1344">
        <v>28.053356000000001</v>
      </c>
      <c r="G1344" s="32">
        <f>Parameters!$R$59</f>
        <v>-0.08</v>
      </c>
      <c r="H1344" s="6">
        <f t="shared" si="218"/>
        <v>24680.557446799245</v>
      </c>
      <c r="I1344" s="6">
        <f t="shared" si="219"/>
        <v>26655.002042543187</v>
      </c>
      <c r="J1344" s="6">
        <f t="shared" si="230"/>
        <v>1.515855786491126</v>
      </c>
      <c r="K1344" s="126">
        <f t="shared" si="220"/>
        <v>40405.139085121868</v>
      </c>
      <c r="L1344" s="113">
        <f t="shared" si="221"/>
        <v>37412.17</v>
      </c>
      <c r="M1344" s="113">
        <f t="shared" si="222"/>
        <v>2992.97</v>
      </c>
      <c r="N1344" s="113">
        <f t="shared" si="223"/>
        <v>989.33377358490566</v>
      </c>
      <c r="O1344" s="6">
        <f t="shared" si="224"/>
        <v>989.33377358490566</v>
      </c>
      <c r="P1344">
        <f t="shared" si="225"/>
        <v>1470969.0253196401</v>
      </c>
    </row>
    <row r="1345" spans="1:16" hidden="1" outlineLevel="2" x14ac:dyDescent="0.2">
      <c r="A1345" t="s">
        <v>434</v>
      </c>
      <c r="B1345">
        <v>1991</v>
      </c>
      <c r="C1345">
        <v>26.5</v>
      </c>
      <c r="D1345" s="6">
        <v>413187.53</v>
      </c>
      <c r="E1345">
        <v>53</v>
      </c>
      <c r="F1345">
        <v>27.137046000000002</v>
      </c>
      <c r="G1345" s="32">
        <f>Parameters!$R$59</f>
        <v>-0.08</v>
      </c>
      <c r="H1345" s="6">
        <f t="shared" si="218"/>
        <v>201627.36003327588</v>
      </c>
      <c r="I1345" s="6">
        <f t="shared" si="219"/>
        <v>217757.54883593795</v>
      </c>
      <c r="J1345" s="6">
        <f t="shared" si="230"/>
        <v>1.515855786491126</v>
      </c>
      <c r="K1345" s="126">
        <f t="shared" si="220"/>
        <v>330089.04045508051</v>
      </c>
      <c r="L1345" s="113">
        <f t="shared" si="221"/>
        <v>305638</v>
      </c>
      <c r="M1345" s="113">
        <f t="shared" si="222"/>
        <v>24451.040000000001</v>
      </c>
      <c r="N1345" s="113">
        <f t="shared" si="223"/>
        <v>7795.9911320754718</v>
      </c>
      <c r="O1345" s="6">
        <f t="shared" si="224"/>
        <v>7795.9911320754718</v>
      </c>
      <c r="P1345">
        <f t="shared" si="225"/>
        <v>11212689.008236382</v>
      </c>
    </row>
    <row r="1346" spans="1:16" hidden="1" outlineLevel="2" x14ac:dyDescent="0.2">
      <c r="A1346" t="s">
        <v>434</v>
      </c>
      <c r="B1346">
        <v>1990</v>
      </c>
      <c r="C1346">
        <v>27.5</v>
      </c>
      <c r="D1346" s="6">
        <v>131033.86</v>
      </c>
      <c r="E1346">
        <v>53</v>
      </c>
      <c r="F1346">
        <v>26.230657000000001</v>
      </c>
      <c r="G1346" s="32">
        <f>Parameters!$R$59</f>
        <v>-0.08</v>
      </c>
      <c r="H1346" s="6">
        <f t="shared" si="218"/>
        <v>66182.836659509048</v>
      </c>
      <c r="I1346" s="6">
        <f t="shared" si="219"/>
        <v>71477.463592269778</v>
      </c>
      <c r="J1346" s="6">
        <f t="shared" si="230"/>
        <v>1.515855786491126</v>
      </c>
      <c r="K1346" s="126">
        <f t="shared" si="220"/>
        <v>108349.52679005092</v>
      </c>
      <c r="L1346" s="113">
        <f t="shared" si="221"/>
        <v>100323.64</v>
      </c>
      <c r="M1346" s="113">
        <f t="shared" si="222"/>
        <v>8025.89</v>
      </c>
      <c r="N1346" s="113">
        <f t="shared" si="223"/>
        <v>2472.3369811320754</v>
      </c>
      <c r="O1346" s="6">
        <f t="shared" si="224"/>
        <v>2472.3369811320754</v>
      </c>
      <c r="P1346">
        <f t="shared" si="225"/>
        <v>3437104.2370460201</v>
      </c>
    </row>
    <row r="1347" spans="1:16" hidden="1" outlineLevel="2" x14ac:dyDescent="0.2">
      <c r="A1347" t="s">
        <v>434</v>
      </c>
      <c r="B1347">
        <v>1989</v>
      </c>
      <c r="C1347">
        <v>28.5</v>
      </c>
      <c r="D1347" s="6">
        <v>99743.3</v>
      </c>
      <c r="E1347">
        <v>53</v>
      </c>
      <c r="F1347">
        <v>25.334463</v>
      </c>
      <c r="G1347" s="32">
        <f>Parameters!$R$59</f>
        <v>-0.08</v>
      </c>
      <c r="H1347" s="6">
        <f t="shared" si="218"/>
        <v>52065.1312575868</v>
      </c>
      <c r="I1347" s="6">
        <f t="shared" si="219"/>
        <v>56230.341758193747</v>
      </c>
      <c r="J1347" s="6">
        <f t="shared" si="230"/>
        <v>1.515855786491126</v>
      </c>
      <c r="K1347" s="126">
        <f t="shared" si="220"/>
        <v>85237.08893053158</v>
      </c>
      <c r="L1347" s="113">
        <f t="shared" si="221"/>
        <v>78923.23</v>
      </c>
      <c r="M1347" s="113">
        <f t="shared" si="222"/>
        <v>6313.86</v>
      </c>
      <c r="N1347" s="113">
        <f t="shared" si="223"/>
        <v>1881.9490566037737</v>
      </c>
      <c r="O1347" s="6">
        <f t="shared" si="224"/>
        <v>1881.9490566037737</v>
      </c>
      <c r="P1347">
        <f t="shared" si="225"/>
        <v>2526942.9433479002</v>
      </c>
    </row>
    <row r="1348" spans="1:16" hidden="1" outlineLevel="2" x14ac:dyDescent="0.2">
      <c r="A1348" t="s">
        <v>434</v>
      </c>
      <c r="B1348">
        <v>1988</v>
      </c>
      <c r="C1348">
        <v>29.5</v>
      </c>
      <c r="D1348" s="6">
        <v>137089.51999999999</v>
      </c>
      <c r="E1348">
        <v>53</v>
      </c>
      <c r="F1348">
        <v>24.449069999999999</v>
      </c>
      <c r="G1348" s="32">
        <f>Parameters!$R$59</f>
        <v>-0.08</v>
      </c>
      <c r="H1348" s="6">
        <f t="shared" ref="H1348:H1374" si="231">+D1348*(1-F1348/E1348)</f>
        <v>73849.684702898114</v>
      </c>
      <c r="I1348" s="6">
        <f t="shared" ref="I1348:I1374" si="232">H1348*(1-G1348)</f>
        <v>79757.659479129972</v>
      </c>
      <c r="J1348" s="6">
        <f t="shared" si="230"/>
        <v>1.515855786491126</v>
      </c>
      <c r="K1348" s="126">
        <f t="shared" ref="K1348:K1374" si="233">IF((D1348*(1-F1348/E1348)*(1-G1348)&lt;0),D1348*(1-G1348),I1348*J1348)</f>
        <v>120901.10963842797</v>
      </c>
      <c r="L1348" s="113">
        <f t="shared" ref="L1348:L1374" si="234">ROUND(J1348*H1348,2)</f>
        <v>111945.47</v>
      </c>
      <c r="M1348" s="113">
        <f t="shared" ref="M1348:M1374" si="235">ROUND(K1348-L1348,2)</f>
        <v>8955.64</v>
      </c>
      <c r="N1348" s="113">
        <f t="shared" ref="N1348:N1374" si="236">D1348/E1348</f>
        <v>2586.594716981132</v>
      </c>
      <c r="O1348" s="6">
        <f t="shared" ref="O1348:O1374" si="237">+D1348/E1348</f>
        <v>2586.594716981132</v>
      </c>
      <c r="P1348">
        <f t="shared" si="225"/>
        <v>3351711.2707463996</v>
      </c>
    </row>
    <row r="1349" spans="1:16" hidden="1" outlineLevel="2" x14ac:dyDescent="0.2">
      <c r="A1349" t="s">
        <v>434</v>
      </c>
      <c r="B1349">
        <v>1987</v>
      </c>
      <c r="C1349">
        <v>30.5</v>
      </c>
      <c r="D1349" s="6">
        <v>116383.13</v>
      </c>
      <c r="E1349">
        <v>53</v>
      </c>
      <c r="F1349">
        <v>23.575060000000001</v>
      </c>
      <c r="G1349" s="32">
        <f>Parameters!$R$59</f>
        <v>-0.08</v>
      </c>
      <c r="H1349" s="6">
        <f t="shared" si="231"/>
        <v>64614.464476645284</v>
      </c>
      <c r="I1349" s="6">
        <f t="shared" si="232"/>
        <v>69783.621634776908</v>
      </c>
      <c r="J1349" s="6">
        <f t="shared" si="230"/>
        <v>1.515855786491126</v>
      </c>
      <c r="K1349" s="126">
        <f t="shared" si="233"/>
        <v>105781.90665738391</v>
      </c>
      <c r="L1349" s="113">
        <f t="shared" si="234"/>
        <v>97946.21</v>
      </c>
      <c r="M1349" s="113">
        <f t="shared" si="235"/>
        <v>7835.7</v>
      </c>
      <c r="N1349" s="113">
        <f t="shared" si="236"/>
        <v>2195.9081132075471</v>
      </c>
      <c r="O1349" s="6">
        <f t="shared" si="237"/>
        <v>2195.9081132075471</v>
      </c>
      <c r="P1349">
        <f t="shared" ref="P1349:P1412" si="238">D1349*F1349</f>
        <v>2743739.2727378001</v>
      </c>
    </row>
    <row r="1350" spans="1:16" hidden="1" outlineLevel="2" x14ac:dyDescent="0.2">
      <c r="A1350" t="s">
        <v>434</v>
      </c>
      <c r="B1350">
        <v>1986</v>
      </c>
      <c r="C1350">
        <v>31.5</v>
      </c>
      <c r="D1350" s="6">
        <v>211546.1</v>
      </c>
      <c r="E1350">
        <v>53</v>
      </c>
      <c r="F1350">
        <v>22.712983999999999</v>
      </c>
      <c r="G1350" s="32">
        <f>Parameters!$R$59</f>
        <v>-0.08</v>
      </c>
      <c r="H1350" s="6">
        <f t="shared" si="231"/>
        <v>120888.68142335094</v>
      </c>
      <c r="I1350" s="6">
        <f t="shared" si="232"/>
        <v>130559.77593721902</v>
      </c>
      <c r="J1350" s="6">
        <f t="shared" si="230"/>
        <v>1.515855786491126</v>
      </c>
      <c r="K1350" s="126">
        <f t="shared" si="233"/>
        <v>197909.79183741831</v>
      </c>
      <c r="L1350" s="113">
        <f t="shared" si="234"/>
        <v>183249.81</v>
      </c>
      <c r="M1350" s="113">
        <f t="shared" si="235"/>
        <v>14659.98</v>
      </c>
      <c r="N1350" s="113">
        <f t="shared" si="236"/>
        <v>3991.4358490566037</v>
      </c>
      <c r="O1350" s="6">
        <f t="shared" si="237"/>
        <v>3991.4358490566037</v>
      </c>
      <c r="P1350">
        <f t="shared" si="238"/>
        <v>4804843.1845624</v>
      </c>
    </row>
    <row r="1351" spans="1:16" hidden="1" outlineLevel="2" x14ac:dyDescent="0.2">
      <c r="A1351" t="s">
        <v>434</v>
      </c>
      <c r="B1351">
        <v>1985</v>
      </c>
      <c r="C1351">
        <v>32.5</v>
      </c>
      <c r="D1351" s="6">
        <v>79827.62</v>
      </c>
      <c r="E1351">
        <v>53</v>
      </c>
      <c r="F1351">
        <v>21.863346</v>
      </c>
      <c r="G1351" s="32">
        <f>Parameters!$R$59</f>
        <v>-0.08</v>
      </c>
      <c r="H1351" s="6">
        <f t="shared" si="231"/>
        <v>46897.45252044301</v>
      </c>
      <c r="I1351" s="6">
        <f t="shared" si="232"/>
        <v>50649.248722078453</v>
      </c>
      <c r="J1351" s="6">
        <f t="shared" si="230"/>
        <v>1.515855786491126</v>
      </c>
      <c r="K1351" s="126">
        <f t="shared" si="233"/>
        <v>76776.956756790896</v>
      </c>
      <c r="L1351" s="113">
        <f t="shared" si="234"/>
        <v>71089.77</v>
      </c>
      <c r="M1351" s="113">
        <f t="shared" si="235"/>
        <v>5687.19</v>
      </c>
      <c r="N1351" s="113">
        <f t="shared" si="236"/>
        <v>1506.1815094339622</v>
      </c>
      <c r="O1351" s="6">
        <f t="shared" si="237"/>
        <v>1506.1815094339622</v>
      </c>
      <c r="P1351">
        <f t="shared" si="238"/>
        <v>1745298.87641652</v>
      </c>
    </row>
    <row r="1352" spans="1:16" hidden="1" outlineLevel="2" x14ac:dyDescent="0.2">
      <c r="A1352" t="s">
        <v>434</v>
      </c>
      <c r="B1352">
        <v>1984</v>
      </c>
      <c r="C1352">
        <v>33.5</v>
      </c>
      <c r="D1352" s="6">
        <v>29612.35</v>
      </c>
      <c r="E1352">
        <v>53</v>
      </c>
      <c r="F1352">
        <v>21.026608</v>
      </c>
      <c r="G1352" s="32">
        <f>Parameters!$R$59</f>
        <v>-0.08</v>
      </c>
      <c r="H1352" s="6">
        <f t="shared" si="231"/>
        <v>17864.288199833962</v>
      </c>
      <c r="I1352" s="6">
        <f t="shared" si="232"/>
        <v>19293.43125582068</v>
      </c>
      <c r="J1352" s="6">
        <f t="shared" si="230"/>
        <v>1.515855786491126</v>
      </c>
      <c r="K1352" s="126">
        <f t="shared" si="233"/>
        <v>29246.05941040453</v>
      </c>
      <c r="L1352" s="113">
        <f t="shared" si="234"/>
        <v>27079.68</v>
      </c>
      <c r="M1352" s="113">
        <f t="shared" si="235"/>
        <v>2166.38</v>
      </c>
      <c r="N1352" s="113">
        <f t="shared" si="236"/>
        <v>558.72358490566035</v>
      </c>
      <c r="O1352" s="6">
        <f t="shared" si="237"/>
        <v>558.72358490566035</v>
      </c>
      <c r="P1352">
        <f t="shared" si="238"/>
        <v>622647.27540879999</v>
      </c>
    </row>
    <row r="1353" spans="1:16" hidden="1" outlineLevel="2" x14ac:dyDescent="0.2">
      <c r="A1353" t="s">
        <v>434</v>
      </c>
      <c r="B1353">
        <v>1983</v>
      </c>
      <c r="C1353">
        <v>34.5</v>
      </c>
      <c r="D1353" s="6">
        <v>40167.5</v>
      </c>
      <c r="E1353">
        <v>53</v>
      </c>
      <c r="F1353">
        <v>20.203171000000001</v>
      </c>
      <c r="G1353" s="32">
        <f>Parameters!$R$59</f>
        <v>-0.08</v>
      </c>
      <c r="H1353" s="6">
        <f t="shared" si="231"/>
        <v>24855.974129386792</v>
      </c>
      <c r="I1353" s="6">
        <f t="shared" si="232"/>
        <v>26844.452059737738</v>
      </c>
      <c r="J1353" s="6">
        <f t="shared" si="230"/>
        <v>1.515855786491126</v>
      </c>
      <c r="K1353" s="126">
        <f t="shared" si="233"/>
        <v>40692.317989937073</v>
      </c>
      <c r="L1353" s="113">
        <f t="shared" si="234"/>
        <v>37678.07</v>
      </c>
      <c r="M1353" s="113">
        <f t="shared" si="235"/>
        <v>3014.25</v>
      </c>
      <c r="N1353" s="113">
        <f t="shared" si="236"/>
        <v>757.87735849056605</v>
      </c>
      <c r="O1353" s="6">
        <f t="shared" si="237"/>
        <v>757.87735849056605</v>
      </c>
      <c r="P1353">
        <f t="shared" si="238"/>
        <v>811510.87114250008</v>
      </c>
    </row>
    <row r="1354" spans="1:16" hidden="1" outlineLevel="2" x14ac:dyDescent="0.2">
      <c r="A1354" t="s">
        <v>434</v>
      </c>
      <c r="B1354">
        <v>1982</v>
      </c>
      <c r="C1354">
        <v>35.5</v>
      </c>
      <c r="D1354" s="6">
        <v>240015.3</v>
      </c>
      <c r="E1354">
        <v>53</v>
      </c>
      <c r="F1354">
        <v>19.393478000000002</v>
      </c>
      <c r="G1354" s="32">
        <f>Parameters!$R$59</f>
        <v>-0.08</v>
      </c>
      <c r="H1354" s="6">
        <f t="shared" si="231"/>
        <v>152190.17848653963</v>
      </c>
      <c r="I1354" s="6">
        <f t="shared" si="232"/>
        <v>164365.39276546281</v>
      </c>
      <c r="J1354" s="6">
        <f t="shared" si="230"/>
        <v>1.515855786491126</v>
      </c>
      <c r="K1354" s="126">
        <f t="shared" si="233"/>
        <v>249154.23172241345</v>
      </c>
      <c r="L1354" s="113">
        <f t="shared" si="234"/>
        <v>230698.36</v>
      </c>
      <c r="M1354" s="113">
        <f t="shared" si="235"/>
        <v>18455.87</v>
      </c>
      <c r="N1354" s="113">
        <f t="shared" si="236"/>
        <v>4528.5905660377357</v>
      </c>
      <c r="O1354" s="6">
        <f t="shared" si="237"/>
        <v>4528.5905660377357</v>
      </c>
      <c r="P1354">
        <f t="shared" si="238"/>
        <v>4654731.4402133999</v>
      </c>
    </row>
    <row r="1355" spans="1:16" hidden="1" outlineLevel="2" x14ac:dyDescent="0.2">
      <c r="A1355" t="s">
        <v>434</v>
      </c>
      <c r="B1355">
        <v>1981</v>
      </c>
      <c r="C1355">
        <v>36.5</v>
      </c>
      <c r="D1355" s="6">
        <v>15863.21</v>
      </c>
      <c r="E1355">
        <v>53</v>
      </c>
      <c r="F1355">
        <v>18.598267</v>
      </c>
      <c r="G1355" s="32">
        <f>Parameters!$R$59</f>
        <v>-0.08</v>
      </c>
      <c r="H1355" s="6">
        <f t="shared" si="231"/>
        <v>10296.639904583584</v>
      </c>
      <c r="I1355" s="6">
        <f t="shared" si="232"/>
        <v>11120.371096950272</v>
      </c>
      <c r="J1355" s="6">
        <f t="shared" si="230"/>
        <v>1.515855786491126</v>
      </c>
      <c r="K1355" s="126">
        <f t="shared" si="233"/>
        <v>16856.878875240738</v>
      </c>
      <c r="L1355" s="113">
        <f t="shared" si="234"/>
        <v>15608.22</v>
      </c>
      <c r="M1355" s="113">
        <f t="shared" si="235"/>
        <v>1248.6600000000001</v>
      </c>
      <c r="N1355" s="113">
        <f t="shared" si="236"/>
        <v>299.30584905660373</v>
      </c>
      <c r="O1355" s="6">
        <f t="shared" si="237"/>
        <v>299.30584905660373</v>
      </c>
      <c r="P1355">
        <f t="shared" si="238"/>
        <v>295028.21505706996</v>
      </c>
    </row>
    <row r="1356" spans="1:16" hidden="1" outlineLevel="2" x14ac:dyDescent="0.2">
      <c r="A1356" t="s">
        <v>434</v>
      </c>
      <c r="B1356">
        <v>1980</v>
      </c>
      <c r="C1356">
        <v>37.5</v>
      </c>
      <c r="D1356" s="6">
        <v>37445.4</v>
      </c>
      <c r="E1356">
        <v>53</v>
      </c>
      <c r="F1356">
        <v>17.817212000000001</v>
      </c>
      <c r="G1356" s="32">
        <f>Parameters!$R$59</f>
        <v>-0.08</v>
      </c>
      <c r="H1356" s="6">
        <f t="shared" si="231"/>
        <v>24857.237165569812</v>
      </c>
      <c r="I1356" s="6">
        <f t="shared" si="232"/>
        <v>26845.816138815397</v>
      </c>
      <c r="J1356" s="6">
        <f t="shared" si="230"/>
        <v>1.515855786491126</v>
      </c>
      <c r="K1356" s="126">
        <f t="shared" si="233"/>
        <v>40694.385737100172</v>
      </c>
      <c r="L1356" s="113">
        <f t="shared" si="234"/>
        <v>37679.99</v>
      </c>
      <c r="M1356" s="113">
        <f t="shared" si="235"/>
        <v>3014.4</v>
      </c>
      <c r="N1356" s="113">
        <f t="shared" si="236"/>
        <v>706.51698113207544</v>
      </c>
      <c r="O1356" s="6">
        <f t="shared" si="237"/>
        <v>706.51698113207544</v>
      </c>
      <c r="P1356">
        <f t="shared" si="238"/>
        <v>667172.63022480009</v>
      </c>
    </row>
    <row r="1357" spans="1:16" hidden="1" outlineLevel="2" x14ac:dyDescent="0.2">
      <c r="A1357" t="s">
        <v>434</v>
      </c>
      <c r="B1357">
        <v>1979</v>
      </c>
      <c r="C1357">
        <v>38.5</v>
      </c>
      <c r="D1357" s="6">
        <v>22630.400000000001</v>
      </c>
      <c r="E1357">
        <v>53</v>
      </c>
      <c r="F1357">
        <v>17.0504</v>
      </c>
      <c r="G1357" s="32">
        <f>Parameters!$R$59</f>
        <v>-0.08</v>
      </c>
      <c r="H1357" s="6">
        <f t="shared" si="231"/>
        <v>15350.072223396228</v>
      </c>
      <c r="I1357" s="6">
        <f t="shared" si="232"/>
        <v>16578.078001267928</v>
      </c>
      <c r="J1357" s="6">
        <f t="shared" si="230"/>
        <v>1.515855786491126</v>
      </c>
      <c r="K1357" s="126">
        <f t="shared" si="233"/>
        <v>25129.975467123229</v>
      </c>
      <c r="L1357" s="113">
        <f t="shared" si="234"/>
        <v>23268.5</v>
      </c>
      <c r="M1357" s="113">
        <f t="shared" si="235"/>
        <v>1861.48</v>
      </c>
      <c r="N1357" s="113">
        <f t="shared" si="236"/>
        <v>426.98867924528304</v>
      </c>
      <c r="O1357" s="6">
        <f t="shared" si="237"/>
        <v>426.98867924528304</v>
      </c>
      <c r="P1357">
        <f t="shared" si="238"/>
        <v>385857.37216000003</v>
      </c>
    </row>
    <row r="1358" spans="1:16" hidden="1" outlineLevel="2" x14ac:dyDescent="0.2">
      <c r="A1358" t="s">
        <v>434</v>
      </c>
      <c r="B1358">
        <v>1978</v>
      </c>
      <c r="C1358">
        <v>39.5</v>
      </c>
      <c r="D1358" s="6">
        <v>1747.06</v>
      </c>
      <c r="E1358">
        <v>53</v>
      </c>
      <c r="F1358">
        <v>16.297817999999999</v>
      </c>
      <c r="G1358" s="32">
        <f>Parameters!$R$59</f>
        <v>-0.08</v>
      </c>
      <c r="H1358" s="6">
        <f t="shared" si="231"/>
        <v>1209.8285676399998</v>
      </c>
      <c r="I1358" s="6">
        <f t="shared" si="232"/>
        <v>1306.6148530511998</v>
      </c>
      <c r="J1358" s="6">
        <f t="shared" si="230"/>
        <v>1.515855786491126</v>
      </c>
      <c r="K1358" s="126">
        <f t="shared" si="233"/>
        <v>1980.6396857129134</v>
      </c>
      <c r="L1358" s="113">
        <f t="shared" si="234"/>
        <v>1833.93</v>
      </c>
      <c r="M1358" s="113">
        <f t="shared" si="235"/>
        <v>146.71</v>
      </c>
      <c r="N1358" s="113">
        <f t="shared" si="236"/>
        <v>32.963396226415092</v>
      </c>
      <c r="O1358" s="6">
        <f t="shared" si="237"/>
        <v>32.963396226415092</v>
      </c>
      <c r="P1358">
        <f t="shared" si="238"/>
        <v>28473.265915079999</v>
      </c>
    </row>
    <row r="1359" spans="1:16" hidden="1" outlineLevel="2" x14ac:dyDescent="0.2">
      <c r="A1359" t="s">
        <v>434</v>
      </c>
      <c r="B1359">
        <v>1977</v>
      </c>
      <c r="C1359">
        <v>40.5</v>
      </c>
      <c r="D1359" s="6">
        <v>1463.64</v>
      </c>
      <c r="E1359">
        <v>53</v>
      </c>
      <c r="F1359">
        <v>15.559347000000001</v>
      </c>
      <c r="G1359" s="32">
        <f>Parameters!$R$59</f>
        <v>-0.08</v>
      </c>
      <c r="H1359" s="6">
        <f t="shared" si="231"/>
        <v>1033.9554218286792</v>
      </c>
      <c r="I1359" s="6">
        <f t="shared" si="232"/>
        <v>1116.6718555749735</v>
      </c>
      <c r="J1359" s="6">
        <f t="shared" si="230"/>
        <v>1.515855786491126</v>
      </c>
      <c r="K1359" s="126">
        <f t="shared" si="233"/>
        <v>1692.7134938851066</v>
      </c>
      <c r="L1359" s="113">
        <f t="shared" si="234"/>
        <v>1567.33</v>
      </c>
      <c r="M1359" s="113">
        <f t="shared" si="235"/>
        <v>125.38</v>
      </c>
      <c r="N1359" s="113">
        <f t="shared" si="236"/>
        <v>27.615849056603775</v>
      </c>
      <c r="O1359" s="6">
        <f t="shared" si="237"/>
        <v>27.615849056603775</v>
      </c>
      <c r="P1359">
        <f t="shared" si="238"/>
        <v>22773.282643080001</v>
      </c>
    </row>
    <row r="1360" spans="1:16" hidden="1" outlineLevel="2" x14ac:dyDescent="0.2">
      <c r="A1360" t="s">
        <v>434</v>
      </c>
      <c r="B1360">
        <v>1976</v>
      </c>
      <c r="C1360">
        <v>41.5</v>
      </c>
      <c r="D1360" s="6">
        <v>3491.86</v>
      </c>
      <c r="E1360">
        <v>53</v>
      </c>
      <c r="F1360">
        <v>14.834754</v>
      </c>
      <c r="G1360" s="32">
        <f>Parameters!$R$59</f>
        <v>-0.08</v>
      </c>
      <c r="H1360" s="6">
        <f t="shared" si="231"/>
        <v>2514.4848282558492</v>
      </c>
      <c r="I1360" s="6">
        <f t="shared" si="232"/>
        <v>2715.6436145163175</v>
      </c>
      <c r="J1360" s="6">
        <f t="shared" si="230"/>
        <v>1.515855786491126</v>
      </c>
      <c r="K1360" s="126">
        <f t="shared" si="233"/>
        <v>4116.5240871122369</v>
      </c>
      <c r="L1360" s="113">
        <f t="shared" si="234"/>
        <v>3811.6</v>
      </c>
      <c r="M1360" s="113">
        <f t="shared" si="235"/>
        <v>304.92</v>
      </c>
      <c r="N1360" s="113">
        <f t="shared" si="236"/>
        <v>65.884150943396236</v>
      </c>
      <c r="O1360" s="6">
        <f t="shared" si="237"/>
        <v>65.884150943396236</v>
      </c>
      <c r="P1360">
        <f t="shared" si="238"/>
        <v>51800.884102440003</v>
      </c>
    </row>
    <row r="1361" spans="1:19" hidden="1" outlineLevel="2" x14ac:dyDescent="0.2">
      <c r="A1361" t="s">
        <v>434</v>
      </c>
      <c r="B1361">
        <v>1975</v>
      </c>
      <c r="C1361">
        <v>42.5</v>
      </c>
      <c r="D1361" s="6">
        <v>5960.36</v>
      </c>
      <c r="E1361">
        <v>53</v>
      </c>
      <c r="F1361">
        <v>14.123675</v>
      </c>
      <c r="G1361" s="32">
        <f>Parameters!$R$59</f>
        <v>-0.08</v>
      </c>
      <c r="H1361" s="6">
        <f t="shared" si="231"/>
        <v>4372.0168391886791</v>
      </c>
      <c r="I1361" s="6">
        <f t="shared" si="232"/>
        <v>4721.7781863237742</v>
      </c>
      <c r="J1361" s="6">
        <f t="shared" si="230"/>
        <v>1.515855786491126</v>
      </c>
      <c r="K1361" s="126">
        <f t="shared" si="233"/>
        <v>7157.5347862664667</v>
      </c>
      <c r="L1361" s="113">
        <f t="shared" si="234"/>
        <v>6627.35</v>
      </c>
      <c r="M1361" s="113">
        <f t="shared" si="235"/>
        <v>530.17999999999995</v>
      </c>
      <c r="N1361" s="113">
        <f t="shared" si="236"/>
        <v>112.45962264150943</v>
      </c>
      <c r="O1361" s="6">
        <f t="shared" si="237"/>
        <v>112.45962264150943</v>
      </c>
      <c r="P1361">
        <f t="shared" si="238"/>
        <v>84182.187523000001</v>
      </c>
    </row>
    <row r="1362" spans="1:19" hidden="1" outlineLevel="2" x14ac:dyDescent="0.2">
      <c r="A1362" t="s">
        <v>434</v>
      </c>
      <c r="B1362">
        <v>1974</v>
      </c>
      <c r="C1362">
        <v>43.5</v>
      </c>
      <c r="D1362" s="6">
        <v>18967.3</v>
      </c>
      <c r="E1362">
        <v>53</v>
      </c>
      <c r="F1362">
        <v>13.425613</v>
      </c>
      <c r="G1362" s="32">
        <f>Parameters!$R$59</f>
        <v>-0.08</v>
      </c>
      <c r="H1362" s="6">
        <f t="shared" si="231"/>
        <v>14162.627746133961</v>
      </c>
      <c r="I1362" s="6">
        <f t="shared" si="232"/>
        <v>15295.637965824679</v>
      </c>
      <c r="J1362" s="6">
        <f t="shared" si="230"/>
        <v>1.515855786491126</v>
      </c>
      <c r="K1362" s="126">
        <f t="shared" si="233"/>
        <v>23185.981318568694</v>
      </c>
      <c r="L1362" s="113">
        <f t="shared" si="234"/>
        <v>21468.5</v>
      </c>
      <c r="M1362" s="113">
        <f t="shared" si="235"/>
        <v>1717.48</v>
      </c>
      <c r="N1362" s="113">
        <f t="shared" si="236"/>
        <v>357.87358490566038</v>
      </c>
      <c r="O1362" s="6">
        <f t="shared" si="237"/>
        <v>357.87358490566038</v>
      </c>
      <c r="P1362">
        <f t="shared" si="238"/>
        <v>254647.62945489999</v>
      </c>
    </row>
    <row r="1363" spans="1:19" hidden="1" outlineLevel="2" x14ac:dyDescent="0.2">
      <c r="A1363" t="s">
        <v>434</v>
      </c>
      <c r="B1363">
        <v>1973</v>
      </c>
      <c r="C1363">
        <v>44.5</v>
      </c>
      <c r="D1363" s="6">
        <v>12316.61</v>
      </c>
      <c r="E1363">
        <v>53</v>
      </c>
      <c r="F1363">
        <v>12.740328</v>
      </c>
      <c r="G1363" s="32">
        <f>Parameters!$R$59</f>
        <v>-0.08</v>
      </c>
      <c r="H1363" s="6">
        <f t="shared" si="231"/>
        <v>9355.8995990928306</v>
      </c>
      <c r="I1363" s="6">
        <f t="shared" si="232"/>
        <v>10104.371567020258</v>
      </c>
      <c r="J1363" s="6">
        <f t="shared" si="230"/>
        <v>1.515855786491126</v>
      </c>
      <c r="K1363" s="126">
        <f t="shared" si="233"/>
        <v>15316.770108724064</v>
      </c>
      <c r="L1363" s="113">
        <f t="shared" si="234"/>
        <v>14182.19</v>
      </c>
      <c r="M1363" s="113">
        <f t="shared" si="235"/>
        <v>1134.58</v>
      </c>
      <c r="N1363" s="113">
        <f t="shared" si="236"/>
        <v>232.38886792452831</v>
      </c>
      <c r="O1363" s="6">
        <f t="shared" si="237"/>
        <v>232.38886792452831</v>
      </c>
      <c r="P1363">
        <f t="shared" si="238"/>
        <v>156917.65124808002</v>
      </c>
    </row>
    <row r="1364" spans="1:19" hidden="1" outlineLevel="2" x14ac:dyDescent="0.2">
      <c r="A1364" t="s">
        <v>434</v>
      </c>
      <c r="B1364">
        <v>1972</v>
      </c>
      <c r="C1364">
        <v>45.5</v>
      </c>
      <c r="D1364" s="6">
        <v>20363.63</v>
      </c>
      <c r="E1364">
        <v>53</v>
      </c>
      <c r="F1364">
        <v>12.068811</v>
      </c>
      <c r="G1364" s="32">
        <f>Parameters!$R$59</f>
        <v>-0.08</v>
      </c>
      <c r="H1364" s="6">
        <f t="shared" si="231"/>
        <v>15726.558268982453</v>
      </c>
      <c r="I1364" s="6">
        <f t="shared" si="232"/>
        <v>16984.682930501051</v>
      </c>
      <c r="J1364" s="6">
        <f t="shared" si="230"/>
        <v>1.515855786491126</v>
      </c>
      <c r="K1364" s="126">
        <f t="shared" si="233"/>
        <v>25746.329901917074</v>
      </c>
      <c r="L1364" s="113">
        <f t="shared" si="234"/>
        <v>23839.19</v>
      </c>
      <c r="M1364" s="113">
        <f t="shared" si="235"/>
        <v>1907.14</v>
      </c>
      <c r="N1364" s="113">
        <f t="shared" si="236"/>
        <v>384.21943396226419</v>
      </c>
      <c r="O1364" s="6">
        <f t="shared" si="237"/>
        <v>384.21943396226419</v>
      </c>
      <c r="P1364">
        <f t="shared" si="238"/>
        <v>245764.80174393</v>
      </c>
    </row>
    <row r="1365" spans="1:19" hidden="1" outlineLevel="2" x14ac:dyDescent="0.2">
      <c r="A1365" t="s">
        <v>434</v>
      </c>
      <c r="B1365">
        <v>1971</v>
      </c>
      <c r="C1365">
        <v>46.5</v>
      </c>
      <c r="D1365" s="6">
        <v>32975.279999999999</v>
      </c>
      <c r="E1365">
        <v>53</v>
      </c>
      <c r="F1365">
        <v>11.413137000000001</v>
      </c>
      <c r="G1365" s="32">
        <f>Parameters!$R$59</f>
        <v>-0.08</v>
      </c>
      <c r="H1365" s="6">
        <f t="shared" si="231"/>
        <v>25874.310410313959</v>
      </c>
      <c r="I1365" s="6">
        <f t="shared" si="232"/>
        <v>27944.25524313908</v>
      </c>
      <c r="J1365" s="6">
        <f t="shared" si="230"/>
        <v>1.515855786491126</v>
      </c>
      <c r="K1365" s="126">
        <f t="shared" si="233"/>
        <v>42359.461009497361</v>
      </c>
      <c r="L1365" s="113">
        <f t="shared" si="234"/>
        <v>39221.72</v>
      </c>
      <c r="M1365" s="113">
        <f t="shared" si="235"/>
        <v>3137.74</v>
      </c>
      <c r="N1365" s="113">
        <f t="shared" si="236"/>
        <v>622.17509433962266</v>
      </c>
      <c r="O1365" s="6">
        <f t="shared" si="237"/>
        <v>622.17509433962266</v>
      </c>
      <c r="P1365">
        <f t="shared" si="238"/>
        <v>376351.38825336</v>
      </c>
    </row>
    <row r="1366" spans="1:19" hidden="1" outlineLevel="2" x14ac:dyDescent="0.2">
      <c r="A1366" t="s">
        <v>434</v>
      </c>
      <c r="B1366">
        <v>1970</v>
      </c>
      <c r="C1366">
        <v>47.5</v>
      </c>
      <c r="D1366" s="6">
        <v>33073.22</v>
      </c>
      <c r="E1366">
        <v>53</v>
      </c>
      <c r="F1366">
        <v>10.776896000000001</v>
      </c>
      <c r="G1366" s="32">
        <f>Parameters!$R$59</f>
        <v>-0.08</v>
      </c>
      <c r="H1366" s="6">
        <f t="shared" si="231"/>
        <v>26348.188824054341</v>
      </c>
      <c r="I1366" s="6">
        <f t="shared" si="232"/>
        <v>28456.043929978692</v>
      </c>
      <c r="J1366" s="6">
        <f t="shared" si="230"/>
        <v>1.515855786491126</v>
      </c>
      <c r="K1366" s="126">
        <f t="shared" si="233"/>
        <v>43135.258851903884</v>
      </c>
      <c r="L1366" s="113">
        <f t="shared" si="234"/>
        <v>39940.050000000003</v>
      </c>
      <c r="M1366" s="113">
        <f t="shared" si="235"/>
        <v>3195.21</v>
      </c>
      <c r="N1366" s="113">
        <f t="shared" si="236"/>
        <v>624.02301886792452</v>
      </c>
      <c r="O1366" s="6">
        <f t="shared" si="237"/>
        <v>624.02301886792452</v>
      </c>
      <c r="P1366">
        <f t="shared" si="238"/>
        <v>356426.65232512006</v>
      </c>
    </row>
    <row r="1367" spans="1:19" hidden="1" outlineLevel="2" x14ac:dyDescent="0.2">
      <c r="A1367" t="s">
        <v>434</v>
      </c>
      <c r="B1367">
        <v>1969</v>
      </c>
      <c r="C1367">
        <v>48.5</v>
      </c>
      <c r="D1367" s="6">
        <v>28354.18</v>
      </c>
      <c r="E1367">
        <v>53</v>
      </c>
      <c r="F1367">
        <v>10.163913000000001</v>
      </c>
      <c r="G1367" s="32">
        <f>Parameters!$R$59</f>
        <v>-0.08</v>
      </c>
      <c r="H1367" s="6">
        <f t="shared" si="231"/>
        <v>22916.643797993587</v>
      </c>
      <c r="I1367" s="6">
        <f t="shared" si="232"/>
        <v>24749.975301833078</v>
      </c>
      <c r="J1367" s="6">
        <f t="shared" si="230"/>
        <v>1.515855786491126</v>
      </c>
      <c r="K1367" s="126">
        <f t="shared" si="233"/>
        <v>37517.393276796123</v>
      </c>
      <c r="L1367" s="113">
        <f t="shared" si="234"/>
        <v>34738.33</v>
      </c>
      <c r="M1367" s="113">
        <f t="shared" si="235"/>
        <v>2779.06</v>
      </c>
      <c r="N1367" s="113">
        <f t="shared" si="236"/>
        <v>534.98452830188683</v>
      </c>
      <c r="O1367" s="6">
        <f t="shared" si="237"/>
        <v>534.98452830188683</v>
      </c>
      <c r="P1367">
        <f t="shared" si="238"/>
        <v>288189.41870634002</v>
      </c>
    </row>
    <row r="1368" spans="1:19" hidden="1" outlineLevel="2" x14ac:dyDescent="0.2">
      <c r="A1368" t="s">
        <v>434</v>
      </c>
      <c r="B1368">
        <v>1968</v>
      </c>
      <c r="C1368">
        <v>49.5</v>
      </c>
      <c r="D1368" s="6">
        <v>14553.55</v>
      </c>
      <c r="E1368">
        <v>53</v>
      </c>
      <c r="F1368">
        <v>9.5775570000000005</v>
      </c>
      <c r="G1368" s="32">
        <f>Parameters!$R$59</f>
        <v>-0.08</v>
      </c>
      <c r="H1368" s="6">
        <f t="shared" si="231"/>
        <v>11923.59802495566</v>
      </c>
      <c r="I1368" s="6">
        <f t="shared" si="232"/>
        <v>12877.485866952113</v>
      </c>
      <c r="J1368" s="6">
        <f t="shared" si="230"/>
        <v>1.515855786491126</v>
      </c>
      <c r="K1368" s="126">
        <f t="shared" si="233"/>
        <v>19520.411466877053</v>
      </c>
      <c r="L1368" s="113">
        <f t="shared" si="234"/>
        <v>18074.46</v>
      </c>
      <c r="M1368" s="113">
        <f t="shared" si="235"/>
        <v>1445.95</v>
      </c>
      <c r="N1368" s="113">
        <f t="shared" si="236"/>
        <v>274.59528301886792</v>
      </c>
      <c r="O1368" s="6">
        <f t="shared" si="237"/>
        <v>274.59528301886792</v>
      </c>
      <c r="P1368">
        <f t="shared" si="238"/>
        <v>139387.45467735</v>
      </c>
    </row>
    <row r="1369" spans="1:19" hidden="1" outlineLevel="2" x14ac:dyDescent="0.2">
      <c r="A1369" t="s">
        <v>434</v>
      </c>
      <c r="B1369">
        <v>1967</v>
      </c>
      <c r="C1369">
        <v>50.5</v>
      </c>
      <c r="D1369" s="6">
        <v>6360.5</v>
      </c>
      <c r="E1369">
        <v>53</v>
      </c>
      <c r="F1369">
        <v>9.0203220000000002</v>
      </c>
      <c r="G1369" s="32">
        <f>Parameters!$R$59</f>
        <v>-0.08</v>
      </c>
      <c r="H1369" s="6">
        <f t="shared" si="231"/>
        <v>5277.976262622642</v>
      </c>
      <c r="I1369" s="6">
        <f t="shared" si="232"/>
        <v>5700.2143636324536</v>
      </c>
      <c r="J1369" s="6">
        <f t="shared" si="230"/>
        <v>1.515855786491126</v>
      </c>
      <c r="K1369" s="126">
        <f t="shared" si="233"/>
        <v>8640.7029273520857</v>
      </c>
      <c r="L1369" s="113">
        <f t="shared" si="234"/>
        <v>8000.65</v>
      </c>
      <c r="M1369" s="113">
        <f t="shared" si="235"/>
        <v>640.04999999999995</v>
      </c>
      <c r="N1369" s="113">
        <f t="shared" si="236"/>
        <v>120.00943396226415</v>
      </c>
      <c r="O1369" s="6">
        <f t="shared" si="237"/>
        <v>120.00943396226415</v>
      </c>
      <c r="P1369">
        <f t="shared" si="238"/>
        <v>57373.758081</v>
      </c>
    </row>
    <row r="1370" spans="1:19" hidden="1" outlineLevel="2" x14ac:dyDescent="0.2">
      <c r="A1370" t="s">
        <v>434</v>
      </c>
      <c r="B1370">
        <v>1966</v>
      </c>
      <c r="C1370">
        <v>51.5</v>
      </c>
      <c r="D1370" s="6">
        <v>8400.67</v>
      </c>
      <c r="E1370">
        <v>53</v>
      </c>
      <c r="F1370">
        <v>8.4936629999999997</v>
      </c>
      <c r="G1370" s="32">
        <f>Parameters!$R$59</f>
        <v>-0.08</v>
      </c>
      <c r="H1370" s="6">
        <f t="shared" si="231"/>
        <v>7054.3971706752836</v>
      </c>
      <c r="I1370" s="6">
        <f t="shared" si="232"/>
        <v>7618.7489443293071</v>
      </c>
      <c r="J1370" s="6">
        <f t="shared" si="230"/>
        <v>1.515855786491126</v>
      </c>
      <c r="K1370" s="126">
        <f t="shared" si="233"/>
        <v>11548.924673084737</v>
      </c>
      <c r="L1370" s="113">
        <f t="shared" si="234"/>
        <v>10693.45</v>
      </c>
      <c r="M1370" s="113">
        <f t="shared" si="235"/>
        <v>855.47</v>
      </c>
      <c r="N1370" s="113">
        <f t="shared" si="236"/>
        <v>158.50320754716981</v>
      </c>
      <c r="O1370" s="6">
        <f t="shared" si="237"/>
        <v>158.50320754716981</v>
      </c>
      <c r="P1370">
        <f t="shared" si="238"/>
        <v>71352.459954210004</v>
      </c>
    </row>
    <row r="1371" spans="1:19" hidden="1" outlineLevel="2" x14ac:dyDescent="0.2">
      <c r="A1371" t="s">
        <v>434</v>
      </c>
      <c r="B1371">
        <v>1961</v>
      </c>
      <c r="C1371">
        <v>56.5</v>
      </c>
      <c r="D1371" s="6">
        <v>429.64</v>
      </c>
      <c r="E1371">
        <v>53</v>
      </c>
      <c r="F1371">
        <v>6.3060729999999996</v>
      </c>
      <c r="G1371" s="32">
        <f>Parameters!$R$59</f>
        <v>-0.08</v>
      </c>
      <c r="H1371" s="6">
        <f t="shared" si="231"/>
        <v>378.52035464679244</v>
      </c>
      <c r="I1371" s="6">
        <f t="shared" si="232"/>
        <v>408.80198301853585</v>
      </c>
      <c r="J1371" s="6">
        <f t="shared" si="230"/>
        <v>1.515855786491126</v>
      </c>
      <c r="K1371" s="126">
        <f t="shared" si="233"/>
        <v>619.68485148769457</v>
      </c>
      <c r="L1371" s="113">
        <f t="shared" si="234"/>
        <v>573.78</v>
      </c>
      <c r="M1371" s="113">
        <f t="shared" si="235"/>
        <v>45.9</v>
      </c>
      <c r="N1371" s="113">
        <f t="shared" si="236"/>
        <v>8.1064150943396225</v>
      </c>
      <c r="O1371" s="6">
        <f t="shared" si="237"/>
        <v>8.1064150943396225</v>
      </c>
      <c r="P1371">
        <f t="shared" si="238"/>
        <v>2709.3412037199996</v>
      </c>
    </row>
    <row r="1372" spans="1:19" hidden="1" outlineLevel="2" x14ac:dyDescent="0.2">
      <c r="A1372" t="s">
        <v>434</v>
      </c>
      <c r="B1372">
        <v>1959</v>
      </c>
      <c r="C1372">
        <v>58.5</v>
      </c>
      <c r="D1372" s="6">
        <v>491.06</v>
      </c>
      <c r="E1372">
        <v>53</v>
      </c>
      <c r="F1372">
        <v>5.6036200000000003</v>
      </c>
      <c r="G1372" s="32">
        <f>Parameters!$R$59</f>
        <v>-0.08</v>
      </c>
      <c r="H1372" s="6">
        <f t="shared" si="231"/>
        <v>439.14087476981132</v>
      </c>
      <c r="I1372" s="6">
        <f t="shared" si="232"/>
        <v>474.27214475139624</v>
      </c>
      <c r="J1372" s="6">
        <f t="shared" si="230"/>
        <v>1.515855786491126</v>
      </c>
      <c r="K1372" s="126">
        <f t="shared" si="233"/>
        <v>718.92817499296086</v>
      </c>
      <c r="L1372" s="113">
        <f t="shared" si="234"/>
        <v>665.67</v>
      </c>
      <c r="M1372" s="113">
        <f t="shared" si="235"/>
        <v>53.26</v>
      </c>
      <c r="N1372" s="113">
        <f t="shared" si="236"/>
        <v>9.2652830188679243</v>
      </c>
      <c r="O1372" s="6">
        <f t="shared" si="237"/>
        <v>9.2652830188679243</v>
      </c>
      <c r="P1372">
        <f t="shared" si="238"/>
        <v>2751.7136372</v>
      </c>
    </row>
    <row r="1373" spans="1:19" hidden="1" outlineLevel="2" x14ac:dyDescent="0.2">
      <c r="A1373" t="s">
        <v>434</v>
      </c>
      <c r="B1373">
        <v>1958</v>
      </c>
      <c r="C1373">
        <v>59.5</v>
      </c>
      <c r="D1373" s="6">
        <v>1361.58</v>
      </c>
      <c r="E1373">
        <v>53</v>
      </c>
      <c r="F1373">
        <v>5.2795959999999997</v>
      </c>
      <c r="G1373" s="32">
        <f>Parameters!$R$59</f>
        <v>-0.08</v>
      </c>
      <c r="H1373" s="6">
        <f t="shared" si="231"/>
        <v>1225.9461826098111</v>
      </c>
      <c r="I1373" s="6">
        <f t="shared" si="232"/>
        <v>1324.021877218596</v>
      </c>
      <c r="J1373" s="6">
        <f t="shared" si="230"/>
        <v>1.515855786491126</v>
      </c>
      <c r="K1373" s="126">
        <f t="shared" si="233"/>
        <v>2007.0262240226518</v>
      </c>
      <c r="L1373" s="113">
        <f t="shared" si="234"/>
        <v>1858.36</v>
      </c>
      <c r="M1373" s="113">
        <f t="shared" si="235"/>
        <v>148.66999999999999</v>
      </c>
      <c r="N1373" s="113">
        <f t="shared" si="236"/>
        <v>25.690188679245281</v>
      </c>
      <c r="O1373" s="6">
        <f t="shared" si="237"/>
        <v>25.690188679245281</v>
      </c>
      <c r="P1373">
        <f t="shared" si="238"/>
        <v>7188.5923216799993</v>
      </c>
    </row>
    <row r="1374" spans="1:19" hidden="1" outlineLevel="2" x14ac:dyDescent="0.2">
      <c r="A1374" t="s">
        <v>434</v>
      </c>
      <c r="B1374">
        <v>1952</v>
      </c>
      <c r="C1374">
        <v>65.5</v>
      </c>
      <c r="D1374" s="6">
        <v>883.88</v>
      </c>
      <c r="E1374">
        <v>53</v>
      </c>
      <c r="F1374">
        <v>3.5627840000000002</v>
      </c>
      <c r="G1374" s="32">
        <f>Parameters!$R$59</f>
        <v>-0.08</v>
      </c>
      <c r="H1374" s="6">
        <f t="shared" si="231"/>
        <v>824.46351845433969</v>
      </c>
      <c r="I1374" s="6">
        <f t="shared" si="232"/>
        <v>890.42059993068688</v>
      </c>
      <c r="J1374" s="6">
        <f t="shared" si="230"/>
        <v>1.515855786491126</v>
      </c>
      <c r="K1374" s="126">
        <f t="shared" si="233"/>
        <v>1349.7492188158317</v>
      </c>
      <c r="L1374" s="113">
        <f t="shared" si="234"/>
        <v>1249.77</v>
      </c>
      <c r="M1374" s="113">
        <f t="shared" si="235"/>
        <v>99.98</v>
      </c>
      <c r="N1374" s="113">
        <f t="shared" si="236"/>
        <v>16.676981132075472</v>
      </c>
      <c r="O1374" s="6">
        <f t="shared" si="237"/>
        <v>16.676981132075472</v>
      </c>
      <c r="P1374">
        <f t="shared" si="238"/>
        <v>3149.0735219200001</v>
      </c>
    </row>
    <row r="1375" spans="1:19" outlineLevel="1" collapsed="1" x14ac:dyDescent="0.2">
      <c r="A1375" s="11" t="s">
        <v>435</v>
      </c>
      <c r="D1375" s="6">
        <f>SUBTOTAL(9,D1319:D1374)</f>
        <v>5165445.6499999985</v>
      </c>
      <c r="G1375" s="32"/>
      <c r="H1375" s="6">
        <f>SUBTOTAL(9,H1319:H1374)</f>
        <v>1983413.5893184023</v>
      </c>
      <c r="I1375" s="6">
        <f>SUBTOTAL(9,I1319:I1374)</f>
        <v>2142086.6764638741</v>
      </c>
      <c r="J1375" s="6"/>
      <c r="K1375" s="126">
        <f t="shared" ref="K1375:P1375" si="239">SUBTOTAL(9,K1319:K1374)</f>
        <v>3247094.4836833086</v>
      </c>
      <c r="L1375" s="113">
        <f t="shared" si="239"/>
        <v>3006568.97</v>
      </c>
      <c r="M1375" s="113">
        <f t="shared" si="239"/>
        <v>240525.50000000009</v>
      </c>
      <c r="N1375" s="113">
        <f t="shared" si="239"/>
        <v>97461.238679245289</v>
      </c>
      <c r="O1375" s="6">
        <f t="shared" si="239"/>
        <v>97461.238679245289</v>
      </c>
      <c r="P1375" s="6">
        <f t="shared" si="239"/>
        <v>168647699.21612468</v>
      </c>
      <c r="Q1375" s="33">
        <f>P1375/D1375</f>
        <v>32.649206020805721</v>
      </c>
      <c r="S1375" s="6">
        <f>SUBTOTAL(9,S1319:S1374)</f>
        <v>0</v>
      </c>
    </row>
    <row r="1376" spans="1:19" x14ac:dyDescent="0.2">
      <c r="A1376" s="11" t="s">
        <v>472</v>
      </c>
      <c r="D1376" s="6">
        <f>SUBTOTAL(9,D523:D1374)</f>
        <v>759863791.81999969</v>
      </c>
      <c r="G1376" s="32"/>
      <c r="H1376" s="6">
        <f>SUBTOTAL(9,H523:H1374)</f>
        <v>85396416.833572492</v>
      </c>
      <c r="I1376" s="6">
        <f>SUBTOTAL(9,I523:I1374)</f>
        <v>97431094.868655041</v>
      </c>
      <c r="J1376" s="6"/>
      <c r="K1376" s="6">
        <f>SUBTOTAL(9,K523:K1374)</f>
        <v>141774206.67999995</v>
      </c>
      <c r="L1376" s="113">
        <f t="shared" ref="L1376:P1376" si="240">SUBTOTAL(9,L523:L1374)</f>
        <v>123531370.29000001</v>
      </c>
      <c r="M1376" s="113">
        <f t="shared" si="240"/>
        <v>18242836.349999972</v>
      </c>
      <c r="N1376" s="113">
        <f t="shared" si="240"/>
        <v>10724633.52969051</v>
      </c>
      <c r="O1376" s="6">
        <f t="shared" si="240"/>
        <v>10724633.52969051</v>
      </c>
      <c r="P1376" s="6">
        <f t="shared" si="240"/>
        <v>23877740859.645111</v>
      </c>
      <c r="Q1376" s="33">
        <f>P1376/D1376</f>
        <v>31.423711876643004</v>
      </c>
      <c r="S1376" s="6">
        <f>SUBTOTAL(9,S523:S1374)</f>
        <v>118554.60999999999</v>
      </c>
    </row>
    <row r="1377" spans="1:19" x14ac:dyDescent="0.2">
      <c r="G1377" s="32"/>
      <c r="H1377" s="6"/>
      <c r="I1377" s="6"/>
      <c r="J1377" s="6"/>
      <c r="K1377" s="126"/>
      <c r="L1377" s="113"/>
      <c r="M1377" s="113"/>
      <c r="N1377" s="113"/>
      <c r="O1377" s="6"/>
    </row>
    <row r="1378" spans="1:19" x14ac:dyDescent="0.2">
      <c r="G1378" s="32"/>
      <c r="H1378" s="114" t="s">
        <v>258</v>
      </c>
      <c r="I1378" s="6">
        <f>Reserve!F59</f>
        <v>141774206.68000004</v>
      </c>
      <c r="J1378" s="6"/>
      <c r="K1378" s="126">
        <f>K1376-I1378</f>
        <v>0</v>
      </c>
      <c r="L1378" s="113"/>
      <c r="M1378" s="113"/>
      <c r="N1378" s="113"/>
      <c r="O1378" s="6"/>
    </row>
    <row r="1379" spans="1:19" x14ac:dyDescent="0.2">
      <c r="G1379" s="32"/>
      <c r="H1379" s="114" t="s">
        <v>259</v>
      </c>
      <c r="I1379" s="6">
        <f>I1376</f>
        <v>97431094.868655041</v>
      </c>
      <c r="J1379" s="6"/>
      <c r="K1379" s="126"/>
      <c r="L1379" s="113"/>
      <c r="M1379" s="113"/>
      <c r="N1379" s="113"/>
      <c r="O1379" s="6"/>
    </row>
    <row r="1380" spans="1:19" x14ac:dyDescent="0.2">
      <c r="G1380" s="32"/>
      <c r="H1380" s="114" t="s">
        <v>260</v>
      </c>
      <c r="I1380" s="6">
        <v>1.515855786491126</v>
      </c>
      <c r="J1380" s="6"/>
      <c r="K1380" s="126"/>
      <c r="L1380" s="113"/>
      <c r="M1380" s="113"/>
      <c r="N1380" s="113"/>
      <c r="O1380" s="6"/>
    </row>
    <row r="1381" spans="1:19" x14ac:dyDescent="0.2">
      <c r="G1381" s="32"/>
      <c r="H1381" s="6"/>
      <c r="I1381" s="6"/>
      <c r="J1381" s="6"/>
      <c r="K1381" s="126"/>
      <c r="L1381" s="113"/>
      <c r="M1381" s="113"/>
      <c r="N1381" s="113"/>
      <c r="O1381" s="6"/>
    </row>
    <row r="1382" spans="1:19" x14ac:dyDescent="0.2">
      <c r="G1382" s="32"/>
      <c r="H1382" s="6"/>
      <c r="I1382" s="6"/>
      <c r="J1382" s="6"/>
      <c r="K1382" s="126"/>
      <c r="L1382" s="113"/>
      <c r="M1382" s="113"/>
      <c r="N1382" s="113"/>
      <c r="O1382" s="6"/>
    </row>
    <row r="1383" spans="1:19" x14ac:dyDescent="0.2">
      <c r="G1383" s="32"/>
      <c r="H1383" s="6"/>
      <c r="I1383" s="6"/>
      <c r="J1383" s="6"/>
      <c r="K1383" s="126"/>
      <c r="L1383" s="113"/>
      <c r="M1383" s="113"/>
      <c r="N1383" s="113"/>
      <c r="O1383" s="6"/>
      <c r="S1383" s="3" t="s">
        <v>245</v>
      </c>
    </row>
    <row r="1384" spans="1:19" x14ac:dyDescent="0.2">
      <c r="G1384" s="32"/>
      <c r="H1384" s="6"/>
      <c r="I1384" s="6"/>
      <c r="J1384" s="6"/>
      <c r="K1384" s="126"/>
      <c r="L1384" s="113"/>
      <c r="M1384" s="113"/>
      <c r="N1384" s="113"/>
      <c r="O1384" s="6"/>
      <c r="Q1384" s="11" t="s">
        <v>1063</v>
      </c>
      <c r="S1384" s="3" t="s">
        <v>247</v>
      </c>
    </row>
    <row r="1385" spans="1:19" ht="15" x14ac:dyDescent="0.25">
      <c r="A1385" s="154" t="s">
        <v>6</v>
      </c>
      <c r="B1385" s="153" t="s">
        <v>7</v>
      </c>
      <c r="C1385" s="154" t="s">
        <v>8</v>
      </c>
      <c r="D1385" s="159" t="s">
        <v>105</v>
      </c>
      <c r="E1385" s="160" t="s">
        <v>9</v>
      </c>
      <c r="F1385" s="160" t="s">
        <v>10</v>
      </c>
      <c r="G1385" s="154" t="s">
        <v>11</v>
      </c>
      <c r="H1385" s="159" t="s">
        <v>249</v>
      </c>
      <c r="I1385" s="159" t="s">
        <v>250</v>
      </c>
      <c r="J1385" s="161" t="s">
        <v>251</v>
      </c>
      <c r="K1385" s="162" t="s">
        <v>12</v>
      </c>
      <c r="L1385" s="163" t="s">
        <v>252</v>
      </c>
      <c r="M1385" s="163" t="s">
        <v>253</v>
      </c>
      <c r="N1385" s="164" t="s">
        <v>254</v>
      </c>
      <c r="O1385" s="159" t="s">
        <v>13</v>
      </c>
      <c r="P1385" s="33" t="s">
        <v>1058</v>
      </c>
      <c r="Q1385" s="154" t="s">
        <v>10</v>
      </c>
      <c r="S1385" s="159" t="s">
        <v>255</v>
      </c>
    </row>
    <row r="1386" spans="1:19" hidden="1" outlineLevel="2" x14ac:dyDescent="0.2">
      <c r="A1386" t="s">
        <v>438</v>
      </c>
      <c r="B1386">
        <v>2016</v>
      </c>
      <c r="C1386">
        <v>1.5</v>
      </c>
      <c r="D1386" s="6">
        <v>2371068.5699999998</v>
      </c>
      <c r="E1386">
        <v>45</v>
      </c>
      <c r="F1386">
        <v>43.646192999999997</v>
      </c>
      <c r="G1386" s="32">
        <f>Parameters!$R$63</f>
        <v>-0.1</v>
      </c>
      <c r="H1386" s="6">
        <f t="shared" ref="H1386:H1439" si="241">+D1386*(1-F1386/E1386)</f>
        <v>71332.649501022301</v>
      </c>
      <c r="I1386" s="6">
        <f t="shared" ref="I1386:I1439" si="242">H1386*(1-G1386)</f>
        <v>78465.914451124539</v>
      </c>
      <c r="J1386" s="6">
        <f t="shared" ref="J1386:J1398" si="243">$I$1542</f>
        <v>0.83501344668596011</v>
      </c>
      <c r="K1386" s="126">
        <f t="shared" ref="K1386:K1439" si="244">IF((D1386*(1-F1386/E1386)*(1-G1386)&lt;0),D1386*(1-G1386),I1386*J1386)</f>
        <v>65520.09367319919</v>
      </c>
      <c r="L1386" s="113">
        <f t="shared" ref="L1386:L1439" si="245">ROUND(J1386*H1386,2)</f>
        <v>59563.72</v>
      </c>
      <c r="M1386" s="113">
        <f t="shared" ref="M1386:M1439" si="246">ROUND(K1386-L1386,2)</f>
        <v>5956.37</v>
      </c>
      <c r="N1386" s="113">
        <f t="shared" ref="N1386:N1439" si="247">D1386/E1386</f>
        <v>52690.412666666663</v>
      </c>
      <c r="O1386" s="6">
        <f t="shared" ref="O1386:O1439" si="248">+D1386/E1386</f>
        <v>52690.412666666663</v>
      </c>
      <c r="P1386">
        <f t="shared" si="238"/>
        <v>103488116.422454</v>
      </c>
    </row>
    <row r="1387" spans="1:19" hidden="1" outlineLevel="2" x14ac:dyDescent="0.2">
      <c r="A1387" t="s">
        <v>438</v>
      </c>
      <c r="B1387">
        <v>2015</v>
      </c>
      <c r="C1387">
        <v>2.5</v>
      </c>
      <c r="D1387" s="6">
        <v>356205.48</v>
      </c>
      <c r="E1387">
        <v>45</v>
      </c>
      <c r="F1387">
        <v>42.750627000000001</v>
      </c>
      <c r="G1387" s="32">
        <f>Parameters!$R$63</f>
        <v>-0.1</v>
      </c>
      <c r="H1387" s="6">
        <f t="shared" si="241"/>
        <v>17805.310870311976</v>
      </c>
      <c r="I1387" s="6">
        <f t="shared" si="242"/>
        <v>19585.841957343175</v>
      </c>
      <c r="J1387" s="6">
        <f t="shared" si="243"/>
        <v>0.83501344668596011</v>
      </c>
      <c r="K1387" s="126">
        <f t="shared" si="244"/>
        <v>16354.441399047615</v>
      </c>
      <c r="L1387" s="113">
        <f t="shared" si="245"/>
        <v>14867.67</v>
      </c>
      <c r="M1387" s="113">
        <f t="shared" si="246"/>
        <v>1486.77</v>
      </c>
      <c r="N1387" s="113">
        <f t="shared" si="247"/>
        <v>7915.6773333333331</v>
      </c>
      <c r="O1387" s="6">
        <f t="shared" si="248"/>
        <v>7915.6773333333331</v>
      </c>
      <c r="P1387">
        <f t="shared" si="238"/>
        <v>15228007.61083596</v>
      </c>
    </row>
    <row r="1388" spans="1:19" hidden="1" outlineLevel="2" x14ac:dyDescent="0.2">
      <c r="A1388" t="s">
        <v>438</v>
      </c>
      <c r="B1388">
        <v>2014</v>
      </c>
      <c r="C1388">
        <v>3.5</v>
      </c>
      <c r="D1388" s="6">
        <v>2835758.87</v>
      </c>
      <c r="E1388">
        <v>45</v>
      </c>
      <c r="F1388">
        <v>41.860829000000003</v>
      </c>
      <c r="G1388" s="32">
        <f>Parameters!$R$63</f>
        <v>-0.1</v>
      </c>
      <c r="H1388" s="6">
        <f t="shared" si="241"/>
        <v>197820.71128215018</v>
      </c>
      <c r="I1388" s="6">
        <f t="shared" si="242"/>
        <v>217602.78241036521</v>
      </c>
      <c r="J1388" s="6">
        <f t="shared" si="243"/>
        <v>0.83501344668596011</v>
      </c>
      <c r="K1388" s="126">
        <f t="shared" si="244"/>
        <v>181701.24934893407</v>
      </c>
      <c r="L1388" s="113">
        <f t="shared" si="245"/>
        <v>165182.95000000001</v>
      </c>
      <c r="M1388" s="113">
        <f t="shared" si="246"/>
        <v>16518.3</v>
      </c>
      <c r="N1388" s="113">
        <f t="shared" si="247"/>
        <v>63016.863777777777</v>
      </c>
      <c r="O1388" s="6">
        <f t="shared" si="248"/>
        <v>63016.863777777777</v>
      </c>
      <c r="P1388">
        <f t="shared" si="238"/>
        <v>118707217.14230324</v>
      </c>
    </row>
    <row r="1389" spans="1:19" hidden="1" outlineLevel="2" x14ac:dyDescent="0.2">
      <c r="A1389" t="s">
        <v>438</v>
      </c>
      <c r="B1389">
        <v>2013</v>
      </c>
      <c r="C1389">
        <v>4.5</v>
      </c>
      <c r="D1389" s="6">
        <v>296117.88</v>
      </c>
      <c r="E1389">
        <v>45</v>
      </c>
      <c r="F1389">
        <v>40.976979</v>
      </c>
      <c r="G1389" s="32">
        <f>Parameters!$R$63</f>
        <v>-0.1</v>
      </c>
      <c r="H1389" s="6">
        <f t="shared" si="241"/>
        <v>26473.076660344002</v>
      </c>
      <c r="I1389" s="6">
        <f t="shared" si="242"/>
        <v>29120.384326378404</v>
      </c>
      <c r="J1389" s="6">
        <f t="shared" si="243"/>
        <v>0.83501344668596011</v>
      </c>
      <c r="K1389" s="126">
        <f t="shared" si="244"/>
        <v>24315.912485189041</v>
      </c>
      <c r="L1389" s="113">
        <f t="shared" si="245"/>
        <v>22105.37</v>
      </c>
      <c r="M1389" s="113">
        <f t="shared" si="246"/>
        <v>2210.54</v>
      </c>
      <c r="N1389" s="113">
        <f t="shared" si="247"/>
        <v>6580.3973333333333</v>
      </c>
      <c r="O1389" s="6">
        <f t="shared" si="248"/>
        <v>6580.3973333333333</v>
      </c>
      <c r="P1389">
        <f t="shared" si="238"/>
        <v>12134016.150284519</v>
      </c>
    </row>
    <row r="1390" spans="1:19" hidden="1" outlineLevel="2" x14ac:dyDescent="0.2">
      <c r="A1390" t="s">
        <v>438</v>
      </c>
      <c r="B1390">
        <v>2012</v>
      </c>
      <c r="C1390">
        <v>5.5</v>
      </c>
      <c r="D1390" s="6">
        <v>690604.19</v>
      </c>
      <c r="E1390">
        <v>45</v>
      </c>
      <c r="F1390">
        <v>40.099637000000001</v>
      </c>
      <c r="G1390" s="32">
        <f>Parameters!$R$63</f>
        <v>-0.1</v>
      </c>
      <c r="H1390" s="6">
        <f t="shared" si="241"/>
        <v>75204.693784910443</v>
      </c>
      <c r="I1390" s="6">
        <f t="shared" si="242"/>
        <v>82725.163163401492</v>
      </c>
      <c r="J1390" s="6">
        <f t="shared" si="243"/>
        <v>0.83501344668596011</v>
      </c>
      <c r="K1390" s="126">
        <f t="shared" si="244"/>
        <v>69076.623620730301</v>
      </c>
      <c r="L1390" s="113">
        <f t="shared" si="245"/>
        <v>62796.93</v>
      </c>
      <c r="M1390" s="113">
        <f t="shared" si="246"/>
        <v>6279.69</v>
      </c>
      <c r="N1390" s="113">
        <f t="shared" si="247"/>
        <v>15346.759777777777</v>
      </c>
      <c r="O1390" s="6">
        <f t="shared" si="248"/>
        <v>15346.759777777777</v>
      </c>
      <c r="P1390">
        <f t="shared" si="238"/>
        <v>27692977.329679027</v>
      </c>
    </row>
    <row r="1391" spans="1:19" hidden="1" outlineLevel="2" x14ac:dyDescent="0.2">
      <c r="A1391" t="s">
        <v>438</v>
      </c>
      <c r="B1391">
        <v>2011</v>
      </c>
      <c r="C1391">
        <v>6.5</v>
      </c>
      <c r="D1391" s="6">
        <v>126100.28</v>
      </c>
      <c r="E1391">
        <v>45</v>
      </c>
      <c r="F1391">
        <v>39.228611999999998</v>
      </c>
      <c r="G1391" s="32">
        <f>Parameters!$R$63</f>
        <v>-0.1</v>
      </c>
      <c r="H1391" s="6">
        <f t="shared" si="241"/>
        <v>16172.747617525336</v>
      </c>
      <c r="I1391" s="6">
        <f t="shared" si="242"/>
        <v>17790.022379277871</v>
      </c>
      <c r="J1391" s="6">
        <f t="shared" si="243"/>
        <v>0.83501344668596011</v>
      </c>
      <c r="K1391" s="126">
        <f t="shared" si="244"/>
        <v>14854.90790354118</v>
      </c>
      <c r="L1391" s="113">
        <f t="shared" si="245"/>
        <v>13504.46</v>
      </c>
      <c r="M1391" s="113">
        <f t="shared" si="246"/>
        <v>1350.45</v>
      </c>
      <c r="N1391" s="113">
        <f t="shared" si="247"/>
        <v>2802.2284444444444</v>
      </c>
      <c r="O1391" s="6">
        <f t="shared" si="248"/>
        <v>2802.2284444444444</v>
      </c>
      <c r="P1391">
        <f t="shared" si="238"/>
        <v>4946738.9572113594</v>
      </c>
    </row>
    <row r="1392" spans="1:19" hidden="1" outlineLevel="2" x14ac:dyDescent="0.2">
      <c r="A1392" t="s">
        <v>438</v>
      </c>
      <c r="B1392">
        <v>2010</v>
      </c>
      <c r="C1392">
        <v>7.5</v>
      </c>
      <c r="D1392" s="6">
        <v>30960.82</v>
      </c>
      <c r="E1392">
        <v>45</v>
      </c>
      <c r="F1392">
        <v>38.364071000000003</v>
      </c>
      <c r="G1392" s="32">
        <f>Parameters!$R$63</f>
        <v>-0.1</v>
      </c>
      <c r="H1392" s="6">
        <f t="shared" si="241"/>
        <v>4565.6400733728888</v>
      </c>
      <c r="I1392" s="6">
        <f t="shared" si="242"/>
        <v>5022.2040807101785</v>
      </c>
      <c r="J1392" s="6">
        <f t="shared" si="243"/>
        <v>0.83501344668596011</v>
      </c>
      <c r="K1392" s="126">
        <f t="shared" si="244"/>
        <v>4193.6079393941</v>
      </c>
      <c r="L1392" s="113">
        <f t="shared" si="245"/>
        <v>3812.37</v>
      </c>
      <c r="M1392" s="113">
        <f t="shared" si="246"/>
        <v>381.24</v>
      </c>
      <c r="N1392" s="113">
        <f t="shared" si="247"/>
        <v>688.01822222222222</v>
      </c>
      <c r="O1392" s="6">
        <f t="shared" si="248"/>
        <v>688.01822222222222</v>
      </c>
      <c r="P1392">
        <f t="shared" si="238"/>
        <v>1187783.0966982201</v>
      </c>
    </row>
    <row r="1393" spans="1:19" hidden="1" outlineLevel="2" x14ac:dyDescent="0.2">
      <c r="A1393" t="s">
        <v>438</v>
      </c>
      <c r="B1393">
        <v>2009</v>
      </c>
      <c r="C1393">
        <v>8.5</v>
      </c>
      <c r="D1393" s="6">
        <v>112106.97</v>
      </c>
      <c r="E1393">
        <v>45</v>
      </c>
      <c r="F1393">
        <v>37.506179000000003</v>
      </c>
      <c r="G1393" s="32">
        <f>Parameters!$R$63</f>
        <v>-0.1</v>
      </c>
      <c r="H1393" s="6">
        <f t="shared" si="241"/>
        <v>18669.10146738599</v>
      </c>
      <c r="I1393" s="6">
        <f t="shared" si="242"/>
        <v>20536.011614124589</v>
      </c>
      <c r="J1393" s="6">
        <f t="shared" si="243"/>
        <v>0.83501344668596011</v>
      </c>
      <c r="K1393" s="126">
        <f t="shared" si="244"/>
        <v>17147.845839093079</v>
      </c>
      <c r="L1393" s="113">
        <f t="shared" si="245"/>
        <v>15588.95</v>
      </c>
      <c r="M1393" s="113">
        <f t="shared" si="246"/>
        <v>1558.9</v>
      </c>
      <c r="N1393" s="113">
        <f t="shared" si="247"/>
        <v>2491.2660000000001</v>
      </c>
      <c r="O1393" s="6">
        <f t="shared" si="248"/>
        <v>2491.2660000000001</v>
      </c>
      <c r="P1393">
        <f t="shared" si="238"/>
        <v>4204704.0839676308</v>
      </c>
    </row>
    <row r="1394" spans="1:19" hidden="1" outlineLevel="2" x14ac:dyDescent="0.2">
      <c r="A1394" t="s">
        <v>438</v>
      </c>
      <c r="B1394">
        <v>2008</v>
      </c>
      <c r="C1394">
        <v>9.5</v>
      </c>
      <c r="D1394" s="6">
        <v>125953.4</v>
      </c>
      <c r="E1394">
        <v>45</v>
      </c>
      <c r="F1394">
        <v>36.655327999999997</v>
      </c>
      <c r="G1394" s="32">
        <f>Parameters!$R$63</f>
        <v>-0.1</v>
      </c>
      <c r="H1394" s="6">
        <f t="shared" si="241"/>
        <v>23356.440228551117</v>
      </c>
      <c r="I1394" s="6">
        <f t="shared" si="242"/>
        <v>25692.084251406231</v>
      </c>
      <c r="J1394" s="6">
        <f t="shared" si="243"/>
        <v>0.83501344668596011</v>
      </c>
      <c r="K1394" s="126">
        <f t="shared" si="244"/>
        <v>21453.235823312792</v>
      </c>
      <c r="L1394" s="113">
        <f t="shared" si="245"/>
        <v>19502.939999999999</v>
      </c>
      <c r="M1394" s="113">
        <f t="shared" si="246"/>
        <v>1950.3</v>
      </c>
      <c r="N1394" s="113">
        <f t="shared" si="247"/>
        <v>2798.9644444444443</v>
      </c>
      <c r="O1394" s="6">
        <f t="shared" si="248"/>
        <v>2798.9644444444443</v>
      </c>
      <c r="P1394">
        <f t="shared" si="238"/>
        <v>4616863.1897151992</v>
      </c>
    </row>
    <row r="1395" spans="1:19" hidden="1" outlineLevel="2" x14ac:dyDescent="0.2">
      <c r="A1395" t="s">
        <v>438</v>
      </c>
      <c r="B1395">
        <v>2007</v>
      </c>
      <c r="C1395">
        <v>10.5</v>
      </c>
      <c r="D1395" s="6">
        <v>142989.54</v>
      </c>
      <c r="E1395">
        <v>45</v>
      </c>
      <c r="F1395">
        <v>35.811703999999999</v>
      </c>
      <c r="G1395" s="32">
        <f>Parameters!$R$63</f>
        <v>-0.1</v>
      </c>
      <c r="H1395" s="6">
        <f t="shared" si="241"/>
        <v>29196.227076085339</v>
      </c>
      <c r="I1395" s="6">
        <f t="shared" si="242"/>
        <v>32115.849783693877</v>
      </c>
      <c r="J1395" s="6">
        <f t="shared" si="243"/>
        <v>0.83501344668596011</v>
      </c>
      <c r="K1395" s="126">
        <f t="shared" si="244"/>
        <v>26817.166421130773</v>
      </c>
      <c r="L1395" s="113">
        <f t="shared" si="245"/>
        <v>24379.24</v>
      </c>
      <c r="M1395" s="113">
        <f t="shared" si="246"/>
        <v>2437.9299999999998</v>
      </c>
      <c r="N1395" s="113">
        <f t="shared" si="247"/>
        <v>3177.5453333333335</v>
      </c>
      <c r="O1395" s="6">
        <f t="shared" si="248"/>
        <v>3177.5453333333335</v>
      </c>
      <c r="P1395">
        <f t="shared" si="238"/>
        <v>5120699.0815761602</v>
      </c>
    </row>
    <row r="1396" spans="1:19" hidden="1" outlineLevel="2" x14ac:dyDescent="0.2">
      <c r="A1396" t="s">
        <v>438</v>
      </c>
      <c r="B1396">
        <v>2006</v>
      </c>
      <c r="C1396">
        <v>11.5</v>
      </c>
      <c r="D1396" s="6">
        <v>35274.03</v>
      </c>
      <c r="E1396">
        <v>45</v>
      </c>
      <c r="F1396">
        <v>34.975254999999997</v>
      </c>
      <c r="G1396" s="32">
        <f>Parameters!$R$63</f>
        <v>-0.1</v>
      </c>
      <c r="H1396" s="6">
        <f t="shared" si="241"/>
        <v>7858.0701304966688</v>
      </c>
      <c r="I1396" s="6">
        <f t="shared" si="242"/>
        <v>8643.8771435463368</v>
      </c>
      <c r="J1396" s="6">
        <f t="shared" si="243"/>
        <v>0.83501344668596011</v>
      </c>
      <c r="K1396" s="126">
        <f t="shared" si="244"/>
        <v>7217.7536463626184</v>
      </c>
      <c r="L1396" s="113">
        <f t="shared" si="245"/>
        <v>6561.59</v>
      </c>
      <c r="M1396" s="113">
        <f t="shared" si="246"/>
        <v>656.16</v>
      </c>
      <c r="N1396" s="113">
        <f t="shared" si="247"/>
        <v>783.86733333333336</v>
      </c>
      <c r="O1396" s="6">
        <f t="shared" si="248"/>
        <v>783.86733333333336</v>
      </c>
      <c r="P1396">
        <f t="shared" si="238"/>
        <v>1233718.1941276498</v>
      </c>
    </row>
    <row r="1397" spans="1:19" hidden="1" outlineLevel="2" x14ac:dyDescent="0.2">
      <c r="A1397" t="s">
        <v>438</v>
      </c>
      <c r="B1397">
        <v>2005</v>
      </c>
      <c r="C1397">
        <v>12.5</v>
      </c>
      <c r="D1397" s="6">
        <v>2357.1999999999998</v>
      </c>
      <c r="E1397">
        <v>45</v>
      </c>
      <c r="F1397">
        <v>34.146140000000003</v>
      </c>
      <c r="G1397" s="32">
        <f>Parameters!$R$63</f>
        <v>-0.1</v>
      </c>
      <c r="H1397" s="6">
        <f t="shared" si="241"/>
        <v>568.54930648888865</v>
      </c>
      <c r="I1397" s="6">
        <f t="shared" si="242"/>
        <v>625.40423713777761</v>
      </c>
      <c r="J1397" s="6">
        <f t="shared" si="243"/>
        <v>0.83501344668596011</v>
      </c>
      <c r="K1397" s="126">
        <f t="shared" si="244"/>
        <v>522.22094762441918</v>
      </c>
      <c r="L1397" s="113">
        <f t="shared" si="245"/>
        <v>474.75</v>
      </c>
      <c r="M1397" s="113">
        <f t="shared" si="246"/>
        <v>47.47</v>
      </c>
      <c r="N1397" s="113">
        <f t="shared" si="247"/>
        <v>52.382222222222218</v>
      </c>
      <c r="O1397" s="6">
        <f t="shared" si="248"/>
        <v>52.382222222222218</v>
      </c>
      <c r="P1397">
        <f t="shared" si="238"/>
        <v>80489.281208</v>
      </c>
    </row>
    <row r="1398" spans="1:19" hidden="1" outlineLevel="2" x14ac:dyDescent="0.2">
      <c r="A1398" t="s">
        <v>438</v>
      </c>
      <c r="B1398">
        <v>2003</v>
      </c>
      <c r="C1398">
        <v>14.5</v>
      </c>
      <c r="D1398" s="6">
        <v>14725.8</v>
      </c>
      <c r="E1398">
        <v>45</v>
      </c>
      <c r="F1398">
        <v>32.511097999999997</v>
      </c>
      <c r="G1398" s="32">
        <f>Parameters!$R$63</f>
        <v>-0.1</v>
      </c>
      <c r="H1398" s="6">
        <f t="shared" si="241"/>
        <v>4086.8682904800007</v>
      </c>
      <c r="I1398" s="6">
        <f t="shared" si="242"/>
        <v>4495.5551195280013</v>
      </c>
      <c r="J1398" s="6">
        <f t="shared" si="243"/>
        <v>0.83501344668596011</v>
      </c>
      <c r="K1398" s="126">
        <f t="shared" si="244"/>
        <v>3753.8489751237898</v>
      </c>
      <c r="L1398" s="113">
        <f t="shared" si="245"/>
        <v>3412.59</v>
      </c>
      <c r="M1398" s="113">
        <f t="shared" si="246"/>
        <v>341.26</v>
      </c>
      <c r="N1398" s="113">
        <f t="shared" si="247"/>
        <v>327.24</v>
      </c>
      <c r="O1398" s="6">
        <f t="shared" si="248"/>
        <v>327.24</v>
      </c>
      <c r="P1398">
        <f t="shared" si="238"/>
        <v>478751.92692839995</v>
      </c>
    </row>
    <row r="1399" spans="1:19" hidden="1" outlineLevel="2" x14ac:dyDescent="0.2">
      <c r="A1399" t="s">
        <v>438</v>
      </c>
      <c r="B1399">
        <v>1995</v>
      </c>
      <c r="C1399">
        <v>22.5</v>
      </c>
      <c r="D1399" s="6">
        <v>1454.44</v>
      </c>
      <c r="E1399">
        <v>45</v>
      </c>
      <c r="F1399">
        <v>26.303840000000001</v>
      </c>
      <c r="G1399" s="32">
        <f>Parameters!$R$63</f>
        <v>-0.1</v>
      </c>
      <c r="H1399" s="6">
        <f t="shared" si="241"/>
        <v>604.27651000888886</v>
      </c>
      <c r="I1399" s="6">
        <f t="shared" si="242"/>
        <v>664.70416100977775</v>
      </c>
      <c r="J1399" s="6">
        <f t="shared" ref="J1399:J1455" si="249">$I$1542</f>
        <v>0.83501344668596011</v>
      </c>
      <c r="K1399" s="126">
        <f t="shared" si="244"/>
        <v>555.03691251127395</v>
      </c>
      <c r="L1399" s="113">
        <f t="shared" si="245"/>
        <v>504.58</v>
      </c>
      <c r="M1399" s="113">
        <f t="shared" si="246"/>
        <v>50.46</v>
      </c>
      <c r="N1399" s="113">
        <f t="shared" si="247"/>
        <v>32.320888888888888</v>
      </c>
      <c r="O1399" s="6">
        <f t="shared" si="248"/>
        <v>32.320888888888888</v>
      </c>
      <c r="P1399">
        <f t="shared" si="238"/>
        <v>38257.357049600003</v>
      </c>
    </row>
    <row r="1400" spans="1:19" outlineLevel="1" collapsed="1" x14ac:dyDescent="0.2">
      <c r="A1400" s="11" t="s">
        <v>439</v>
      </c>
      <c r="D1400" s="6">
        <f>SUBTOTAL(9,D1386:D1399)</f>
        <v>7141677.4700000016</v>
      </c>
      <c r="G1400" s="32"/>
      <c r="H1400" s="6">
        <f>SUBTOTAL(9,H1386:H1399)</f>
        <v>493714.36279913405</v>
      </c>
      <c r="I1400" s="6">
        <f>SUBTOTAL(9,I1386:I1399)</f>
        <v>543085.7990790474</v>
      </c>
      <c r="J1400" s="6"/>
      <c r="K1400" s="126">
        <f t="shared" ref="K1400:P1400" si="250">SUBTOTAL(9,K1386:K1399)</f>
        <v>453483.94493519416</v>
      </c>
      <c r="L1400" s="113">
        <f t="shared" si="250"/>
        <v>412258.1100000001</v>
      </c>
      <c r="M1400" s="113">
        <f t="shared" si="250"/>
        <v>41225.840000000004</v>
      </c>
      <c r="N1400" s="113">
        <f t="shared" si="250"/>
        <v>158703.94377777778</v>
      </c>
      <c r="O1400" s="6">
        <f t="shared" si="250"/>
        <v>158703.94377777778</v>
      </c>
      <c r="P1400" s="6">
        <f t="shared" si="250"/>
        <v>299158339.82403898</v>
      </c>
      <c r="Q1400" s="33">
        <f>P1400/D1400</f>
        <v>41.88908573380855</v>
      </c>
      <c r="R1400" s="17" t="s">
        <v>1046</v>
      </c>
      <c r="S1400" s="6">
        <f>SUBTOTAL(9,S1386:S1399)</f>
        <v>0</v>
      </c>
    </row>
    <row r="1401" spans="1:19" hidden="1" outlineLevel="2" x14ac:dyDescent="0.2">
      <c r="A1401" t="s">
        <v>440</v>
      </c>
      <c r="B1401">
        <v>2005</v>
      </c>
      <c r="C1401">
        <v>12.5</v>
      </c>
      <c r="D1401" s="6">
        <v>11436.45</v>
      </c>
      <c r="E1401">
        <v>45</v>
      </c>
      <c r="F1401">
        <v>34.146140000000003</v>
      </c>
      <c r="G1401" s="32">
        <f>Parameters!$R$64</f>
        <v>-0.1</v>
      </c>
      <c r="H1401" s="6">
        <f t="shared" si="241"/>
        <v>2758.4361599333324</v>
      </c>
      <c r="I1401" s="6">
        <f t="shared" si="242"/>
        <v>3034.2797759266659</v>
      </c>
      <c r="J1401" s="6">
        <f t="shared" si="249"/>
        <v>0.83501344668596011</v>
      </c>
      <c r="K1401" s="126">
        <f t="shared" si="244"/>
        <v>2533.6644139060281</v>
      </c>
      <c r="L1401" s="113">
        <f t="shared" si="245"/>
        <v>2303.33</v>
      </c>
      <c r="M1401" s="113">
        <f t="shared" si="246"/>
        <v>230.33</v>
      </c>
      <c r="N1401" s="113">
        <f t="shared" si="247"/>
        <v>254.14333333333335</v>
      </c>
      <c r="O1401" s="6">
        <f t="shared" si="248"/>
        <v>254.14333333333335</v>
      </c>
      <c r="P1401">
        <f t="shared" si="238"/>
        <v>390510.62280300003</v>
      </c>
      <c r="Q1401" s="17"/>
      <c r="R1401" s="17"/>
    </row>
    <row r="1402" spans="1:19" hidden="1" outlineLevel="2" x14ac:dyDescent="0.2">
      <c r="A1402" t="s">
        <v>440</v>
      </c>
      <c r="B1402">
        <v>1991</v>
      </c>
      <c r="C1402">
        <v>26.5</v>
      </c>
      <c r="D1402" s="6">
        <v>74978.42</v>
      </c>
      <c r="E1402">
        <v>45</v>
      </c>
      <c r="F1402">
        <v>23.421510999999999</v>
      </c>
      <c r="G1402" s="32">
        <f>Parameters!$R$64</f>
        <v>-0.1</v>
      </c>
      <c r="H1402" s="6">
        <f t="shared" si="241"/>
        <v>35953.800249052889</v>
      </c>
      <c r="I1402" s="6">
        <f t="shared" si="242"/>
        <v>39549.180273958184</v>
      </c>
      <c r="J1402" s="6">
        <f t="shared" si="249"/>
        <v>0.83501344668596011</v>
      </c>
      <c r="K1402" s="126">
        <f t="shared" si="244"/>
        <v>33024.097334162208</v>
      </c>
      <c r="L1402" s="113">
        <f t="shared" si="245"/>
        <v>30021.91</v>
      </c>
      <c r="M1402" s="113">
        <f t="shared" si="246"/>
        <v>3002.19</v>
      </c>
      <c r="N1402" s="113">
        <f t="shared" si="247"/>
        <v>1666.1871111111111</v>
      </c>
      <c r="O1402" s="6">
        <f t="shared" si="248"/>
        <v>1666.1871111111111</v>
      </c>
      <c r="P1402">
        <f t="shared" si="238"/>
        <v>1756107.8887926198</v>
      </c>
      <c r="Q1402" s="17"/>
      <c r="R1402" s="17"/>
    </row>
    <row r="1403" spans="1:19" hidden="1" outlineLevel="2" x14ac:dyDescent="0.2">
      <c r="A1403" t="s">
        <v>440</v>
      </c>
      <c r="B1403">
        <v>1990</v>
      </c>
      <c r="C1403">
        <v>27.5</v>
      </c>
      <c r="D1403" s="6">
        <v>2670</v>
      </c>
      <c r="E1403">
        <v>45</v>
      </c>
      <c r="F1403">
        <v>22.726126000000001</v>
      </c>
      <c r="G1403" s="32">
        <f>Parameters!$R$64</f>
        <v>-0.1</v>
      </c>
      <c r="H1403" s="6">
        <f t="shared" si="241"/>
        <v>1321.5831906666667</v>
      </c>
      <c r="I1403" s="6">
        <f t="shared" si="242"/>
        <v>1453.7415097333335</v>
      </c>
      <c r="J1403" s="6">
        <f t="shared" si="249"/>
        <v>0.83501344668596011</v>
      </c>
      <c r="K1403" s="126">
        <f t="shared" si="244"/>
        <v>1213.893708632882</v>
      </c>
      <c r="L1403" s="113">
        <f t="shared" si="245"/>
        <v>1103.54</v>
      </c>
      <c r="M1403" s="113">
        <f t="shared" si="246"/>
        <v>110.35</v>
      </c>
      <c r="N1403" s="113">
        <f t="shared" si="247"/>
        <v>59.333333333333336</v>
      </c>
      <c r="O1403" s="6">
        <f t="shared" si="248"/>
        <v>59.333333333333336</v>
      </c>
      <c r="P1403">
        <f t="shared" si="238"/>
        <v>60678.756420000005</v>
      </c>
      <c r="Q1403" s="17"/>
      <c r="R1403" s="17"/>
    </row>
    <row r="1404" spans="1:19" hidden="1" outlineLevel="2" x14ac:dyDescent="0.2">
      <c r="A1404" t="s">
        <v>440</v>
      </c>
      <c r="B1404">
        <v>1989</v>
      </c>
      <c r="C1404">
        <v>28.5</v>
      </c>
      <c r="D1404" s="6">
        <v>3800.69</v>
      </c>
      <c r="E1404">
        <v>45</v>
      </c>
      <c r="F1404">
        <v>22.041477</v>
      </c>
      <c r="G1404" s="32">
        <f>Parameters!$R$64</f>
        <v>-0.1</v>
      </c>
      <c r="H1404" s="6">
        <f t="shared" si="241"/>
        <v>1939.0717506860001</v>
      </c>
      <c r="I1404" s="6">
        <f t="shared" si="242"/>
        <v>2132.9789257546004</v>
      </c>
      <c r="J1404" s="6">
        <f t="shared" si="249"/>
        <v>0.83501344668596011</v>
      </c>
      <c r="K1404" s="126">
        <f t="shared" si="244"/>
        <v>1781.0660845028656</v>
      </c>
      <c r="L1404" s="113">
        <f t="shared" si="245"/>
        <v>1619.15</v>
      </c>
      <c r="M1404" s="113">
        <f t="shared" si="246"/>
        <v>161.91999999999999</v>
      </c>
      <c r="N1404" s="113">
        <f t="shared" si="247"/>
        <v>84.459777777777774</v>
      </c>
      <c r="O1404" s="6">
        <f t="shared" si="248"/>
        <v>84.459777777777774</v>
      </c>
      <c r="P1404">
        <f t="shared" si="238"/>
        <v>83772.821219129997</v>
      </c>
      <c r="Q1404" s="17"/>
      <c r="R1404" s="17"/>
    </row>
    <row r="1405" spans="1:19" hidden="1" outlineLevel="2" x14ac:dyDescent="0.2">
      <c r="A1405" t="s">
        <v>440</v>
      </c>
      <c r="B1405">
        <v>1987</v>
      </c>
      <c r="C1405">
        <v>30.5</v>
      </c>
      <c r="D1405" s="6">
        <v>2541.98</v>
      </c>
      <c r="E1405">
        <v>45</v>
      </c>
      <c r="F1405">
        <v>20.704215999999999</v>
      </c>
      <c r="G1405" s="32">
        <f>Parameters!$R$64</f>
        <v>-0.1</v>
      </c>
      <c r="H1405" s="6">
        <f t="shared" si="241"/>
        <v>1372.4310447182222</v>
      </c>
      <c r="I1405" s="6">
        <f t="shared" si="242"/>
        <v>1509.6741491900445</v>
      </c>
      <c r="J1405" s="6">
        <f t="shared" si="249"/>
        <v>0.83501344668596011</v>
      </c>
      <c r="K1405" s="126">
        <f t="shared" si="244"/>
        <v>1260.5982146878735</v>
      </c>
      <c r="L1405" s="113">
        <f t="shared" si="245"/>
        <v>1146</v>
      </c>
      <c r="M1405" s="113">
        <f t="shared" si="246"/>
        <v>114.6</v>
      </c>
      <c r="N1405" s="113">
        <f t="shared" si="247"/>
        <v>56.488444444444447</v>
      </c>
      <c r="O1405" s="6">
        <f t="shared" si="248"/>
        <v>56.488444444444447</v>
      </c>
      <c r="P1405">
        <f t="shared" si="238"/>
        <v>52629.702987680001</v>
      </c>
      <c r="Q1405" s="17"/>
      <c r="R1405" s="17"/>
    </row>
    <row r="1406" spans="1:19" hidden="1" outlineLevel="2" x14ac:dyDescent="0.2">
      <c r="A1406" t="s">
        <v>440</v>
      </c>
      <c r="B1406">
        <v>1981</v>
      </c>
      <c r="C1406">
        <v>36.5</v>
      </c>
      <c r="D1406" s="6">
        <v>6946.02</v>
      </c>
      <c r="E1406">
        <v>45</v>
      </c>
      <c r="F1406">
        <v>16.968755000000002</v>
      </c>
      <c r="G1406" s="32">
        <f>Parameters!$R$64</f>
        <v>-0.1</v>
      </c>
      <c r="H1406" s="6">
        <f t="shared" si="241"/>
        <v>4326.7908532200008</v>
      </c>
      <c r="I1406" s="6">
        <f t="shared" si="242"/>
        <v>4759.4699385420017</v>
      </c>
      <c r="J1406" s="6">
        <f t="shared" si="249"/>
        <v>0.83501344668596011</v>
      </c>
      <c r="K1406" s="126">
        <f t="shared" si="244"/>
        <v>3974.2213977801716</v>
      </c>
      <c r="L1406" s="113">
        <f t="shared" si="245"/>
        <v>3612.93</v>
      </c>
      <c r="M1406" s="113">
        <f t="shared" si="246"/>
        <v>361.29</v>
      </c>
      <c r="N1406" s="113">
        <f t="shared" si="247"/>
        <v>154.35600000000002</v>
      </c>
      <c r="O1406" s="6">
        <f t="shared" si="248"/>
        <v>154.35600000000002</v>
      </c>
      <c r="P1406">
        <f t="shared" si="238"/>
        <v>117865.31160510003</v>
      </c>
      <c r="Q1406" s="17"/>
      <c r="R1406" s="17"/>
    </row>
    <row r="1407" spans="1:19" hidden="1" outlineLevel="2" x14ac:dyDescent="0.2">
      <c r="A1407" t="s">
        <v>440</v>
      </c>
      <c r="B1407">
        <v>1980</v>
      </c>
      <c r="C1407">
        <v>37.5</v>
      </c>
      <c r="D1407" s="6">
        <v>18711.22</v>
      </c>
      <c r="E1407">
        <v>45</v>
      </c>
      <c r="F1407">
        <v>16.388957000000001</v>
      </c>
      <c r="G1407" s="32">
        <f>Parameters!$R$64</f>
        <v>-0.1</v>
      </c>
      <c r="H1407" s="6">
        <f t="shared" si="241"/>
        <v>11896.611555610221</v>
      </c>
      <c r="I1407" s="6">
        <f t="shared" si="242"/>
        <v>13086.272711171245</v>
      </c>
      <c r="J1407" s="6">
        <f t="shared" si="249"/>
        <v>0.83501344668596011</v>
      </c>
      <c r="K1407" s="126">
        <f t="shared" si="244"/>
        <v>10927.213680827525</v>
      </c>
      <c r="L1407" s="113">
        <f t="shared" si="245"/>
        <v>9933.83</v>
      </c>
      <c r="M1407" s="113">
        <f t="shared" si="246"/>
        <v>993.38</v>
      </c>
      <c r="N1407" s="113">
        <f t="shared" si="247"/>
        <v>415.80488888888891</v>
      </c>
      <c r="O1407" s="6">
        <f t="shared" si="248"/>
        <v>415.80488888888891</v>
      </c>
      <c r="P1407">
        <f t="shared" si="238"/>
        <v>306657.37999754003</v>
      </c>
      <c r="Q1407" s="17"/>
      <c r="R1407" s="17"/>
    </row>
    <row r="1408" spans="1:19" hidden="1" outlineLevel="2" x14ac:dyDescent="0.2">
      <c r="A1408" t="s">
        <v>440</v>
      </c>
      <c r="B1408">
        <v>1979</v>
      </c>
      <c r="C1408">
        <v>38.5</v>
      </c>
      <c r="D1408" s="6">
        <v>1651.58</v>
      </c>
      <c r="E1408">
        <v>45</v>
      </c>
      <c r="F1408">
        <v>15.821672</v>
      </c>
      <c r="G1408" s="32">
        <f>Parameters!$R$64</f>
        <v>-0.1</v>
      </c>
      <c r="H1408" s="6">
        <f t="shared" si="241"/>
        <v>1070.8965101831111</v>
      </c>
      <c r="I1408" s="6">
        <f t="shared" si="242"/>
        <v>1177.9861612014224</v>
      </c>
      <c r="J1408" s="6">
        <f t="shared" si="249"/>
        <v>0.83501344668596011</v>
      </c>
      <c r="K1408" s="126">
        <f t="shared" si="244"/>
        <v>983.63428461316278</v>
      </c>
      <c r="L1408" s="113">
        <f t="shared" si="245"/>
        <v>894.21</v>
      </c>
      <c r="M1408" s="113">
        <f t="shared" si="246"/>
        <v>89.42</v>
      </c>
      <c r="N1408" s="113">
        <f t="shared" si="247"/>
        <v>36.701777777777778</v>
      </c>
      <c r="O1408" s="6">
        <f t="shared" si="248"/>
        <v>36.701777777777778</v>
      </c>
      <c r="P1408">
        <f t="shared" si="238"/>
        <v>26130.757041759996</v>
      </c>
      <c r="Q1408" s="17"/>
      <c r="R1408" s="17"/>
    </row>
    <row r="1409" spans="1:19" hidden="1" outlineLevel="2" x14ac:dyDescent="0.2">
      <c r="A1409" t="s">
        <v>440</v>
      </c>
      <c r="B1409">
        <v>1978</v>
      </c>
      <c r="C1409">
        <v>39.5</v>
      </c>
      <c r="D1409" s="6">
        <v>5746.61</v>
      </c>
      <c r="E1409">
        <v>45</v>
      </c>
      <c r="F1409">
        <v>15.267060000000001</v>
      </c>
      <c r="G1409" s="32">
        <f>Parameters!$R$64</f>
        <v>-0.1</v>
      </c>
      <c r="H1409" s="6">
        <f t="shared" si="241"/>
        <v>3796.9691185199995</v>
      </c>
      <c r="I1409" s="6">
        <f t="shared" si="242"/>
        <v>4176.666030372</v>
      </c>
      <c r="J1409" s="6">
        <f t="shared" si="249"/>
        <v>0.83501344668596011</v>
      </c>
      <c r="K1409" s="126">
        <f t="shared" si="244"/>
        <v>3487.5722976770908</v>
      </c>
      <c r="L1409" s="113">
        <f t="shared" si="245"/>
        <v>3170.52</v>
      </c>
      <c r="M1409" s="113">
        <f t="shared" si="246"/>
        <v>317.05</v>
      </c>
      <c r="N1409" s="113">
        <f t="shared" si="247"/>
        <v>127.70244444444444</v>
      </c>
      <c r="O1409" s="6">
        <f t="shared" si="248"/>
        <v>127.70244444444444</v>
      </c>
      <c r="P1409">
        <f t="shared" si="238"/>
        <v>87733.839666600004</v>
      </c>
      <c r="Q1409" s="17"/>
      <c r="R1409" s="17"/>
    </row>
    <row r="1410" spans="1:19" hidden="1" outlineLevel="2" x14ac:dyDescent="0.2">
      <c r="A1410" t="s">
        <v>440</v>
      </c>
      <c r="B1410">
        <v>1975</v>
      </c>
      <c r="C1410">
        <v>42.5</v>
      </c>
      <c r="D1410" s="6">
        <v>4827.88</v>
      </c>
      <c r="E1410">
        <v>45</v>
      </c>
      <c r="F1410">
        <v>13.68196</v>
      </c>
      <c r="G1410" s="32">
        <f>Parameters!$R$64</f>
        <v>-0.1</v>
      </c>
      <c r="H1410" s="6">
        <f t="shared" si="241"/>
        <v>3359.994199004444</v>
      </c>
      <c r="I1410" s="6">
        <f t="shared" si="242"/>
        <v>3695.9936189048885</v>
      </c>
      <c r="J1410" s="6">
        <f t="shared" si="249"/>
        <v>0.83501344668596011</v>
      </c>
      <c r="K1410" s="126">
        <f t="shared" si="244"/>
        <v>3086.2043706510858</v>
      </c>
      <c r="L1410" s="113">
        <f t="shared" si="245"/>
        <v>2805.64</v>
      </c>
      <c r="M1410" s="113">
        <f t="shared" si="246"/>
        <v>280.56</v>
      </c>
      <c r="N1410" s="113">
        <f t="shared" si="247"/>
        <v>107.28622222222222</v>
      </c>
      <c r="O1410" s="6">
        <f t="shared" si="248"/>
        <v>107.28622222222222</v>
      </c>
      <c r="P1410">
        <f t="shared" si="238"/>
        <v>66054.861044799996</v>
      </c>
      <c r="Q1410" s="17"/>
      <c r="R1410" s="17"/>
    </row>
    <row r="1411" spans="1:19" hidden="1" outlineLevel="2" x14ac:dyDescent="0.2">
      <c r="A1411" t="s">
        <v>440</v>
      </c>
      <c r="B1411">
        <v>1974</v>
      </c>
      <c r="C1411">
        <v>43.5</v>
      </c>
      <c r="D1411" s="6">
        <v>6512.16</v>
      </c>
      <c r="E1411">
        <v>45</v>
      </c>
      <c r="F1411">
        <v>13.179935</v>
      </c>
      <c r="G1411" s="32">
        <f>Parameters!$R$64</f>
        <v>-0.1</v>
      </c>
      <c r="H1411" s="6">
        <f t="shared" si="241"/>
        <v>4604.8300997866663</v>
      </c>
      <c r="I1411" s="6">
        <f t="shared" si="242"/>
        <v>5065.3131097653331</v>
      </c>
      <c r="J1411" s="6">
        <f t="shared" si="249"/>
        <v>0.83501344668596011</v>
      </c>
      <c r="K1411" s="126">
        <f t="shared" si="244"/>
        <v>4229.6045583287296</v>
      </c>
      <c r="L1411" s="113">
        <f t="shared" si="245"/>
        <v>3845.1</v>
      </c>
      <c r="M1411" s="113">
        <f t="shared" si="246"/>
        <v>384.5</v>
      </c>
      <c r="N1411" s="113">
        <f t="shared" si="247"/>
        <v>144.71466666666666</v>
      </c>
      <c r="O1411" s="6">
        <f t="shared" si="248"/>
        <v>144.71466666666666</v>
      </c>
      <c r="P1411">
        <f t="shared" si="238"/>
        <v>85829.845509599996</v>
      </c>
      <c r="Q1411" s="17"/>
      <c r="R1411" s="17"/>
    </row>
    <row r="1412" spans="1:19" hidden="1" outlineLevel="2" x14ac:dyDescent="0.2">
      <c r="A1412" t="s">
        <v>440</v>
      </c>
      <c r="B1412">
        <v>1971</v>
      </c>
      <c r="C1412">
        <v>46.5</v>
      </c>
      <c r="D1412" s="6">
        <v>1294.57</v>
      </c>
      <c r="E1412">
        <v>45</v>
      </c>
      <c r="F1412">
        <v>11.75351</v>
      </c>
      <c r="G1412" s="32">
        <f>Parameters!$R$64</f>
        <v>-0.1</v>
      </c>
      <c r="H1412" s="6">
        <f t="shared" si="241"/>
        <v>956.44241242888882</v>
      </c>
      <c r="I1412" s="6">
        <f t="shared" si="242"/>
        <v>1052.0866536717779</v>
      </c>
      <c r="J1412" s="6">
        <f t="shared" si="249"/>
        <v>0.83501344668596011</v>
      </c>
      <c r="K1412" s="126">
        <f t="shared" si="244"/>
        <v>878.50650289476926</v>
      </c>
      <c r="L1412" s="113">
        <f t="shared" si="245"/>
        <v>798.64</v>
      </c>
      <c r="M1412" s="113">
        <f t="shared" si="246"/>
        <v>79.87</v>
      </c>
      <c r="N1412" s="113">
        <f t="shared" si="247"/>
        <v>28.768222222222221</v>
      </c>
      <c r="O1412" s="6">
        <f t="shared" si="248"/>
        <v>28.768222222222221</v>
      </c>
      <c r="P1412">
        <f t="shared" si="238"/>
        <v>15215.7414407</v>
      </c>
      <c r="Q1412" s="17"/>
      <c r="R1412" s="17"/>
    </row>
    <row r="1413" spans="1:19" hidden="1" outlineLevel="2" x14ac:dyDescent="0.2">
      <c r="A1413" t="s">
        <v>440</v>
      </c>
      <c r="B1413">
        <v>1969</v>
      </c>
      <c r="C1413">
        <v>48.5</v>
      </c>
      <c r="D1413" s="6">
        <v>4553.3900000000003</v>
      </c>
      <c r="E1413">
        <v>45</v>
      </c>
      <c r="F1413">
        <v>10.868264</v>
      </c>
      <c r="G1413" s="32">
        <f>Parameters!$R$64</f>
        <v>-0.1</v>
      </c>
      <c r="H1413" s="6">
        <f t="shared" si="241"/>
        <v>3453.6690085564446</v>
      </c>
      <c r="I1413" s="6">
        <f t="shared" si="242"/>
        <v>3799.0359094120895</v>
      </c>
      <c r="J1413" s="6">
        <f t="shared" si="249"/>
        <v>0.83501344668596011</v>
      </c>
      <c r="K1413" s="126">
        <f t="shared" si="244"/>
        <v>3172.2460688019196</v>
      </c>
      <c r="L1413" s="113">
        <f t="shared" si="245"/>
        <v>2883.86</v>
      </c>
      <c r="M1413" s="113">
        <f t="shared" si="246"/>
        <v>288.39</v>
      </c>
      <c r="N1413" s="113">
        <f t="shared" si="247"/>
        <v>101.18644444444445</v>
      </c>
      <c r="O1413" s="6">
        <f t="shared" si="248"/>
        <v>101.18644444444445</v>
      </c>
      <c r="P1413">
        <f t="shared" ref="P1413:P1476" si="251">D1413*F1413</f>
        <v>49487.444614960004</v>
      </c>
      <c r="Q1413" s="17"/>
      <c r="R1413" s="17"/>
    </row>
    <row r="1414" spans="1:19" hidden="1" outlineLevel="2" x14ac:dyDescent="0.2">
      <c r="A1414" t="s">
        <v>440</v>
      </c>
      <c r="B1414">
        <v>1968</v>
      </c>
      <c r="C1414">
        <v>49.5</v>
      </c>
      <c r="D1414" s="6">
        <v>6820.95</v>
      </c>
      <c r="E1414">
        <v>45</v>
      </c>
      <c r="F1414">
        <v>10.444891999999999</v>
      </c>
      <c r="G1414" s="32">
        <f>Parameters!$R$64</f>
        <v>-0.1</v>
      </c>
      <c r="H1414" s="6">
        <f t="shared" si="241"/>
        <v>5237.7480869466663</v>
      </c>
      <c r="I1414" s="6">
        <f t="shared" si="242"/>
        <v>5761.522895641333</v>
      </c>
      <c r="J1414" s="6">
        <f t="shared" si="249"/>
        <v>0.83501344668596011</v>
      </c>
      <c r="K1414" s="126">
        <f t="shared" si="244"/>
        <v>4810.949091249543</v>
      </c>
      <c r="L1414" s="113">
        <f t="shared" si="245"/>
        <v>4373.59</v>
      </c>
      <c r="M1414" s="113">
        <f t="shared" si="246"/>
        <v>437.36</v>
      </c>
      <c r="N1414" s="113">
        <f t="shared" si="247"/>
        <v>151.57666666666665</v>
      </c>
      <c r="O1414" s="6">
        <f t="shared" si="248"/>
        <v>151.57666666666665</v>
      </c>
      <c r="P1414">
        <f t="shared" si="251"/>
        <v>71244.086087399992</v>
      </c>
      <c r="Q1414" s="17"/>
      <c r="R1414" s="17"/>
    </row>
    <row r="1415" spans="1:19" hidden="1" outlineLevel="2" x14ac:dyDescent="0.2">
      <c r="A1415" t="s">
        <v>440</v>
      </c>
      <c r="B1415">
        <v>1966</v>
      </c>
      <c r="C1415">
        <v>51.5</v>
      </c>
      <c r="D1415" s="6">
        <v>2067.6799999999998</v>
      </c>
      <c r="E1415">
        <v>45</v>
      </c>
      <c r="F1415">
        <v>9.6356769999999994</v>
      </c>
      <c r="G1415" s="32">
        <f>Parameters!$R$64</f>
        <v>-0.1</v>
      </c>
      <c r="H1415" s="6">
        <f t="shared" si="241"/>
        <v>1624.9356306808886</v>
      </c>
      <c r="I1415" s="6">
        <f t="shared" si="242"/>
        <v>1787.4291937489777</v>
      </c>
      <c r="J1415" s="6">
        <f t="shared" si="249"/>
        <v>0.83501344668596011</v>
      </c>
      <c r="K1415" s="126">
        <f t="shared" si="244"/>
        <v>1492.5274117794406</v>
      </c>
      <c r="L1415" s="113">
        <f t="shared" si="245"/>
        <v>1356.84</v>
      </c>
      <c r="M1415" s="113">
        <f t="shared" si="246"/>
        <v>135.69</v>
      </c>
      <c r="N1415" s="113">
        <f t="shared" si="247"/>
        <v>45.948444444444441</v>
      </c>
      <c r="O1415" s="6">
        <f t="shared" si="248"/>
        <v>45.948444444444441</v>
      </c>
      <c r="P1415">
        <f t="shared" si="251"/>
        <v>19923.496619359998</v>
      </c>
      <c r="Q1415" s="17"/>
      <c r="R1415" s="17"/>
    </row>
    <row r="1416" spans="1:19" hidden="1" outlineLevel="2" x14ac:dyDescent="0.2">
      <c r="A1416" t="s">
        <v>440</v>
      </c>
      <c r="B1416">
        <v>1965</v>
      </c>
      <c r="C1416">
        <v>52.5</v>
      </c>
      <c r="D1416" s="6">
        <v>205.55</v>
      </c>
      <c r="E1416">
        <v>45</v>
      </c>
      <c r="F1416">
        <v>9.2490600000000001</v>
      </c>
      <c r="G1416" s="32">
        <f>Parameters!$R$64</f>
        <v>-0.1</v>
      </c>
      <c r="H1416" s="6">
        <f t="shared" si="241"/>
        <v>163.30234926666668</v>
      </c>
      <c r="I1416" s="6">
        <f t="shared" si="242"/>
        <v>179.63258419333337</v>
      </c>
      <c r="J1416" s="6">
        <f t="shared" si="249"/>
        <v>0.83501344668596011</v>
      </c>
      <c r="K1416" s="126">
        <f t="shared" si="244"/>
        <v>149.99562326438121</v>
      </c>
      <c r="L1416" s="113">
        <f t="shared" si="245"/>
        <v>136.36000000000001</v>
      </c>
      <c r="M1416" s="113">
        <f t="shared" si="246"/>
        <v>13.64</v>
      </c>
      <c r="N1416" s="113">
        <f t="shared" si="247"/>
        <v>4.5677777777777777</v>
      </c>
      <c r="O1416" s="6">
        <f t="shared" si="248"/>
        <v>4.5677777777777777</v>
      </c>
      <c r="P1416">
        <f t="shared" si="251"/>
        <v>1901.1442830000001</v>
      </c>
      <c r="Q1416" s="17"/>
      <c r="R1416" s="17"/>
    </row>
    <row r="1417" spans="1:19" hidden="1" outlineLevel="2" x14ac:dyDescent="0.2">
      <c r="A1417" t="s">
        <v>440</v>
      </c>
      <c r="B1417">
        <v>1964</v>
      </c>
      <c r="C1417">
        <v>53.5</v>
      </c>
      <c r="D1417" s="6">
        <v>1455.3</v>
      </c>
      <c r="E1417">
        <v>45</v>
      </c>
      <c r="F1417">
        <v>8.8739889999999999</v>
      </c>
      <c r="G1417" s="32">
        <f>Parameters!$R$64</f>
        <v>-0.1</v>
      </c>
      <c r="H1417" s="6">
        <f t="shared" si="241"/>
        <v>1168.31519574</v>
      </c>
      <c r="I1417" s="6">
        <f t="shared" si="242"/>
        <v>1285.1467153140002</v>
      </c>
      <c r="J1417" s="6">
        <f t="shared" si="249"/>
        <v>0.83501344668596011</v>
      </c>
      <c r="K1417" s="126">
        <f t="shared" si="244"/>
        <v>1073.1147882514836</v>
      </c>
      <c r="L1417" s="113">
        <f t="shared" si="245"/>
        <v>975.56</v>
      </c>
      <c r="M1417" s="113">
        <f t="shared" si="246"/>
        <v>97.55</v>
      </c>
      <c r="N1417" s="113">
        <f t="shared" si="247"/>
        <v>32.339999999999996</v>
      </c>
      <c r="O1417" s="6">
        <f t="shared" si="248"/>
        <v>32.339999999999996</v>
      </c>
      <c r="P1417">
        <f t="shared" si="251"/>
        <v>12914.3161917</v>
      </c>
      <c r="Q1417" s="17"/>
      <c r="R1417" s="17"/>
    </row>
    <row r="1418" spans="1:19" hidden="1" outlineLevel="2" x14ac:dyDescent="0.2">
      <c r="A1418" t="s">
        <v>440</v>
      </c>
      <c r="B1418">
        <v>1963</v>
      </c>
      <c r="C1418">
        <v>54.5</v>
      </c>
      <c r="D1418" s="6">
        <v>5252.66</v>
      </c>
      <c r="E1418">
        <v>45</v>
      </c>
      <c r="F1418">
        <v>8.5098310000000001</v>
      </c>
      <c r="G1418" s="32">
        <f>Parameters!$R$64</f>
        <v>-0.1</v>
      </c>
      <c r="H1418" s="6">
        <f t="shared" si="241"/>
        <v>4259.3433577675551</v>
      </c>
      <c r="I1418" s="6">
        <f t="shared" si="242"/>
        <v>4685.2776935443108</v>
      </c>
      <c r="J1418" s="6">
        <f t="shared" si="249"/>
        <v>0.83501344668596011</v>
      </c>
      <c r="K1418" s="126">
        <f t="shared" si="244"/>
        <v>3912.2698755672805</v>
      </c>
      <c r="L1418" s="113">
        <f t="shared" si="245"/>
        <v>3556.61</v>
      </c>
      <c r="M1418" s="113">
        <f t="shared" si="246"/>
        <v>355.66</v>
      </c>
      <c r="N1418" s="113">
        <f t="shared" si="247"/>
        <v>116.72577777777778</v>
      </c>
      <c r="O1418" s="6">
        <f t="shared" si="248"/>
        <v>116.72577777777778</v>
      </c>
      <c r="P1418">
        <f t="shared" si="251"/>
        <v>44699.248900459999</v>
      </c>
      <c r="Q1418" s="17"/>
      <c r="R1418" s="17"/>
    </row>
    <row r="1419" spans="1:19" hidden="1" outlineLevel="2" x14ac:dyDescent="0.2">
      <c r="A1419" t="s">
        <v>440</v>
      </c>
      <c r="B1419">
        <v>1961</v>
      </c>
      <c r="C1419">
        <v>56.5</v>
      </c>
      <c r="D1419" s="6">
        <v>815.08</v>
      </c>
      <c r="E1419">
        <v>45</v>
      </c>
      <c r="F1419">
        <v>7.8118179999999997</v>
      </c>
      <c r="G1419" s="32">
        <f>Parameters!$R$64</f>
        <v>-0.1</v>
      </c>
      <c r="H1419" s="6">
        <f t="shared" si="241"/>
        <v>673.5854085457778</v>
      </c>
      <c r="I1419" s="6">
        <f t="shared" si="242"/>
        <v>740.94394940035568</v>
      </c>
      <c r="J1419" s="6">
        <f t="shared" si="249"/>
        <v>0.83501344668596011</v>
      </c>
      <c r="K1419" s="126">
        <f t="shared" si="244"/>
        <v>618.69816098989861</v>
      </c>
      <c r="L1419" s="113">
        <f t="shared" si="245"/>
        <v>562.45000000000005</v>
      </c>
      <c r="M1419" s="113">
        <f t="shared" si="246"/>
        <v>56.25</v>
      </c>
      <c r="N1419" s="113">
        <f t="shared" si="247"/>
        <v>18.112888888888889</v>
      </c>
      <c r="O1419" s="6">
        <f t="shared" si="248"/>
        <v>18.112888888888889</v>
      </c>
      <c r="P1419">
        <f t="shared" si="251"/>
        <v>6367.2566154400001</v>
      </c>
      <c r="Q1419" s="17"/>
      <c r="R1419" s="17"/>
    </row>
    <row r="1420" spans="1:19" hidden="1" outlineLevel="2" x14ac:dyDescent="0.2">
      <c r="A1420" t="s">
        <v>440</v>
      </c>
      <c r="B1420">
        <v>1959</v>
      </c>
      <c r="C1420">
        <v>58.5</v>
      </c>
      <c r="D1420" s="6">
        <v>10826.66</v>
      </c>
      <c r="E1420">
        <v>45</v>
      </c>
      <c r="F1420">
        <v>7.1507959999999997</v>
      </c>
      <c r="G1420" s="32">
        <f>Parameters!$R$64</f>
        <v>-0.1</v>
      </c>
      <c r="H1420" s="6">
        <f t="shared" si="241"/>
        <v>9106.2325106364442</v>
      </c>
      <c r="I1420" s="6">
        <f t="shared" si="242"/>
        <v>10016.85576170009</v>
      </c>
      <c r="J1420" s="6">
        <f t="shared" si="249"/>
        <v>0.83501344668596011</v>
      </c>
      <c r="K1420" s="126">
        <f t="shared" si="244"/>
        <v>8364.2092545333107</v>
      </c>
      <c r="L1420" s="113">
        <f t="shared" si="245"/>
        <v>7603.83</v>
      </c>
      <c r="M1420" s="113">
        <f t="shared" si="246"/>
        <v>760.38</v>
      </c>
      <c r="N1420" s="113">
        <f t="shared" si="247"/>
        <v>240.59244444444445</v>
      </c>
      <c r="O1420" s="6">
        <f t="shared" si="248"/>
        <v>240.59244444444445</v>
      </c>
      <c r="P1420">
        <f t="shared" si="251"/>
        <v>77419.237021359993</v>
      </c>
      <c r="Q1420" s="17"/>
      <c r="R1420" s="17"/>
    </row>
    <row r="1421" spans="1:19" outlineLevel="1" collapsed="1" x14ac:dyDescent="0.2">
      <c r="A1421" s="11" t="s">
        <v>441</v>
      </c>
      <c r="D1421" s="6">
        <f>SUBTOTAL(9,D1401:D1420)</f>
        <v>173114.85</v>
      </c>
      <c r="G1421" s="32"/>
      <c r="H1421" s="6">
        <f>SUBTOTAL(9,H1401:H1420)</f>
        <v>99044.988691950901</v>
      </c>
      <c r="I1421" s="6">
        <f>SUBTOTAL(9,I1401:I1420)</f>
        <v>108949.487561146</v>
      </c>
      <c r="J1421" s="6"/>
      <c r="K1421" s="126">
        <f t="shared" ref="K1421:P1421" si="252">SUBTOTAL(9,K1401:K1420)</f>
        <v>90974.287123101647</v>
      </c>
      <c r="L1421" s="113">
        <f t="shared" si="252"/>
        <v>82703.899999999994</v>
      </c>
      <c r="M1421" s="113">
        <f t="shared" si="252"/>
        <v>8270.3799999999992</v>
      </c>
      <c r="N1421" s="113">
        <f t="shared" si="252"/>
        <v>3846.9966666666674</v>
      </c>
      <c r="O1421" s="6">
        <f t="shared" si="252"/>
        <v>3846.9966666666674</v>
      </c>
      <c r="P1421" s="6">
        <f t="shared" si="252"/>
        <v>3333143.758862209</v>
      </c>
      <c r="Q1421" s="33">
        <f>P1421/D1421</f>
        <v>19.253944758997907</v>
      </c>
      <c r="R1421" s="17" t="s">
        <v>1047</v>
      </c>
      <c r="S1421" s="6">
        <f>SUBTOTAL(9,S1401:S1420)</f>
        <v>0</v>
      </c>
    </row>
    <row r="1422" spans="1:19" hidden="1" outlineLevel="2" x14ac:dyDescent="0.2">
      <c r="A1422" t="s">
        <v>442</v>
      </c>
      <c r="B1422">
        <v>2004</v>
      </c>
      <c r="C1422">
        <v>13.5</v>
      </c>
      <c r="D1422" s="6">
        <v>14669.13</v>
      </c>
      <c r="E1422">
        <v>45</v>
      </c>
      <c r="F1422">
        <v>33.324527000000003</v>
      </c>
      <c r="G1422" s="32">
        <f>Parameters!$R$65</f>
        <v>-0.1</v>
      </c>
      <c r="H1422" s="6">
        <f t="shared" si="241"/>
        <v>3805.9784721886663</v>
      </c>
      <c r="I1422" s="6">
        <f t="shared" si="242"/>
        <v>4186.5763194075334</v>
      </c>
      <c r="J1422" s="6">
        <f t="shared" si="249"/>
        <v>0.83501344668596011</v>
      </c>
      <c r="K1422" s="126">
        <f t="shared" si="244"/>
        <v>3495.8475222823054</v>
      </c>
      <c r="L1422" s="113">
        <f t="shared" si="245"/>
        <v>3178.04</v>
      </c>
      <c r="M1422" s="113">
        <f t="shared" si="246"/>
        <v>317.81</v>
      </c>
      <c r="N1422" s="113">
        <f t="shared" si="247"/>
        <v>325.98066666666665</v>
      </c>
      <c r="O1422" s="6">
        <f t="shared" si="248"/>
        <v>325.98066666666665</v>
      </c>
      <c r="P1422">
        <f t="shared" si="251"/>
        <v>488841.81875151</v>
      </c>
      <c r="Q1422" s="17"/>
      <c r="R1422" s="17"/>
    </row>
    <row r="1423" spans="1:19" hidden="1" outlineLevel="2" x14ac:dyDescent="0.2">
      <c r="A1423" t="s">
        <v>442</v>
      </c>
      <c r="B1423">
        <v>2003</v>
      </c>
      <c r="C1423">
        <v>14.5</v>
      </c>
      <c r="D1423" s="6">
        <v>219360.99</v>
      </c>
      <c r="E1423">
        <v>45</v>
      </c>
      <c r="F1423">
        <v>32.511097999999997</v>
      </c>
      <c r="G1423" s="32">
        <f>Parameters!$R$65</f>
        <v>-0.1</v>
      </c>
      <c r="H1423" s="6">
        <f t="shared" si="241"/>
        <v>60879.509038510681</v>
      </c>
      <c r="I1423" s="6">
        <f t="shared" si="242"/>
        <v>66967.459942361762</v>
      </c>
      <c r="J1423" s="6">
        <f t="shared" si="249"/>
        <v>0.83501344668596011</v>
      </c>
      <c r="K1423" s="126">
        <f t="shared" si="244"/>
        <v>55918.729542275461</v>
      </c>
      <c r="L1423" s="113">
        <f t="shared" si="245"/>
        <v>50835.21</v>
      </c>
      <c r="M1423" s="113">
        <f t="shared" si="246"/>
        <v>5083.5200000000004</v>
      </c>
      <c r="N1423" s="113">
        <f t="shared" si="247"/>
        <v>4874.6886666666669</v>
      </c>
      <c r="O1423" s="6">
        <f t="shared" si="248"/>
        <v>4874.6886666666669</v>
      </c>
      <c r="P1423">
        <f t="shared" si="251"/>
        <v>7131666.6432670187</v>
      </c>
      <c r="Q1423" s="17"/>
      <c r="R1423" s="17"/>
    </row>
    <row r="1424" spans="1:19" hidden="1" outlineLevel="2" x14ac:dyDescent="0.2">
      <c r="A1424" t="s">
        <v>442</v>
      </c>
      <c r="B1424">
        <v>2002</v>
      </c>
      <c r="C1424">
        <v>15.5</v>
      </c>
      <c r="D1424" s="6">
        <v>43097.18</v>
      </c>
      <c r="E1424">
        <v>45</v>
      </c>
      <c r="F1424">
        <v>31.705534</v>
      </c>
      <c r="G1424" s="32">
        <f>Parameters!$R$65</f>
        <v>-0.1</v>
      </c>
      <c r="H1424" s="6">
        <f t="shared" si="241"/>
        <v>12732.310982352888</v>
      </c>
      <c r="I1424" s="6">
        <f t="shared" si="242"/>
        <v>14005.542080588179</v>
      </c>
      <c r="J1424" s="6">
        <f t="shared" si="249"/>
        <v>0.83501344668596011</v>
      </c>
      <c r="K1424" s="126">
        <f t="shared" si="244"/>
        <v>11694.815965417189</v>
      </c>
      <c r="L1424" s="113">
        <f t="shared" si="245"/>
        <v>10631.65</v>
      </c>
      <c r="M1424" s="113">
        <f t="shared" si="246"/>
        <v>1063.17</v>
      </c>
      <c r="N1424" s="113">
        <f t="shared" si="247"/>
        <v>957.71511111111113</v>
      </c>
      <c r="O1424" s="6">
        <f t="shared" si="248"/>
        <v>957.71511111111113</v>
      </c>
      <c r="P1424">
        <f t="shared" si="251"/>
        <v>1366419.1057941201</v>
      </c>
      <c r="Q1424" s="17"/>
      <c r="R1424" s="17"/>
    </row>
    <row r="1425" spans="1:19" hidden="1" outlineLevel="2" x14ac:dyDescent="0.2">
      <c r="A1425" t="s">
        <v>442</v>
      </c>
      <c r="B1425">
        <v>2001</v>
      </c>
      <c r="C1425">
        <v>16.5</v>
      </c>
      <c r="D1425" s="6">
        <v>284502.57</v>
      </c>
      <c r="E1425">
        <v>45</v>
      </c>
      <c r="F1425">
        <v>30.907995</v>
      </c>
      <c r="G1425" s="32">
        <f>Parameters!$R$65</f>
        <v>-0.1</v>
      </c>
      <c r="H1425" s="6">
        <f t="shared" si="241"/>
        <v>89093.591976730022</v>
      </c>
      <c r="I1425" s="6">
        <f t="shared" si="242"/>
        <v>98002.951174403031</v>
      </c>
      <c r="J1425" s="6">
        <f t="shared" si="249"/>
        <v>0.83501344668596011</v>
      </c>
      <c r="K1425" s="126">
        <f t="shared" si="244"/>
        <v>81833.782045534143</v>
      </c>
      <c r="L1425" s="113">
        <f t="shared" si="245"/>
        <v>74394.350000000006</v>
      </c>
      <c r="M1425" s="113">
        <f t="shared" si="246"/>
        <v>7439.43</v>
      </c>
      <c r="N1425" s="113">
        <f t="shared" si="247"/>
        <v>6322.2793333333339</v>
      </c>
      <c r="O1425" s="6">
        <f t="shared" si="248"/>
        <v>6322.2793333333339</v>
      </c>
      <c r="P1425">
        <f t="shared" si="251"/>
        <v>8793404.0110471509</v>
      </c>
      <c r="Q1425" s="17"/>
      <c r="R1425" s="17"/>
    </row>
    <row r="1426" spans="1:19" hidden="1" outlineLevel="2" x14ac:dyDescent="0.2">
      <c r="A1426" t="s">
        <v>442</v>
      </c>
      <c r="B1426">
        <v>2000</v>
      </c>
      <c r="C1426">
        <v>17.5</v>
      </c>
      <c r="D1426" s="6">
        <v>85954.06</v>
      </c>
      <c r="E1426">
        <v>45</v>
      </c>
      <c r="F1426">
        <v>30.118651</v>
      </c>
      <c r="G1426" s="32">
        <f>Parameters!$R$65</f>
        <v>-0.1</v>
      </c>
      <c r="H1426" s="6">
        <f t="shared" si="241"/>
        <v>28424.719218376445</v>
      </c>
      <c r="I1426" s="6">
        <f t="shared" si="242"/>
        <v>31267.191140214094</v>
      </c>
      <c r="J1426" s="6">
        <f t="shared" si="249"/>
        <v>0.83501344668596011</v>
      </c>
      <c r="K1426" s="126">
        <f t="shared" si="244"/>
        <v>26108.525042178884</v>
      </c>
      <c r="L1426" s="113">
        <f t="shared" si="245"/>
        <v>23735.02</v>
      </c>
      <c r="M1426" s="113">
        <f t="shared" si="246"/>
        <v>2373.5100000000002</v>
      </c>
      <c r="N1426" s="113">
        <f t="shared" si="247"/>
        <v>1910.0902222222221</v>
      </c>
      <c r="O1426" s="6">
        <f t="shared" si="248"/>
        <v>1910.0902222222221</v>
      </c>
      <c r="P1426">
        <f t="shared" si="251"/>
        <v>2588820.3351730597</v>
      </c>
      <c r="Q1426" s="17"/>
      <c r="R1426" s="17"/>
    </row>
    <row r="1427" spans="1:19" hidden="1" outlineLevel="2" x14ac:dyDescent="0.2">
      <c r="A1427" t="s">
        <v>442</v>
      </c>
      <c r="B1427">
        <v>1999</v>
      </c>
      <c r="C1427">
        <v>18.5</v>
      </c>
      <c r="D1427" s="6">
        <v>15.96</v>
      </c>
      <c r="E1427">
        <v>45</v>
      </c>
      <c r="F1427">
        <v>29.337962000000001</v>
      </c>
      <c r="G1427" s="32">
        <f>Parameters!$R$65</f>
        <v>-0.1</v>
      </c>
      <c r="H1427" s="6">
        <f t="shared" si="241"/>
        <v>5.5548028106666667</v>
      </c>
      <c r="I1427" s="6">
        <f t="shared" si="242"/>
        <v>6.1102830917333337</v>
      </c>
      <c r="J1427" s="6">
        <f t="shared" si="249"/>
        <v>0.83501344668596011</v>
      </c>
      <c r="K1427" s="126">
        <f t="shared" si="244"/>
        <v>5.1021685446551954</v>
      </c>
      <c r="L1427" s="113">
        <f t="shared" si="245"/>
        <v>4.6399999999999997</v>
      </c>
      <c r="M1427" s="113">
        <f t="shared" si="246"/>
        <v>0.46</v>
      </c>
      <c r="N1427" s="113">
        <f t="shared" si="247"/>
        <v>0.35466666666666669</v>
      </c>
      <c r="O1427" s="6">
        <f t="shared" si="248"/>
        <v>0.35466666666666669</v>
      </c>
      <c r="P1427">
        <f t="shared" si="251"/>
        <v>468.23387352000003</v>
      </c>
      <c r="Q1427" s="17"/>
      <c r="R1427" s="17"/>
    </row>
    <row r="1428" spans="1:19" hidden="1" outlineLevel="2" x14ac:dyDescent="0.2">
      <c r="A1428" t="s">
        <v>442</v>
      </c>
      <c r="B1428">
        <v>1997</v>
      </c>
      <c r="C1428">
        <v>20.5</v>
      </c>
      <c r="D1428" s="6">
        <v>26033.15</v>
      </c>
      <c r="E1428">
        <v>45</v>
      </c>
      <c r="F1428">
        <v>27.803041</v>
      </c>
      <c r="G1428" s="32">
        <f>Parameters!$R$65</f>
        <v>-0.1</v>
      </c>
      <c r="H1428" s="6">
        <f t="shared" si="241"/>
        <v>9948.6891820188903</v>
      </c>
      <c r="I1428" s="6">
        <f t="shared" si="242"/>
        <v>10943.55810022078</v>
      </c>
      <c r="J1428" s="6">
        <f t="shared" si="249"/>
        <v>0.83501344668596011</v>
      </c>
      <c r="K1428" s="126">
        <f t="shared" si="244"/>
        <v>9138.018168273411</v>
      </c>
      <c r="L1428" s="113">
        <f t="shared" si="245"/>
        <v>8307.2900000000009</v>
      </c>
      <c r="M1428" s="113">
        <f t="shared" si="246"/>
        <v>830.73</v>
      </c>
      <c r="N1428" s="113">
        <f t="shared" si="247"/>
        <v>578.51444444444451</v>
      </c>
      <c r="O1428" s="6">
        <f t="shared" si="248"/>
        <v>578.51444444444451</v>
      </c>
      <c r="P1428">
        <f t="shared" si="251"/>
        <v>723800.73680915008</v>
      </c>
      <c r="Q1428" s="17"/>
      <c r="R1428" s="17"/>
    </row>
    <row r="1429" spans="1:19" hidden="1" outlineLevel="2" x14ac:dyDescent="0.2">
      <c r="A1429" t="s">
        <v>442</v>
      </c>
      <c r="B1429">
        <v>1996</v>
      </c>
      <c r="C1429">
        <v>21.5</v>
      </c>
      <c r="D1429" s="6">
        <v>35312.36</v>
      </c>
      <c r="E1429">
        <v>45</v>
      </c>
      <c r="F1429">
        <v>27.048886</v>
      </c>
      <c r="G1429" s="32">
        <f>Parameters!$R$65</f>
        <v>-0.1</v>
      </c>
      <c r="H1429" s="6">
        <f t="shared" si="241"/>
        <v>14086.582221534221</v>
      </c>
      <c r="I1429" s="6">
        <f t="shared" si="242"/>
        <v>15495.240443687644</v>
      </c>
      <c r="J1429" s="6">
        <f t="shared" si="249"/>
        <v>0.83501344668596011</v>
      </c>
      <c r="K1429" s="126">
        <f t="shared" si="244"/>
        <v>12938.734130111305</v>
      </c>
      <c r="L1429" s="113">
        <f t="shared" si="245"/>
        <v>11762.49</v>
      </c>
      <c r="M1429" s="113">
        <f t="shared" si="246"/>
        <v>1176.24</v>
      </c>
      <c r="N1429" s="113">
        <f t="shared" si="247"/>
        <v>784.71911111111115</v>
      </c>
      <c r="O1429" s="6">
        <f t="shared" si="248"/>
        <v>784.71911111111115</v>
      </c>
      <c r="P1429">
        <f t="shared" si="251"/>
        <v>955160.00003095996</v>
      </c>
      <c r="Q1429" s="17"/>
      <c r="R1429" s="17"/>
    </row>
    <row r="1430" spans="1:19" hidden="1" outlineLevel="2" x14ac:dyDescent="0.2">
      <c r="A1430" t="s">
        <v>442</v>
      </c>
      <c r="B1430">
        <v>1992</v>
      </c>
      <c r="C1430">
        <v>25.5</v>
      </c>
      <c r="D1430" s="6">
        <v>253.78</v>
      </c>
      <c r="E1430">
        <v>45</v>
      </c>
      <c r="F1430">
        <v>24.127392</v>
      </c>
      <c r="G1430" s="32">
        <f>Parameters!$R$65</f>
        <v>-0.1</v>
      </c>
      <c r="H1430" s="6">
        <f t="shared" si="241"/>
        <v>117.71223240533332</v>
      </c>
      <c r="I1430" s="6">
        <f t="shared" si="242"/>
        <v>129.48345564586666</v>
      </c>
      <c r="J1430" s="6">
        <f t="shared" si="249"/>
        <v>0.83501344668596011</v>
      </c>
      <c r="K1430" s="126">
        <f t="shared" si="244"/>
        <v>108.12042658766376</v>
      </c>
      <c r="L1430" s="113">
        <f t="shared" si="245"/>
        <v>98.29</v>
      </c>
      <c r="M1430" s="113">
        <f t="shared" si="246"/>
        <v>9.83</v>
      </c>
      <c r="N1430" s="113">
        <f t="shared" si="247"/>
        <v>5.6395555555555559</v>
      </c>
      <c r="O1430" s="6">
        <f t="shared" si="248"/>
        <v>5.6395555555555559</v>
      </c>
      <c r="P1430">
        <f t="shared" si="251"/>
        <v>6123.0495417600005</v>
      </c>
      <c r="Q1430" s="17"/>
      <c r="R1430" s="17"/>
    </row>
    <row r="1431" spans="1:19" outlineLevel="1" collapsed="1" x14ac:dyDescent="0.2">
      <c r="A1431" s="11" t="s">
        <v>443</v>
      </c>
      <c r="D1431" s="6">
        <f>SUBTOTAL(9,D1422:D1430)</f>
        <v>709199.17999999993</v>
      </c>
      <c r="G1431" s="32"/>
      <c r="H1431" s="6">
        <f>SUBTOTAL(9,H1422:H1430)</f>
        <v>219094.64812692779</v>
      </c>
      <c r="I1431" s="6">
        <f>SUBTOTAL(9,I1422:I1430)</f>
        <v>241004.11293962062</v>
      </c>
      <c r="J1431" s="6"/>
      <c r="K1431" s="126">
        <f t="shared" ref="K1431:P1431" si="253">SUBTOTAL(9,K1422:K1430)</f>
        <v>201241.67501120505</v>
      </c>
      <c r="L1431" s="113">
        <f t="shared" si="253"/>
        <v>182946.98</v>
      </c>
      <c r="M1431" s="113">
        <f t="shared" si="253"/>
        <v>18294.700000000004</v>
      </c>
      <c r="N1431" s="113">
        <f t="shared" si="253"/>
        <v>15759.981777777779</v>
      </c>
      <c r="O1431" s="6">
        <f t="shared" si="253"/>
        <v>15759.981777777779</v>
      </c>
      <c r="P1431" s="6">
        <f t="shared" si="253"/>
        <v>22054703.934288248</v>
      </c>
      <c r="Q1431" s="33">
        <f>P1431/D1431</f>
        <v>31.098039247998354</v>
      </c>
      <c r="R1431" s="118">
        <f>((P1400+P1421+P1431)/(D1400+D1421+D1431))</f>
        <v>40.446975488095845</v>
      </c>
      <c r="S1431" s="6">
        <f>SUBTOTAL(9,S1422:S1430)</f>
        <v>0</v>
      </c>
    </row>
    <row r="1432" spans="1:19" hidden="1" outlineLevel="2" x14ac:dyDescent="0.2">
      <c r="A1432" t="s">
        <v>444</v>
      </c>
      <c r="B1432">
        <v>2016</v>
      </c>
      <c r="C1432">
        <v>1.5</v>
      </c>
      <c r="D1432" s="6">
        <v>5493.25</v>
      </c>
      <c r="E1432">
        <v>25</v>
      </c>
      <c r="F1432">
        <v>23.651146000000001</v>
      </c>
      <c r="G1432" s="32">
        <f>Parameters!$R$66</f>
        <v>-0.1</v>
      </c>
      <c r="H1432" s="6">
        <f t="shared" si="241"/>
        <v>296.38368941999983</v>
      </c>
      <c r="I1432" s="6">
        <f t="shared" si="242"/>
        <v>326.02205836199983</v>
      </c>
      <c r="J1432" s="6">
        <f t="shared" si="249"/>
        <v>0.83501344668596011</v>
      </c>
      <c r="K1432" s="126">
        <f t="shared" si="244"/>
        <v>272.23280264850473</v>
      </c>
      <c r="L1432" s="113">
        <f t="shared" si="245"/>
        <v>247.48</v>
      </c>
      <c r="M1432" s="113">
        <f t="shared" si="246"/>
        <v>24.75</v>
      </c>
      <c r="N1432" s="113">
        <f t="shared" si="247"/>
        <v>219.73</v>
      </c>
      <c r="O1432" s="6">
        <f t="shared" si="248"/>
        <v>219.73</v>
      </c>
      <c r="P1432">
        <f t="shared" si="251"/>
        <v>129921.65776450001</v>
      </c>
    </row>
    <row r="1433" spans="1:19" hidden="1" outlineLevel="2" x14ac:dyDescent="0.2">
      <c r="A1433" t="s">
        <v>444</v>
      </c>
      <c r="B1433">
        <v>1991</v>
      </c>
      <c r="C1433">
        <v>26.5</v>
      </c>
      <c r="D1433" s="6">
        <v>6147.4</v>
      </c>
      <c r="E1433">
        <v>25</v>
      </c>
      <c r="F1433">
        <v>6.2355510000000001</v>
      </c>
      <c r="G1433" s="32">
        <f>Parameters!$R$66</f>
        <v>-0.1</v>
      </c>
      <c r="H1433" s="6">
        <f t="shared" si="241"/>
        <v>4614.1029513039994</v>
      </c>
      <c r="I1433" s="6">
        <f t="shared" si="242"/>
        <v>5075.5132464343997</v>
      </c>
      <c r="J1433" s="6">
        <f t="shared" si="249"/>
        <v>0.83501344668596011</v>
      </c>
      <c r="K1433" s="126">
        <f t="shared" si="244"/>
        <v>4238.1218096054354</v>
      </c>
      <c r="L1433" s="113">
        <f t="shared" si="245"/>
        <v>3852.84</v>
      </c>
      <c r="M1433" s="113">
        <f t="shared" si="246"/>
        <v>385.28</v>
      </c>
      <c r="N1433" s="113">
        <f t="shared" si="247"/>
        <v>245.89599999999999</v>
      </c>
      <c r="O1433" s="6">
        <f t="shared" si="248"/>
        <v>245.89599999999999</v>
      </c>
      <c r="P1433">
        <f t="shared" si="251"/>
        <v>38332.426217399996</v>
      </c>
    </row>
    <row r="1434" spans="1:19" hidden="1" outlineLevel="2" x14ac:dyDescent="0.2">
      <c r="A1434" t="s">
        <v>444</v>
      </c>
      <c r="B1434">
        <v>1990</v>
      </c>
      <c r="C1434">
        <v>27.5</v>
      </c>
      <c r="D1434" s="6">
        <v>1314.09</v>
      </c>
      <c r="E1434">
        <v>25</v>
      </c>
      <c r="F1434">
        <v>5.8077139999999998</v>
      </c>
      <c r="G1434" s="32">
        <f>Parameters!$R$66</f>
        <v>-0.1</v>
      </c>
      <c r="H1434" s="6">
        <f t="shared" si="241"/>
        <v>1008.8156443895999</v>
      </c>
      <c r="I1434" s="6">
        <f t="shared" si="242"/>
        <v>1109.69720882856</v>
      </c>
      <c r="J1434" s="6">
        <f t="shared" si="249"/>
        <v>0.83501344668596011</v>
      </c>
      <c r="K1434" s="126">
        <f t="shared" si="244"/>
        <v>926.61209112172548</v>
      </c>
      <c r="L1434" s="113">
        <f t="shared" si="245"/>
        <v>842.37</v>
      </c>
      <c r="M1434" s="113">
        <f t="shared" si="246"/>
        <v>84.24</v>
      </c>
      <c r="N1434" s="113">
        <f t="shared" si="247"/>
        <v>52.563599999999994</v>
      </c>
      <c r="O1434" s="6">
        <f t="shared" si="248"/>
        <v>52.563599999999994</v>
      </c>
      <c r="P1434">
        <f t="shared" si="251"/>
        <v>7631.8588902599995</v>
      </c>
    </row>
    <row r="1435" spans="1:19" outlineLevel="1" collapsed="1" x14ac:dyDescent="0.2">
      <c r="A1435" s="11" t="s">
        <v>445</v>
      </c>
      <c r="D1435" s="6">
        <f>SUBTOTAL(9,D1432:D1434)</f>
        <v>12954.74</v>
      </c>
      <c r="G1435" s="32"/>
      <c r="H1435" s="6">
        <f>SUBTOTAL(9,H1432:H1434)</f>
        <v>5919.3022851135984</v>
      </c>
      <c r="I1435" s="6">
        <f>SUBTOTAL(9,I1432:I1434)</f>
        <v>6511.2325136249601</v>
      </c>
      <c r="J1435" s="6"/>
      <c r="K1435" s="126">
        <f t="shared" ref="K1435:P1435" si="254">SUBTOTAL(9,K1432:K1434)</f>
        <v>5436.9667033756659</v>
      </c>
      <c r="L1435" s="113">
        <f t="shared" si="254"/>
        <v>4942.6899999999996</v>
      </c>
      <c r="M1435" s="113">
        <f t="shared" si="254"/>
        <v>494.27</v>
      </c>
      <c r="N1435" s="113">
        <f t="shared" si="254"/>
        <v>518.18959999999993</v>
      </c>
      <c r="O1435" s="6">
        <f t="shared" si="254"/>
        <v>518.18959999999993</v>
      </c>
      <c r="P1435" s="6">
        <f t="shared" si="254"/>
        <v>175885.94287216</v>
      </c>
      <c r="Q1435" s="33">
        <f>P1435/D1435</f>
        <v>13.576956609870981</v>
      </c>
      <c r="S1435" s="6">
        <f>SUBTOTAL(9,S1432:S1434)</f>
        <v>0</v>
      </c>
    </row>
    <row r="1436" spans="1:19" hidden="1" outlineLevel="2" x14ac:dyDescent="0.2">
      <c r="A1436" t="s">
        <v>446</v>
      </c>
      <c r="B1436">
        <v>2002</v>
      </c>
      <c r="C1436">
        <v>15.5</v>
      </c>
      <c r="D1436" s="6">
        <v>5057.0200000000004</v>
      </c>
      <c r="E1436">
        <v>20</v>
      </c>
      <c r="F1436">
        <v>6.6165950000000002</v>
      </c>
      <c r="G1436" s="32">
        <f>Parameters!$R$67</f>
        <v>0</v>
      </c>
      <c r="H1436" s="6">
        <f t="shared" si="241"/>
        <v>3384.0073376549999</v>
      </c>
      <c r="I1436" s="6">
        <f t="shared" si="242"/>
        <v>3384.0073376549999</v>
      </c>
      <c r="J1436" s="6">
        <f t="shared" si="249"/>
        <v>0.83501344668596011</v>
      </c>
      <c r="K1436" s="126">
        <f t="shared" si="244"/>
        <v>2825.6916306258809</v>
      </c>
      <c r="L1436" s="113">
        <f t="shared" si="245"/>
        <v>2825.69</v>
      </c>
      <c r="M1436" s="113">
        <f t="shared" si="246"/>
        <v>0</v>
      </c>
      <c r="N1436" s="113">
        <f t="shared" si="247"/>
        <v>252.85100000000003</v>
      </c>
      <c r="O1436" s="6">
        <f t="shared" si="248"/>
        <v>252.85100000000003</v>
      </c>
      <c r="P1436">
        <f t="shared" si="251"/>
        <v>33460.253246900007</v>
      </c>
    </row>
    <row r="1437" spans="1:19" hidden="1" outlineLevel="2" x14ac:dyDescent="0.2">
      <c r="A1437" t="s">
        <v>446</v>
      </c>
      <c r="B1437">
        <v>1997</v>
      </c>
      <c r="C1437">
        <v>20.5</v>
      </c>
      <c r="D1437" s="6">
        <v>12061.2</v>
      </c>
      <c r="E1437">
        <v>20</v>
      </c>
      <c r="F1437">
        <v>3.818476</v>
      </c>
      <c r="G1437" s="32">
        <f>Parameters!$R$67</f>
        <v>0</v>
      </c>
      <c r="H1437" s="6">
        <f t="shared" si="241"/>
        <v>9758.4298634400002</v>
      </c>
      <c r="I1437" s="6">
        <f t="shared" si="242"/>
        <v>9758.4298634400002</v>
      </c>
      <c r="J1437" s="6">
        <f t="shared" si="249"/>
        <v>0.83501344668596011</v>
      </c>
      <c r="K1437" s="126">
        <f t="shared" si="244"/>
        <v>8148.4201545142378</v>
      </c>
      <c r="L1437" s="113">
        <f t="shared" si="245"/>
        <v>8148.42</v>
      </c>
      <c r="M1437" s="113">
        <f t="shared" si="246"/>
        <v>0</v>
      </c>
      <c r="N1437" s="113">
        <f t="shared" si="247"/>
        <v>603.06000000000006</v>
      </c>
      <c r="O1437" s="6">
        <f t="shared" si="248"/>
        <v>603.06000000000006</v>
      </c>
      <c r="P1437">
        <f t="shared" si="251"/>
        <v>46055.402731200003</v>
      </c>
    </row>
    <row r="1438" spans="1:19" hidden="1" outlineLevel="2" x14ac:dyDescent="0.2">
      <c r="A1438" t="s">
        <v>446</v>
      </c>
      <c r="B1438">
        <v>1996</v>
      </c>
      <c r="C1438">
        <v>21.5</v>
      </c>
      <c r="D1438" s="6">
        <v>37827.31</v>
      </c>
      <c r="E1438">
        <v>20</v>
      </c>
      <c r="F1438">
        <v>3.3983919999999999</v>
      </c>
      <c r="G1438" s="32">
        <f>Parameters!$R$67</f>
        <v>0</v>
      </c>
      <c r="H1438" s="6">
        <f t="shared" si="241"/>
        <v>31399.708615723997</v>
      </c>
      <c r="I1438" s="6">
        <f t="shared" si="242"/>
        <v>31399.708615723997</v>
      </c>
      <c r="J1438" s="6">
        <f t="shared" si="249"/>
        <v>0.83501344668596011</v>
      </c>
      <c r="K1438" s="126">
        <f t="shared" si="244"/>
        <v>26219.178916150533</v>
      </c>
      <c r="L1438" s="113">
        <f t="shared" si="245"/>
        <v>26219.18</v>
      </c>
      <c r="M1438" s="113">
        <f t="shared" si="246"/>
        <v>0</v>
      </c>
      <c r="N1438" s="113">
        <f t="shared" si="247"/>
        <v>1891.3654999999999</v>
      </c>
      <c r="O1438" s="6">
        <f t="shared" si="248"/>
        <v>1891.3654999999999</v>
      </c>
      <c r="P1438">
        <f t="shared" si="251"/>
        <v>128552.02768551999</v>
      </c>
    </row>
    <row r="1439" spans="1:19" hidden="1" outlineLevel="2" x14ac:dyDescent="0.2">
      <c r="A1439" t="s">
        <v>446</v>
      </c>
      <c r="B1439">
        <v>1995</v>
      </c>
      <c r="C1439">
        <v>22.5</v>
      </c>
      <c r="D1439" s="6">
        <v>438359.73</v>
      </c>
      <c r="E1439">
        <v>20</v>
      </c>
      <c r="F1439">
        <v>3.023285</v>
      </c>
      <c r="G1439" s="32">
        <f>Parameters!$R$67</f>
        <v>0</v>
      </c>
      <c r="H1439" s="6">
        <f t="shared" si="241"/>
        <v>372095.41018434748</v>
      </c>
      <c r="I1439" s="6">
        <f t="shared" si="242"/>
        <v>372095.41018434748</v>
      </c>
      <c r="J1439" s="6">
        <f t="shared" si="249"/>
        <v>0.83501344668596011</v>
      </c>
      <c r="K1439" s="126">
        <f t="shared" si="244"/>
        <v>310704.67095405812</v>
      </c>
      <c r="L1439" s="113">
        <f t="shared" si="245"/>
        <v>310704.67</v>
      </c>
      <c r="M1439" s="113">
        <f t="shared" si="246"/>
        <v>0</v>
      </c>
      <c r="N1439" s="113">
        <f t="shared" si="247"/>
        <v>21917.986499999999</v>
      </c>
      <c r="O1439" s="6">
        <f t="shared" si="248"/>
        <v>21917.986499999999</v>
      </c>
      <c r="P1439">
        <f t="shared" si="251"/>
        <v>1325286.3963130498</v>
      </c>
    </row>
    <row r="1440" spans="1:19" hidden="1" outlineLevel="2" x14ac:dyDescent="0.2">
      <c r="A1440" t="s">
        <v>446</v>
      </c>
      <c r="B1440">
        <v>1994</v>
      </c>
      <c r="C1440">
        <v>23.5</v>
      </c>
      <c r="D1440" s="6">
        <v>186007.24</v>
      </c>
      <c r="E1440">
        <v>20</v>
      </c>
      <c r="F1440">
        <v>2.6885530000000002</v>
      </c>
      <c r="G1440" s="32">
        <f>Parameters!$R$67</f>
        <v>0</v>
      </c>
      <c r="H1440" s="6">
        <f t="shared" ref="H1440:H1501" si="255">+D1440*(1-F1440/E1440)</f>
        <v>161002.72384381399</v>
      </c>
      <c r="I1440" s="6">
        <f t="shared" ref="I1440:I1501" si="256">H1440*(1-G1440)</f>
        <v>161002.72384381399</v>
      </c>
      <c r="J1440" s="6">
        <f t="shared" si="249"/>
        <v>0.83501344668596011</v>
      </c>
      <c r="K1440" s="126">
        <f t="shared" ref="K1440:K1501" si="257">IF((D1440*(1-F1440/E1440)*(1-G1440)&lt;0),D1440*(1-G1440),I1440*J1440)</f>
        <v>134439.43936265094</v>
      </c>
      <c r="L1440" s="113">
        <f t="shared" ref="L1440:L1501" si="258">ROUND(J1440*H1440,2)</f>
        <v>134439.44</v>
      </c>
      <c r="M1440" s="113">
        <f t="shared" ref="M1440:M1501" si="259">ROUND(K1440-L1440,2)</f>
        <v>0</v>
      </c>
      <c r="N1440" s="113">
        <f t="shared" ref="N1440:N1501" si="260">D1440/E1440</f>
        <v>9300.3619999999992</v>
      </c>
      <c r="O1440" s="6">
        <f t="shared" ref="O1440:O1501" si="261">+D1440/E1440</f>
        <v>9300.3619999999992</v>
      </c>
      <c r="P1440">
        <f t="shared" si="251"/>
        <v>500090.32312372001</v>
      </c>
    </row>
    <row r="1441" spans="1:19" hidden="1" outlineLevel="2" x14ac:dyDescent="0.2">
      <c r="A1441" t="s">
        <v>446</v>
      </c>
      <c r="B1441">
        <v>1993</v>
      </c>
      <c r="C1441">
        <v>24.5</v>
      </c>
      <c r="D1441" s="6">
        <v>105138.56</v>
      </c>
      <c r="E1441">
        <v>20</v>
      </c>
      <c r="F1441">
        <v>2.387473</v>
      </c>
      <c r="G1441" s="32">
        <f>Parameters!$R$67</f>
        <v>0</v>
      </c>
      <c r="H1441" s="6">
        <f t="shared" si="255"/>
        <v>92587.786337055993</v>
      </c>
      <c r="I1441" s="6">
        <f t="shared" si="256"/>
        <v>92587.786337055993</v>
      </c>
      <c r="J1441" s="6">
        <f t="shared" si="249"/>
        <v>0.83501344668596011</v>
      </c>
      <c r="K1441" s="126">
        <f t="shared" si="257"/>
        <v>77312.046590328377</v>
      </c>
      <c r="L1441" s="113">
        <f t="shared" si="258"/>
        <v>77312.05</v>
      </c>
      <c r="M1441" s="113">
        <f t="shared" si="259"/>
        <v>0</v>
      </c>
      <c r="N1441" s="113">
        <f t="shared" si="260"/>
        <v>5256.9279999999999</v>
      </c>
      <c r="O1441" s="6">
        <f t="shared" si="261"/>
        <v>5256.9279999999999</v>
      </c>
      <c r="P1441">
        <f t="shared" si="251"/>
        <v>251015.47325888</v>
      </c>
    </row>
    <row r="1442" spans="1:19" hidden="1" outlineLevel="2" x14ac:dyDescent="0.2">
      <c r="A1442" t="s">
        <v>446</v>
      </c>
      <c r="B1442">
        <v>1992</v>
      </c>
      <c r="C1442">
        <v>25.5</v>
      </c>
      <c r="D1442" s="6">
        <v>9312.5300000000007</v>
      </c>
      <c r="E1442">
        <v>20</v>
      </c>
      <c r="F1442">
        <v>2.111497</v>
      </c>
      <c r="G1442" s="32">
        <f>Parameters!$R$67</f>
        <v>0</v>
      </c>
      <c r="H1442" s="6">
        <f t="shared" si="255"/>
        <v>8329.3610421294998</v>
      </c>
      <c r="I1442" s="6">
        <f t="shared" si="256"/>
        <v>8329.3610421294998</v>
      </c>
      <c r="J1442" s="6">
        <f t="shared" si="249"/>
        <v>0.83501344668596011</v>
      </c>
      <c r="K1442" s="126">
        <f t="shared" si="257"/>
        <v>6955.1284724803145</v>
      </c>
      <c r="L1442" s="113">
        <f t="shared" si="258"/>
        <v>6955.13</v>
      </c>
      <c r="M1442" s="113">
        <f t="shared" si="259"/>
        <v>0</v>
      </c>
      <c r="N1442" s="113">
        <f t="shared" si="260"/>
        <v>465.62650000000002</v>
      </c>
      <c r="O1442" s="6">
        <f t="shared" si="261"/>
        <v>465.62650000000002</v>
      </c>
      <c r="P1442">
        <f t="shared" si="251"/>
        <v>19663.37915741</v>
      </c>
    </row>
    <row r="1443" spans="1:19" hidden="1" outlineLevel="2" x14ac:dyDescent="0.2">
      <c r="A1443" t="s">
        <v>446</v>
      </c>
      <c r="B1443">
        <v>1991</v>
      </c>
      <c r="C1443">
        <v>26.5</v>
      </c>
      <c r="D1443" s="6">
        <v>78256.149999999994</v>
      </c>
      <c r="E1443">
        <v>20</v>
      </c>
      <c r="F1443">
        <v>1.8512439999999999</v>
      </c>
      <c r="G1443" s="32">
        <f>Parameters!$R$67</f>
        <v>0</v>
      </c>
      <c r="H1443" s="6">
        <f t="shared" si="255"/>
        <v>71012.588592469998</v>
      </c>
      <c r="I1443" s="6">
        <f t="shared" si="256"/>
        <v>71012.588592469998</v>
      </c>
      <c r="J1443" s="6">
        <f t="shared" si="249"/>
        <v>0.83501344668596011</v>
      </c>
      <c r="K1443" s="126">
        <f t="shared" si="257"/>
        <v>59296.466358690464</v>
      </c>
      <c r="L1443" s="113">
        <f t="shared" si="258"/>
        <v>59296.47</v>
      </c>
      <c r="M1443" s="113">
        <f t="shared" si="259"/>
        <v>0</v>
      </c>
      <c r="N1443" s="113">
        <f t="shared" si="260"/>
        <v>3912.8074999999999</v>
      </c>
      <c r="O1443" s="6">
        <f t="shared" si="261"/>
        <v>3912.8074999999999</v>
      </c>
      <c r="P1443">
        <f t="shared" si="251"/>
        <v>144871.22815059999</v>
      </c>
    </row>
    <row r="1444" spans="1:19" hidden="1" outlineLevel="2" x14ac:dyDescent="0.2">
      <c r="A1444" t="s">
        <v>446</v>
      </c>
      <c r="B1444">
        <v>1988</v>
      </c>
      <c r="C1444">
        <v>29.5</v>
      </c>
      <c r="D1444" s="6">
        <v>5611.13</v>
      </c>
      <c r="E1444">
        <v>20</v>
      </c>
      <c r="F1444">
        <v>1.1038920000000001</v>
      </c>
      <c r="G1444" s="32">
        <f>Parameters!$R$67</f>
        <v>0</v>
      </c>
      <c r="H1444" s="6">
        <f t="shared" si="255"/>
        <v>5301.425924102</v>
      </c>
      <c r="I1444" s="6">
        <f t="shared" si="256"/>
        <v>5301.425924102</v>
      </c>
      <c r="J1444" s="6">
        <f t="shared" si="249"/>
        <v>0.83501344668596011</v>
      </c>
      <c r="K1444" s="126">
        <f t="shared" si="257"/>
        <v>4426.7619332347122</v>
      </c>
      <c r="L1444" s="113">
        <f t="shared" si="258"/>
        <v>4426.76</v>
      </c>
      <c r="M1444" s="113">
        <f t="shared" si="259"/>
        <v>0</v>
      </c>
      <c r="N1444" s="113">
        <f t="shared" si="260"/>
        <v>280.55650000000003</v>
      </c>
      <c r="O1444" s="6">
        <f t="shared" si="261"/>
        <v>280.55650000000003</v>
      </c>
      <c r="P1444">
        <f t="shared" si="251"/>
        <v>6194.0815179600004</v>
      </c>
    </row>
    <row r="1445" spans="1:19" hidden="1" outlineLevel="2" x14ac:dyDescent="0.2">
      <c r="A1445" t="s">
        <v>446</v>
      </c>
      <c r="B1445">
        <v>1987</v>
      </c>
      <c r="C1445">
        <v>30.5</v>
      </c>
      <c r="D1445" s="6">
        <v>4972.0200000000004</v>
      </c>
      <c r="E1445">
        <v>20</v>
      </c>
      <c r="F1445">
        <v>0.87052200000000002</v>
      </c>
      <c r="G1445" s="32">
        <f>Parameters!$R$67</f>
        <v>0</v>
      </c>
      <c r="H1445" s="6">
        <f t="shared" si="255"/>
        <v>4755.6073602780007</v>
      </c>
      <c r="I1445" s="6">
        <f t="shared" si="256"/>
        <v>4755.6073602780007</v>
      </c>
      <c r="J1445" s="6">
        <f t="shared" si="249"/>
        <v>0.83501344668596011</v>
      </c>
      <c r="K1445" s="126">
        <f t="shared" si="257"/>
        <v>3970.9960929908539</v>
      </c>
      <c r="L1445" s="113">
        <f t="shared" si="258"/>
        <v>3971</v>
      </c>
      <c r="M1445" s="113">
        <f t="shared" si="259"/>
        <v>0</v>
      </c>
      <c r="N1445" s="113">
        <f t="shared" si="260"/>
        <v>248.60100000000003</v>
      </c>
      <c r="O1445" s="6">
        <f t="shared" si="261"/>
        <v>248.60100000000003</v>
      </c>
      <c r="P1445">
        <f t="shared" si="251"/>
        <v>4328.2527944400008</v>
      </c>
    </row>
    <row r="1446" spans="1:19" hidden="1" outlineLevel="2" x14ac:dyDescent="0.2">
      <c r="A1446" t="s">
        <v>446</v>
      </c>
      <c r="B1446">
        <v>1986</v>
      </c>
      <c r="C1446">
        <v>31.5</v>
      </c>
      <c r="D1446" s="6">
        <v>59194.01</v>
      </c>
      <c r="E1446">
        <v>20</v>
      </c>
      <c r="F1446">
        <v>0.66179900000000003</v>
      </c>
      <c r="G1446" s="32">
        <f>Parameters!$R$67</f>
        <v>0</v>
      </c>
      <c r="H1446" s="6">
        <f t="shared" si="255"/>
        <v>57235.283168800503</v>
      </c>
      <c r="I1446" s="6">
        <f t="shared" si="256"/>
        <v>57235.283168800503</v>
      </c>
      <c r="J1446" s="6">
        <f t="shared" si="249"/>
        <v>0.83501344668596011</v>
      </c>
      <c r="K1446" s="126">
        <f t="shared" si="257"/>
        <v>47792.231070827031</v>
      </c>
      <c r="L1446" s="113">
        <f t="shared" si="258"/>
        <v>47792.23</v>
      </c>
      <c r="M1446" s="113">
        <f t="shared" si="259"/>
        <v>0</v>
      </c>
      <c r="N1446" s="113">
        <f t="shared" si="260"/>
        <v>2959.7004999999999</v>
      </c>
      <c r="O1446" s="6">
        <f t="shared" si="261"/>
        <v>2959.7004999999999</v>
      </c>
      <c r="P1446">
        <f t="shared" si="251"/>
        <v>39174.536623990003</v>
      </c>
    </row>
    <row r="1447" spans="1:19" hidden="1" outlineLevel="2" x14ac:dyDescent="0.2">
      <c r="A1447" t="s">
        <v>446</v>
      </c>
      <c r="B1447">
        <v>1985</v>
      </c>
      <c r="C1447">
        <v>32.5</v>
      </c>
      <c r="D1447" s="6">
        <v>8066.08</v>
      </c>
      <c r="E1447">
        <v>20</v>
      </c>
      <c r="F1447">
        <v>0.50891799999999998</v>
      </c>
      <c r="G1447" s="32">
        <f>Parameters!$R$67</f>
        <v>0</v>
      </c>
      <c r="H1447" s="6">
        <f t="shared" si="255"/>
        <v>7860.8313349279997</v>
      </c>
      <c r="I1447" s="6">
        <f t="shared" si="256"/>
        <v>7860.8313349279997</v>
      </c>
      <c r="J1447" s="6">
        <f t="shared" si="249"/>
        <v>0.83501344668596011</v>
      </c>
      <c r="K1447" s="126">
        <f t="shared" si="257"/>
        <v>6563.8998667952255</v>
      </c>
      <c r="L1447" s="113">
        <f t="shared" si="258"/>
        <v>6563.9</v>
      </c>
      <c r="M1447" s="113">
        <f t="shared" si="259"/>
        <v>0</v>
      </c>
      <c r="N1447" s="113">
        <f t="shared" si="260"/>
        <v>403.30399999999997</v>
      </c>
      <c r="O1447" s="6">
        <f t="shared" si="261"/>
        <v>403.30399999999997</v>
      </c>
      <c r="P1447">
        <f t="shared" si="251"/>
        <v>4104.9733014399999</v>
      </c>
    </row>
    <row r="1448" spans="1:19" hidden="1" outlineLevel="2" x14ac:dyDescent="0.2">
      <c r="A1448" t="s">
        <v>446</v>
      </c>
      <c r="B1448">
        <v>1984</v>
      </c>
      <c r="C1448">
        <v>33.5</v>
      </c>
      <c r="D1448" s="6">
        <v>38110.400000000001</v>
      </c>
      <c r="E1448">
        <v>20</v>
      </c>
      <c r="F1448">
        <v>0.14987900000000001</v>
      </c>
      <c r="G1448" s="32">
        <f>Parameters!$R$67</f>
        <v>0</v>
      </c>
      <c r="H1448" s="6">
        <f t="shared" si="255"/>
        <v>37824.80256792</v>
      </c>
      <c r="I1448" s="6">
        <f t="shared" si="256"/>
        <v>37824.80256792</v>
      </c>
      <c r="J1448" s="6">
        <f t="shared" si="249"/>
        <v>0.83501344668596011</v>
      </c>
      <c r="K1448" s="126">
        <f t="shared" si="257"/>
        <v>31584.218762454835</v>
      </c>
      <c r="L1448" s="113">
        <f t="shared" si="258"/>
        <v>31584.22</v>
      </c>
      <c r="M1448" s="113">
        <f t="shared" si="259"/>
        <v>0</v>
      </c>
      <c r="N1448" s="113">
        <f t="shared" si="260"/>
        <v>1905.52</v>
      </c>
      <c r="O1448" s="6">
        <f t="shared" si="261"/>
        <v>1905.52</v>
      </c>
      <c r="P1448">
        <f t="shared" si="251"/>
        <v>5711.9486416000009</v>
      </c>
    </row>
    <row r="1449" spans="1:19" hidden="1" outlineLevel="2" x14ac:dyDescent="0.2">
      <c r="A1449" t="s">
        <v>446</v>
      </c>
      <c r="B1449">
        <v>1983</v>
      </c>
      <c r="C1449">
        <v>34.5</v>
      </c>
      <c r="D1449" s="6">
        <v>223755.38</v>
      </c>
      <c r="E1449">
        <v>20</v>
      </c>
      <c r="F1449">
        <v>0</v>
      </c>
      <c r="G1449" s="32">
        <f>Parameters!$R$67</f>
        <v>0</v>
      </c>
      <c r="H1449" s="6">
        <f t="shared" si="255"/>
        <v>223755.38</v>
      </c>
      <c r="I1449" s="6">
        <f t="shared" si="256"/>
        <v>223755.38</v>
      </c>
      <c r="J1449" s="6">
        <f t="shared" si="249"/>
        <v>0.83501344668596011</v>
      </c>
      <c r="K1449" s="126">
        <f t="shared" si="257"/>
        <v>186838.75106832676</v>
      </c>
      <c r="L1449" s="113">
        <f t="shared" si="258"/>
        <v>186838.75</v>
      </c>
      <c r="M1449" s="113">
        <f t="shared" si="259"/>
        <v>0</v>
      </c>
      <c r="N1449" s="113">
        <f t="shared" si="260"/>
        <v>11187.769</v>
      </c>
      <c r="O1449" s="6">
        <f t="shared" si="261"/>
        <v>11187.769</v>
      </c>
      <c r="P1449">
        <f t="shared" si="251"/>
        <v>0</v>
      </c>
    </row>
    <row r="1450" spans="1:19" hidden="1" outlineLevel="2" x14ac:dyDescent="0.2">
      <c r="A1450" t="s">
        <v>446</v>
      </c>
      <c r="B1450">
        <v>1982</v>
      </c>
      <c r="C1450">
        <v>35.5</v>
      </c>
      <c r="D1450" s="6">
        <v>832.66</v>
      </c>
      <c r="E1450">
        <v>20</v>
      </c>
      <c r="F1450">
        <v>0</v>
      </c>
      <c r="G1450" s="32">
        <f>Parameters!$R$67</f>
        <v>0</v>
      </c>
      <c r="H1450" s="6">
        <f t="shared" si="255"/>
        <v>832.66</v>
      </c>
      <c r="I1450" s="6">
        <f t="shared" si="256"/>
        <v>832.66</v>
      </c>
      <c r="J1450" s="6">
        <f t="shared" si="249"/>
        <v>0.83501344668596011</v>
      </c>
      <c r="K1450" s="126">
        <f t="shared" si="257"/>
        <v>695.28229651753156</v>
      </c>
      <c r="L1450" s="113">
        <f t="shared" si="258"/>
        <v>695.28</v>
      </c>
      <c r="M1450" s="113">
        <f t="shared" si="259"/>
        <v>0</v>
      </c>
      <c r="N1450" s="113">
        <f t="shared" si="260"/>
        <v>41.632999999999996</v>
      </c>
      <c r="O1450" s="6">
        <f t="shared" si="261"/>
        <v>41.632999999999996</v>
      </c>
      <c r="P1450">
        <f t="shared" si="251"/>
        <v>0</v>
      </c>
    </row>
    <row r="1451" spans="1:19" hidden="1" outlineLevel="2" x14ac:dyDescent="0.2">
      <c r="A1451" t="s">
        <v>446</v>
      </c>
      <c r="B1451">
        <v>1981</v>
      </c>
      <c r="C1451">
        <v>36.5</v>
      </c>
      <c r="D1451" s="6">
        <v>726.19</v>
      </c>
      <c r="E1451">
        <v>20</v>
      </c>
      <c r="F1451">
        <v>0</v>
      </c>
      <c r="G1451" s="32">
        <f>Parameters!$R$67</f>
        <v>0</v>
      </c>
      <c r="H1451" s="6">
        <f t="shared" si="255"/>
        <v>726.19</v>
      </c>
      <c r="I1451" s="6">
        <f t="shared" si="256"/>
        <v>726.19</v>
      </c>
      <c r="J1451" s="6">
        <f t="shared" si="249"/>
        <v>0.83501344668596011</v>
      </c>
      <c r="K1451" s="126">
        <f t="shared" si="257"/>
        <v>606.37841484887747</v>
      </c>
      <c r="L1451" s="113">
        <f t="shared" si="258"/>
        <v>606.38</v>
      </c>
      <c r="M1451" s="113">
        <f t="shared" si="259"/>
        <v>0</v>
      </c>
      <c r="N1451" s="113">
        <f t="shared" si="260"/>
        <v>36.3095</v>
      </c>
      <c r="O1451" s="6">
        <f t="shared" si="261"/>
        <v>36.3095</v>
      </c>
      <c r="P1451">
        <f t="shared" si="251"/>
        <v>0</v>
      </c>
    </row>
    <row r="1452" spans="1:19" hidden="1" outlineLevel="2" x14ac:dyDescent="0.2">
      <c r="A1452" t="s">
        <v>446</v>
      </c>
      <c r="B1452">
        <v>1980</v>
      </c>
      <c r="C1452">
        <v>37.5</v>
      </c>
      <c r="D1452" s="6">
        <v>6055.04</v>
      </c>
      <c r="E1452">
        <v>20</v>
      </c>
      <c r="F1452">
        <v>0</v>
      </c>
      <c r="G1452" s="32">
        <f>Parameters!$R$67</f>
        <v>0</v>
      </c>
      <c r="H1452" s="6">
        <f t="shared" si="255"/>
        <v>6055.04</v>
      </c>
      <c r="I1452" s="6">
        <f t="shared" si="256"/>
        <v>6055.04</v>
      </c>
      <c r="J1452" s="6">
        <f t="shared" si="249"/>
        <v>0.83501344668596011</v>
      </c>
      <c r="K1452" s="126">
        <f t="shared" si="257"/>
        <v>5056.0398202213555</v>
      </c>
      <c r="L1452" s="113">
        <f t="shared" si="258"/>
        <v>5056.04</v>
      </c>
      <c r="M1452" s="113">
        <f t="shared" si="259"/>
        <v>0</v>
      </c>
      <c r="N1452" s="113">
        <f t="shared" si="260"/>
        <v>302.75200000000001</v>
      </c>
      <c r="O1452" s="6">
        <f t="shared" si="261"/>
        <v>302.75200000000001</v>
      </c>
      <c r="P1452">
        <f t="shared" si="251"/>
        <v>0</v>
      </c>
    </row>
    <row r="1453" spans="1:19" hidden="1" outlineLevel="2" x14ac:dyDescent="0.2">
      <c r="A1453" t="s">
        <v>446</v>
      </c>
      <c r="B1453">
        <v>1979</v>
      </c>
      <c r="C1453">
        <v>38.5</v>
      </c>
      <c r="D1453" s="6">
        <v>696.44</v>
      </c>
      <c r="E1453">
        <v>20</v>
      </c>
      <c r="F1453">
        <v>0</v>
      </c>
      <c r="G1453" s="32">
        <f>Parameters!$R$67</f>
        <v>0</v>
      </c>
      <c r="H1453" s="6">
        <f t="shared" si="255"/>
        <v>696.44</v>
      </c>
      <c r="I1453" s="6">
        <f t="shared" si="256"/>
        <v>696.44</v>
      </c>
      <c r="J1453" s="6">
        <f t="shared" si="249"/>
        <v>0.83501344668596011</v>
      </c>
      <c r="K1453" s="126">
        <f t="shared" si="257"/>
        <v>581.53676480997012</v>
      </c>
      <c r="L1453" s="113">
        <f t="shared" si="258"/>
        <v>581.54</v>
      </c>
      <c r="M1453" s="113">
        <f t="shared" si="259"/>
        <v>0</v>
      </c>
      <c r="N1453" s="113">
        <f t="shared" si="260"/>
        <v>34.822000000000003</v>
      </c>
      <c r="O1453" s="6">
        <f t="shared" si="261"/>
        <v>34.822000000000003</v>
      </c>
      <c r="P1453">
        <f t="shared" si="251"/>
        <v>0</v>
      </c>
    </row>
    <row r="1454" spans="1:19" hidden="1" outlineLevel="2" x14ac:dyDescent="0.2">
      <c r="A1454" t="s">
        <v>446</v>
      </c>
      <c r="B1454">
        <v>1977</v>
      </c>
      <c r="C1454">
        <v>40.5</v>
      </c>
      <c r="D1454" s="6">
        <v>17073.2</v>
      </c>
      <c r="E1454">
        <v>20</v>
      </c>
      <c r="F1454">
        <v>0</v>
      </c>
      <c r="G1454" s="32">
        <f>Parameters!$R$67</f>
        <v>0</v>
      </c>
      <c r="H1454" s="6">
        <f t="shared" si="255"/>
        <v>17073.2</v>
      </c>
      <c r="I1454" s="6">
        <f t="shared" si="256"/>
        <v>17073.2</v>
      </c>
      <c r="J1454" s="6">
        <f t="shared" si="249"/>
        <v>0.83501344668596011</v>
      </c>
      <c r="K1454" s="126">
        <f t="shared" si="257"/>
        <v>14256.351577958734</v>
      </c>
      <c r="L1454" s="113">
        <f t="shared" si="258"/>
        <v>14256.35</v>
      </c>
      <c r="M1454" s="113">
        <f t="shared" si="259"/>
        <v>0</v>
      </c>
      <c r="N1454" s="113">
        <f t="shared" si="260"/>
        <v>853.66000000000008</v>
      </c>
      <c r="O1454" s="6">
        <f t="shared" si="261"/>
        <v>853.66000000000008</v>
      </c>
      <c r="P1454">
        <f t="shared" si="251"/>
        <v>0</v>
      </c>
    </row>
    <row r="1455" spans="1:19" hidden="1" outlineLevel="2" x14ac:dyDescent="0.2">
      <c r="A1455" t="s">
        <v>446</v>
      </c>
      <c r="B1455">
        <v>1972</v>
      </c>
      <c r="C1455">
        <v>45.5</v>
      </c>
      <c r="D1455" s="6">
        <v>9081.89</v>
      </c>
      <c r="E1455">
        <v>20</v>
      </c>
      <c r="F1455">
        <v>0</v>
      </c>
      <c r="G1455" s="32">
        <f>Parameters!$R$67</f>
        <v>0</v>
      </c>
      <c r="H1455" s="6">
        <f t="shared" si="255"/>
        <v>9081.89</v>
      </c>
      <c r="I1455" s="6">
        <f t="shared" si="256"/>
        <v>9081.89</v>
      </c>
      <c r="J1455" s="6">
        <f t="shared" si="249"/>
        <v>0.83501344668596011</v>
      </c>
      <c r="K1455" s="126">
        <f t="shared" si="257"/>
        <v>7583.5002713227541</v>
      </c>
      <c r="L1455" s="113">
        <f t="shared" si="258"/>
        <v>7583.5</v>
      </c>
      <c r="M1455" s="113">
        <f t="shared" si="259"/>
        <v>0</v>
      </c>
      <c r="N1455" s="113">
        <f t="shared" si="260"/>
        <v>454.09449999999998</v>
      </c>
      <c r="O1455" s="6">
        <f t="shared" si="261"/>
        <v>454.09449999999998</v>
      </c>
      <c r="P1455">
        <f t="shared" si="251"/>
        <v>0</v>
      </c>
    </row>
    <row r="1456" spans="1:19" outlineLevel="1" collapsed="1" x14ac:dyDescent="0.2">
      <c r="A1456" s="11" t="s">
        <v>447</v>
      </c>
      <c r="D1456" s="6">
        <f>SUBTOTAL(9,D1436:D1455)</f>
        <v>1246194.18</v>
      </c>
      <c r="G1456" s="32"/>
      <c r="H1456" s="6">
        <f>SUBTOTAL(9,H1436:H1455)</f>
        <v>1120768.766172664</v>
      </c>
      <c r="I1456" s="6">
        <f>SUBTOTAL(9,I1436:I1455)</f>
        <v>1120768.766172664</v>
      </c>
      <c r="J1456" s="6"/>
      <c r="K1456" s="126">
        <f t="shared" ref="K1456:P1456" si="262">SUBTOTAL(9,K1436:K1455)</f>
        <v>935856.99037980766</v>
      </c>
      <c r="L1456" s="113">
        <f t="shared" si="262"/>
        <v>935857</v>
      </c>
      <c r="M1456" s="113">
        <f t="shared" si="262"/>
        <v>0</v>
      </c>
      <c r="N1456" s="113">
        <f t="shared" si="262"/>
        <v>62309.709000000003</v>
      </c>
      <c r="O1456" s="6">
        <f t="shared" si="262"/>
        <v>62309.709000000003</v>
      </c>
      <c r="P1456" s="6">
        <f t="shared" si="262"/>
        <v>2508508.2765467102</v>
      </c>
      <c r="Q1456" s="33">
        <f>P1456/D1456</f>
        <v>2.0129353168273587</v>
      </c>
      <c r="S1456" s="6">
        <f>SUBTOTAL(9,S1436:S1455)</f>
        <v>0</v>
      </c>
    </row>
    <row r="1457" spans="1:19" hidden="1" outlineLevel="2" x14ac:dyDescent="0.2">
      <c r="A1457" t="s">
        <v>448</v>
      </c>
      <c r="B1457">
        <v>2016</v>
      </c>
      <c r="C1457">
        <v>1.5</v>
      </c>
      <c r="D1457" s="6">
        <v>97990.98</v>
      </c>
      <c r="E1457">
        <v>20</v>
      </c>
      <c r="F1457">
        <v>18.5</v>
      </c>
      <c r="G1457" s="32">
        <f>Parameters!$R$68</f>
        <v>0</v>
      </c>
      <c r="H1457" s="6">
        <f t="shared" si="255"/>
        <v>7349.323499999995</v>
      </c>
      <c r="I1457" s="6">
        <f t="shared" si="256"/>
        <v>7349.323499999995</v>
      </c>
      <c r="J1457" s="6">
        <v>1</v>
      </c>
      <c r="K1457" s="126">
        <f t="shared" si="257"/>
        <v>7349.323499999995</v>
      </c>
      <c r="L1457" s="113">
        <f t="shared" si="258"/>
        <v>7349.32</v>
      </c>
      <c r="M1457" s="113">
        <f t="shared" si="259"/>
        <v>0</v>
      </c>
      <c r="N1457" s="113">
        <f t="shared" si="260"/>
        <v>4899.549</v>
      </c>
      <c r="O1457" s="6">
        <f t="shared" si="261"/>
        <v>4899.549</v>
      </c>
      <c r="P1457">
        <f t="shared" si="251"/>
        <v>1812833.13</v>
      </c>
    </row>
    <row r="1458" spans="1:19" hidden="1" outlineLevel="2" x14ac:dyDescent="0.2">
      <c r="A1458" t="s">
        <v>448</v>
      </c>
      <c r="B1458">
        <v>2015</v>
      </c>
      <c r="C1458">
        <v>2.5</v>
      </c>
      <c r="D1458" s="6">
        <v>120642.81</v>
      </c>
      <c r="E1458">
        <v>20</v>
      </c>
      <c r="F1458">
        <v>17.5</v>
      </c>
      <c r="G1458" s="32">
        <f>Parameters!$R$68</f>
        <v>0</v>
      </c>
      <c r="H1458" s="6">
        <f t="shared" si="255"/>
        <v>15080.35125</v>
      </c>
      <c r="I1458" s="6">
        <f t="shared" si="256"/>
        <v>15080.35125</v>
      </c>
      <c r="J1458" s="6">
        <v>1</v>
      </c>
      <c r="K1458" s="126">
        <f t="shared" si="257"/>
        <v>15080.35125</v>
      </c>
      <c r="L1458" s="113">
        <f t="shared" si="258"/>
        <v>15080.35</v>
      </c>
      <c r="M1458" s="113">
        <f t="shared" si="259"/>
        <v>0</v>
      </c>
      <c r="N1458" s="113">
        <f t="shared" si="260"/>
        <v>6032.1404999999995</v>
      </c>
      <c r="O1458" s="6">
        <f t="shared" si="261"/>
        <v>6032.1404999999995</v>
      </c>
      <c r="P1458">
        <f t="shared" si="251"/>
        <v>2111249.1749999998</v>
      </c>
    </row>
    <row r="1459" spans="1:19" hidden="1" outlineLevel="2" x14ac:dyDescent="0.2">
      <c r="A1459" t="s">
        <v>448</v>
      </c>
      <c r="B1459">
        <v>2014</v>
      </c>
      <c r="C1459">
        <v>3.5</v>
      </c>
      <c r="D1459" s="6">
        <v>181952.68</v>
      </c>
      <c r="E1459">
        <v>20</v>
      </c>
      <c r="F1459">
        <v>16.5</v>
      </c>
      <c r="G1459" s="32">
        <f>Parameters!$R$68</f>
        <v>0</v>
      </c>
      <c r="H1459" s="6">
        <f t="shared" si="255"/>
        <v>31841.719000000008</v>
      </c>
      <c r="I1459" s="6">
        <f t="shared" si="256"/>
        <v>31841.719000000008</v>
      </c>
      <c r="J1459" s="6">
        <v>1</v>
      </c>
      <c r="K1459" s="126">
        <f t="shared" si="257"/>
        <v>31841.719000000008</v>
      </c>
      <c r="L1459" s="113">
        <f t="shared" si="258"/>
        <v>31841.72</v>
      </c>
      <c r="M1459" s="113">
        <f t="shared" si="259"/>
        <v>0</v>
      </c>
      <c r="N1459" s="113">
        <f t="shared" si="260"/>
        <v>9097.634</v>
      </c>
      <c r="O1459" s="6">
        <f t="shared" si="261"/>
        <v>9097.634</v>
      </c>
      <c r="P1459">
        <f t="shared" si="251"/>
        <v>3002219.2199999997</v>
      </c>
    </row>
    <row r="1460" spans="1:19" hidden="1" outlineLevel="2" x14ac:dyDescent="0.2">
      <c r="A1460" t="s">
        <v>448</v>
      </c>
      <c r="B1460">
        <v>2012</v>
      </c>
      <c r="C1460">
        <v>5.5</v>
      </c>
      <c r="D1460" s="6">
        <v>98459.19</v>
      </c>
      <c r="E1460">
        <v>20</v>
      </c>
      <c r="F1460">
        <v>14.5</v>
      </c>
      <c r="G1460" s="32">
        <f>Parameters!$R$68</f>
        <v>0</v>
      </c>
      <c r="H1460" s="6">
        <f t="shared" si="255"/>
        <v>27076.277250000003</v>
      </c>
      <c r="I1460" s="6">
        <f t="shared" si="256"/>
        <v>27076.277250000003</v>
      </c>
      <c r="J1460" s="6">
        <v>1</v>
      </c>
      <c r="K1460" s="126">
        <f t="shared" si="257"/>
        <v>27076.277250000003</v>
      </c>
      <c r="L1460" s="113">
        <f t="shared" si="258"/>
        <v>27076.28</v>
      </c>
      <c r="M1460" s="113">
        <f t="shared" si="259"/>
        <v>0</v>
      </c>
      <c r="N1460" s="113">
        <f t="shared" si="260"/>
        <v>4922.9594999999999</v>
      </c>
      <c r="O1460" s="6">
        <f t="shared" si="261"/>
        <v>4922.9594999999999</v>
      </c>
      <c r="P1460">
        <f t="shared" si="251"/>
        <v>1427658.2550000001</v>
      </c>
    </row>
    <row r="1461" spans="1:19" hidden="1" outlineLevel="2" x14ac:dyDescent="0.2">
      <c r="A1461" t="s">
        <v>448</v>
      </c>
      <c r="B1461">
        <v>2010</v>
      </c>
      <c r="C1461">
        <v>7.5</v>
      </c>
      <c r="D1461" s="6">
        <v>9991.4500000000007</v>
      </c>
      <c r="E1461">
        <v>20</v>
      </c>
      <c r="F1461">
        <v>12.5</v>
      </c>
      <c r="G1461" s="32">
        <f>Parameters!$R$68</f>
        <v>0</v>
      </c>
      <c r="H1461" s="6">
        <f t="shared" si="255"/>
        <v>3746.7937500000003</v>
      </c>
      <c r="I1461" s="6">
        <f t="shared" si="256"/>
        <v>3746.7937500000003</v>
      </c>
      <c r="J1461" s="6">
        <v>1</v>
      </c>
      <c r="K1461" s="126">
        <f t="shared" si="257"/>
        <v>3746.7937500000003</v>
      </c>
      <c r="L1461" s="113">
        <f t="shared" si="258"/>
        <v>3746.79</v>
      </c>
      <c r="M1461" s="113">
        <f t="shared" si="259"/>
        <v>0</v>
      </c>
      <c r="N1461" s="113">
        <f t="shared" si="260"/>
        <v>499.57250000000005</v>
      </c>
      <c r="O1461" s="6">
        <f t="shared" si="261"/>
        <v>499.57250000000005</v>
      </c>
      <c r="P1461">
        <f t="shared" si="251"/>
        <v>124893.12500000001</v>
      </c>
    </row>
    <row r="1462" spans="1:19" hidden="1" outlineLevel="2" x14ac:dyDescent="0.2">
      <c r="A1462" t="s">
        <v>448</v>
      </c>
      <c r="B1462">
        <v>2009</v>
      </c>
      <c r="C1462">
        <v>8.5</v>
      </c>
      <c r="D1462" s="6">
        <v>627475.57999999996</v>
      </c>
      <c r="E1462">
        <v>20</v>
      </c>
      <c r="F1462">
        <v>11.5</v>
      </c>
      <c r="G1462" s="32">
        <f>Parameters!$R$68</f>
        <v>0</v>
      </c>
      <c r="H1462" s="6">
        <f t="shared" si="255"/>
        <v>266677.12150000001</v>
      </c>
      <c r="I1462" s="6">
        <f t="shared" si="256"/>
        <v>266677.12150000001</v>
      </c>
      <c r="J1462" s="6">
        <v>1</v>
      </c>
      <c r="K1462" s="126">
        <f t="shared" si="257"/>
        <v>266677.12150000001</v>
      </c>
      <c r="L1462" s="113">
        <f t="shared" si="258"/>
        <v>266677.12</v>
      </c>
      <c r="M1462" s="113">
        <f t="shared" si="259"/>
        <v>0</v>
      </c>
      <c r="N1462" s="113">
        <f t="shared" si="260"/>
        <v>31373.778999999999</v>
      </c>
      <c r="O1462" s="6">
        <f t="shared" si="261"/>
        <v>31373.778999999999</v>
      </c>
      <c r="P1462">
        <f t="shared" si="251"/>
        <v>7215969.1699999999</v>
      </c>
    </row>
    <row r="1463" spans="1:19" hidden="1" outlineLevel="2" x14ac:dyDescent="0.2">
      <c r="A1463" t="s">
        <v>448</v>
      </c>
      <c r="B1463">
        <v>2008</v>
      </c>
      <c r="C1463">
        <v>9.5</v>
      </c>
      <c r="D1463" s="6">
        <v>10636</v>
      </c>
      <c r="E1463">
        <v>20</v>
      </c>
      <c r="F1463">
        <v>10.5</v>
      </c>
      <c r="G1463" s="32">
        <f>Parameters!$R$68</f>
        <v>0</v>
      </c>
      <c r="H1463" s="6">
        <f t="shared" si="255"/>
        <v>5052.0999999999995</v>
      </c>
      <c r="I1463" s="6">
        <f t="shared" si="256"/>
        <v>5052.0999999999995</v>
      </c>
      <c r="J1463" s="6">
        <v>1</v>
      </c>
      <c r="K1463" s="126">
        <f t="shared" si="257"/>
        <v>5052.0999999999995</v>
      </c>
      <c r="L1463" s="113">
        <f t="shared" si="258"/>
        <v>5052.1000000000004</v>
      </c>
      <c r="M1463" s="113">
        <f t="shared" si="259"/>
        <v>0</v>
      </c>
      <c r="N1463" s="113">
        <f t="shared" si="260"/>
        <v>531.79999999999995</v>
      </c>
      <c r="O1463" s="6">
        <f t="shared" si="261"/>
        <v>531.79999999999995</v>
      </c>
      <c r="P1463">
        <f t="shared" si="251"/>
        <v>111678</v>
      </c>
    </row>
    <row r="1464" spans="1:19" hidden="1" outlineLevel="2" x14ac:dyDescent="0.2">
      <c r="A1464" t="s">
        <v>448</v>
      </c>
      <c r="B1464">
        <v>2006</v>
      </c>
      <c r="C1464">
        <v>11.5</v>
      </c>
      <c r="D1464" s="6">
        <v>8237.49</v>
      </c>
      <c r="E1464">
        <v>20</v>
      </c>
      <c r="F1464">
        <v>8.5</v>
      </c>
      <c r="G1464" s="32">
        <f>Parameters!$R$68</f>
        <v>0</v>
      </c>
      <c r="H1464" s="6">
        <f t="shared" si="255"/>
        <v>4736.5567499999997</v>
      </c>
      <c r="I1464" s="6">
        <f t="shared" si="256"/>
        <v>4736.5567499999997</v>
      </c>
      <c r="J1464" s="6">
        <v>1</v>
      </c>
      <c r="K1464" s="126">
        <f t="shared" si="257"/>
        <v>4736.5567499999997</v>
      </c>
      <c r="L1464" s="113">
        <f t="shared" si="258"/>
        <v>4736.5600000000004</v>
      </c>
      <c r="M1464" s="113">
        <f t="shared" si="259"/>
        <v>0</v>
      </c>
      <c r="N1464" s="113">
        <f t="shared" si="260"/>
        <v>411.87450000000001</v>
      </c>
      <c r="O1464" s="6">
        <f t="shared" si="261"/>
        <v>411.87450000000001</v>
      </c>
      <c r="P1464">
        <f t="shared" si="251"/>
        <v>70018.664999999994</v>
      </c>
    </row>
    <row r="1465" spans="1:19" hidden="1" outlineLevel="2" x14ac:dyDescent="0.2">
      <c r="A1465" t="s">
        <v>448</v>
      </c>
      <c r="B1465">
        <v>2005</v>
      </c>
      <c r="C1465">
        <v>12.5</v>
      </c>
      <c r="D1465" s="6">
        <v>77587.11</v>
      </c>
      <c r="E1465">
        <v>20</v>
      </c>
      <c r="F1465">
        <v>7.5</v>
      </c>
      <c r="G1465" s="32">
        <f>Parameters!$R$68</f>
        <v>0</v>
      </c>
      <c r="H1465" s="6">
        <f t="shared" si="255"/>
        <v>48491.943749999999</v>
      </c>
      <c r="I1465" s="6">
        <f t="shared" si="256"/>
        <v>48491.943749999999</v>
      </c>
      <c r="J1465" s="6">
        <v>1</v>
      </c>
      <c r="K1465" s="126">
        <f t="shared" si="257"/>
        <v>48491.943749999999</v>
      </c>
      <c r="L1465" s="113">
        <f t="shared" si="258"/>
        <v>48491.94</v>
      </c>
      <c r="M1465" s="113">
        <f t="shared" si="259"/>
        <v>0</v>
      </c>
      <c r="N1465" s="113">
        <f t="shared" si="260"/>
        <v>3879.3555000000001</v>
      </c>
      <c r="O1465" s="6">
        <f t="shared" si="261"/>
        <v>3879.3555000000001</v>
      </c>
      <c r="P1465">
        <f t="shared" si="251"/>
        <v>581903.32499999995</v>
      </c>
    </row>
    <row r="1466" spans="1:19" hidden="1" outlineLevel="2" x14ac:dyDescent="0.2">
      <c r="A1466" t="s">
        <v>448</v>
      </c>
      <c r="B1466">
        <v>2004</v>
      </c>
      <c r="C1466">
        <v>13.5</v>
      </c>
      <c r="D1466" s="6">
        <v>484349.96</v>
      </c>
      <c r="E1466">
        <v>20</v>
      </c>
      <c r="F1466">
        <v>6.5</v>
      </c>
      <c r="G1466" s="32">
        <f>Parameters!$R$68</f>
        <v>0</v>
      </c>
      <c r="H1466" s="6">
        <f t="shared" si="255"/>
        <v>326936.22300000006</v>
      </c>
      <c r="I1466" s="6">
        <f t="shared" si="256"/>
        <v>326936.22300000006</v>
      </c>
      <c r="J1466" s="6">
        <v>1</v>
      </c>
      <c r="K1466" s="126">
        <f t="shared" si="257"/>
        <v>326936.22300000006</v>
      </c>
      <c r="L1466" s="113">
        <f t="shared" si="258"/>
        <v>326936.21999999997</v>
      </c>
      <c r="M1466" s="113">
        <f t="shared" si="259"/>
        <v>0</v>
      </c>
      <c r="N1466" s="113">
        <f t="shared" si="260"/>
        <v>24217.498</v>
      </c>
      <c r="O1466" s="6">
        <f t="shared" si="261"/>
        <v>24217.498</v>
      </c>
      <c r="P1466">
        <f t="shared" si="251"/>
        <v>3148274.74</v>
      </c>
    </row>
    <row r="1467" spans="1:19" hidden="1" outlineLevel="2" x14ac:dyDescent="0.2">
      <c r="A1467" t="s">
        <v>448</v>
      </c>
      <c r="B1467">
        <v>2003</v>
      </c>
      <c r="C1467">
        <v>14.5</v>
      </c>
      <c r="D1467" s="6">
        <v>31762.36</v>
      </c>
      <c r="E1467">
        <v>20</v>
      </c>
      <c r="F1467">
        <v>5.5</v>
      </c>
      <c r="G1467" s="32">
        <f>Parameters!$R$68</f>
        <v>0</v>
      </c>
      <c r="H1467" s="6">
        <f t="shared" si="255"/>
        <v>23027.710999999999</v>
      </c>
      <c r="I1467" s="6">
        <f t="shared" si="256"/>
        <v>23027.710999999999</v>
      </c>
      <c r="J1467" s="6">
        <v>1</v>
      </c>
      <c r="K1467" s="126">
        <f t="shared" si="257"/>
        <v>23027.710999999999</v>
      </c>
      <c r="L1467" s="113">
        <f t="shared" si="258"/>
        <v>23027.71</v>
      </c>
      <c r="M1467" s="113">
        <f t="shared" si="259"/>
        <v>0</v>
      </c>
      <c r="N1467" s="113">
        <f t="shared" si="260"/>
        <v>1588.1179999999999</v>
      </c>
      <c r="O1467" s="6">
        <f t="shared" si="261"/>
        <v>1588.1179999999999</v>
      </c>
      <c r="P1467">
        <f t="shared" si="251"/>
        <v>174692.98</v>
      </c>
    </row>
    <row r="1468" spans="1:19" outlineLevel="1" collapsed="1" x14ac:dyDescent="0.2">
      <c r="A1468" s="11" t="s">
        <v>449</v>
      </c>
      <c r="D1468" s="6">
        <f>SUBTOTAL(9,D1457:D1467)</f>
        <v>1749085.61</v>
      </c>
      <c r="G1468" s="32"/>
      <c r="H1468" s="6">
        <f>SUBTOTAL(9,H1457:H1467)</f>
        <v>760016.12075</v>
      </c>
      <c r="I1468" s="6">
        <f>SUBTOTAL(9,I1457:I1467)</f>
        <v>760016.12075</v>
      </c>
      <c r="J1468" s="6"/>
      <c r="K1468" s="126">
        <f t="shared" ref="K1468:P1468" si="263">SUBTOTAL(9,K1457:K1467)</f>
        <v>760016.12075</v>
      </c>
      <c r="L1468" s="113">
        <f t="shared" si="263"/>
        <v>760016.10999999987</v>
      </c>
      <c r="M1468" s="113">
        <f t="shared" si="263"/>
        <v>0</v>
      </c>
      <c r="N1468" s="113">
        <f t="shared" si="263"/>
        <v>87454.280500000008</v>
      </c>
      <c r="O1468" s="6">
        <f t="shared" si="263"/>
        <v>87454.280500000008</v>
      </c>
      <c r="P1468" s="6">
        <f t="shared" si="263"/>
        <v>19781389.785</v>
      </c>
      <c r="Q1468" s="33">
        <f>P1468/D1468</f>
        <v>11.309560648092004</v>
      </c>
      <c r="S1468" s="6">
        <f>SUBTOTAL(9,S1457:S1467)</f>
        <v>0</v>
      </c>
    </row>
    <row r="1469" spans="1:19" hidden="1" outlineLevel="2" x14ac:dyDescent="0.2">
      <c r="A1469" t="s">
        <v>450</v>
      </c>
      <c r="B1469">
        <v>2015</v>
      </c>
      <c r="C1469">
        <v>2.5</v>
      </c>
      <c r="D1469" s="6">
        <v>17798.7</v>
      </c>
      <c r="E1469">
        <v>20</v>
      </c>
      <c r="F1469">
        <v>17.5</v>
      </c>
      <c r="G1469" s="32">
        <f>Parameters!$R$69</f>
        <v>0.1</v>
      </c>
      <c r="H1469" s="6">
        <f t="shared" si="255"/>
        <v>2224.8375000000001</v>
      </c>
      <c r="I1469" s="6">
        <f t="shared" si="256"/>
        <v>2002.3537500000002</v>
      </c>
      <c r="J1469" s="6">
        <f t="shared" ref="J1469:J1497" si="264">$I$1542</f>
        <v>0.83501344668596011</v>
      </c>
      <c r="K1469" s="126">
        <f t="shared" si="257"/>
        <v>1671.9923062720575</v>
      </c>
      <c r="L1469" s="113">
        <f t="shared" si="258"/>
        <v>1857.77</v>
      </c>
      <c r="M1469" s="113">
        <f t="shared" si="259"/>
        <v>-185.78</v>
      </c>
      <c r="N1469" s="113">
        <f t="shared" si="260"/>
        <v>889.93500000000006</v>
      </c>
      <c r="O1469" s="6">
        <f t="shared" si="261"/>
        <v>889.93500000000006</v>
      </c>
      <c r="P1469">
        <f t="shared" si="251"/>
        <v>311477.25</v>
      </c>
    </row>
    <row r="1470" spans="1:19" hidden="1" outlineLevel="2" x14ac:dyDescent="0.2">
      <c r="A1470" t="s">
        <v>450</v>
      </c>
      <c r="B1470">
        <v>2014</v>
      </c>
      <c r="C1470">
        <v>3.5</v>
      </c>
      <c r="D1470" s="6">
        <v>158309.84</v>
      </c>
      <c r="E1470">
        <v>20</v>
      </c>
      <c r="F1470">
        <v>16.5</v>
      </c>
      <c r="G1470" s="32">
        <f>Parameters!$R$69</f>
        <v>0.1</v>
      </c>
      <c r="H1470" s="6">
        <f t="shared" si="255"/>
        <v>27704.222000000005</v>
      </c>
      <c r="I1470" s="6">
        <f t="shared" si="256"/>
        <v>24933.799800000004</v>
      </c>
      <c r="J1470" s="6">
        <f t="shared" si="264"/>
        <v>0.83501344668596011</v>
      </c>
      <c r="K1470" s="126">
        <f t="shared" si="257"/>
        <v>20820.058109975707</v>
      </c>
      <c r="L1470" s="113">
        <f t="shared" si="258"/>
        <v>23133.4</v>
      </c>
      <c r="M1470" s="113">
        <f t="shared" si="259"/>
        <v>-2313.34</v>
      </c>
      <c r="N1470" s="113">
        <f t="shared" si="260"/>
        <v>7915.4920000000002</v>
      </c>
      <c r="O1470" s="6">
        <f t="shared" si="261"/>
        <v>7915.4920000000002</v>
      </c>
      <c r="P1470">
        <f t="shared" si="251"/>
        <v>2612112.36</v>
      </c>
    </row>
    <row r="1471" spans="1:19" hidden="1" outlineLevel="2" x14ac:dyDescent="0.2">
      <c r="A1471" t="s">
        <v>450</v>
      </c>
      <c r="B1471">
        <v>2010</v>
      </c>
      <c r="C1471">
        <v>7.5</v>
      </c>
      <c r="D1471" s="6">
        <v>44878.36</v>
      </c>
      <c r="E1471">
        <v>20</v>
      </c>
      <c r="F1471">
        <v>12.512608</v>
      </c>
      <c r="G1471" s="32">
        <f>Parameters!$R$69</f>
        <v>0.1</v>
      </c>
      <c r="H1471" s="6">
        <f t="shared" si="255"/>
        <v>16801.093681856</v>
      </c>
      <c r="I1471" s="6">
        <f t="shared" si="256"/>
        <v>15120.9843136704</v>
      </c>
      <c r="J1471" s="6">
        <f t="shared" si="264"/>
        <v>0.83501344668596011</v>
      </c>
      <c r="K1471" s="126">
        <f t="shared" si="257"/>
        <v>12626.225229042258</v>
      </c>
      <c r="L1471" s="113">
        <f t="shared" si="258"/>
        <v>14029.14</v>
      </c>
      <c r="M1471" s="113">
        <f t="shared" si="259"/>
        <v>-1402.91</v>
      </c>
      <c r="N1471" s="113">
        <f t="shared" si="260"/>
        <v>2243.9180000000001</v>
      </c>
      <c r="O1471" s="6">
        <f t="shared" si="261"/>
        <v>2243.9180000000001</v>
      </c>
      <c r="P1471">
        <f t="shared" si="251"/>
        <v>561545.32636288006</v>
      </c>
    </row>
    <row r="1472" spans="1:19" outlineLevel="1" collapsed="1" x14ac:dyDescent="0.2">
      <c r="A1472" s="11" t="s">
        <v>451</v>
      </c>
      <c r="D1472" s="6">
        <f>SUBTOTAL(9,D1469:D1471)</f>
        <v>220986.90000000002</v>
      </c>
      <c r="G1472" s="32"/>
      <c r="H1472" s="6">
        <f>SUBTOTAL(9,H1469:H1471)</f>
        <v>46730.153181856003</v>
      </c>
      <c r="I1472" s="6">
        <f>SUBTOTAL(9,I1469:I1471)</f>
        <v>42057.137863670403</v>
      </c>
      <c r="J1472" s="6"/>
      <c r="K1472" s="126">
        <f t="shared" ref="K1472:P1472" si="265">SUBTOTAL(9,K1469:K1471)</f>
        <v>35118.275645290021</v>
      </c>
      <c r="L1472" s="113">
        <f t="shared" si="265"/>
        <v>39020.31</v>
      </c>
      <c r="M1472" s="113">
        <f t="shared" si="265"/>
        <v>-3902.0300000000007</v>
      </c>
      <c r="N1472" s="113">
        <f t="shared" si="265"/>
        <v>11049.344999999999</v>
      </c>
      <c r="O1472" s="6">
        <f t="shared" si="265"/>
        <v>11049.344999999999</v>
      </c>
      <c r="P1472" s="6">
        <f t="shared" si="265"/>
        <v>3485134.9363628798</v>
      </c>
      <c r="Q1472" s="33">
        <f>P1472/D1472</f>
        <v>15.77077616982219</v>
      </c>
      <c r="S1472" s="6">
        <f>SUBTOTAL(9,S1469:S1471)</f>
        <v>0</v>
      </c>
    </row>
    <row r="1473" spans="1:16" hidden="1" outlineLevel="2" x14ac:dyDescent="0.2">
      <c r="A1473" t="s">
        <v>452</v>
      </c>
      <c r="B1473">
        <v>2017</v>
      </c>
      <c r="C1473">
        <v>0.5</v>
      </c>
      <c r="D1473" s="6">
        <v>474952.06</v>
      </c>
      <c r="E1473">
        <v>16</v>
      </c>
      <c r="F1473">
        <v>15.5</v>
      </c>
      <c r="G1473" s="32">
        <f>Parameters!$R$71</f>
        <v>0</v>
      </c>
      <c r="H1473" s="6">
        <f t="shared" si="255"/>
        <v>14842.251875</v>
      </c>
      <c r="I1473" s="6">
        <f t="shared" si="256"/>
        <v>14842.251875</v>
      </c>
      <c r="J1473" s="6">
        <v>1</v>
      </c>
      <c r="K1473" s="126">
        <f t="shared" si="257"/>
        <v>14842.251875</v>
      </c>
      <c r="L1473" s="113">
        <f t="shared" si="258"/>
        <v>14842.25</v>
      </c>
      <c r="M1473" s="113">
        <f t="shared" si="259"/>
        <v>0</v>
      </c>
      <c r="N1473" s="113">
        <f t="shared" si="260"/>
        <v>29684.50375</v>
      </c>
      <c r="O1473" s="6">
        <f t="shared" si="261"/>
        <v>29684.50375</v>
      </c>
      <c r="P1473">
        <f t="shared" si="251"/>
        <v>7361756.9299999997</v>
      </c>
    </row>
    <row r="1474" spans="1:16" hidden="1" outlineLevel="2" x14ac:dyDescent="0.2">
      <c r="A1474" t="s">
        <v>452</v>
      </c>
      <c r="B1474">
        <v>2016</v>
      </c>
      <c r="C1474">
        <v>1.5</v>
      </c>
      <c r="D1474" s="6">
        <v>640882.04</v>
      </c>
      <c r="E1474">
        <v>16</v>
      </c>
      <c r="F1474">
        <v>14.5</v>
      </c>
      <c r="G1474" s="32">
        <f>Parameters!$R$71</f>
        <v>0</v>
      </c>
      <c r="H1474" s="6">
        <f t="shared" si="255"/>
        <v>60082.691250000003</v>
      </c>
      <c r="I1474" s="6">
        <f t="shared" si="256"/>
        <v>60082.691250000003</v>
      </c>
      <c r="J1474" s="6">
        <v>1</v>
      </c>
      <c r="K1474" s="126">
        <f t="shared" si="257"/>
        <v>60082.691250000003</v>
      </c>
      <c r="L1474" s="113">
        <f t="shared" si="258"/>
        <v>60082.69</v>
      </c>
      <c r="M1474" s="113">
        <f t="shared" si="259"/>
        <v>0</v>
      </c>
      <c r="N1474" s="113">
        <f t="shared" si="260"/>
        <v>40055.127500000002</v>
      </c>
      <c r="O1474" s="6">
        <f t="shared" si="261"/>
        <v>40055.127500000002</v>
      </c>
      <c r="P1474">
        <f t="shared" si="251"/>
        <v>9292789.5800000001</v>
      </c>
    </row>
    <row r="1475" spans="1:16" hidden="1" outlineLevel="2" x14ac:dyDescent="0.2">
      <c r="A1475" t="s">
        <v>452</v>
      </c>
      <c r="B1475">
        <v>2015</v>
      </c>
      <c r="C1475">
        <v>2.5</v>
      </c>
      <c r="D1475" s="6">
        <v>332869.02</v>
      </c>
      <c r="E1475">
        <v>16</v>
      </c>
      <c r="F1475">
        <v>13.5</v>
      </c>
      <c r="G1475" s="32">
        <f>Parameters!$R$71</f>
        <v>0</v>
      </c>
      <c r="H1475" s="6">
        <f t="shared" si="255"/>
        <v>52010.784375000003</v>
      </c>
      <c r="I1475" s="6">
        <f t="shared" si="256"/>
        <v>52010.784375000003</v>
      </c>
      <c r="J1475" s="6">
        <v>1</v>
      </c>
      <c r="K1475" s="126">
        <f t="shared" si="257"/>
        <v>52010.784375000003</v>
      </c>
      <c r="L1475" s="113">
        <f t="shared" si="258"/>
        <v>52010.78</v>
      </c>
      <c r="M1475" s="113">
        <f t="shared" si="259"/>
        <v>0</v>
      </c>
      <c r="N1475" s="113">
        <f t="shared" si="260"/>
        <v>20804.313750000001</v>
      </c>
      <c r="O1475" s="6">
        <f t="shared" si="261"/>
        <v>20804.313750000001</v>
      </c>
      <c r="P1475">
        <f t="shared" si="251"/>
        <v>4493731.7700000005</v>
      </c>
    </row>
    <row r="1476" spans="1:16" hidden="1" outlineLevel="2" x14ac:dyDescent="0.2">
      <c r="A1476" t="s">
        <v>452</v>
      </c>
      <c r="B1476">
        <v>2014</v>
      </c>
      <c r="C1476">
        <v>3.5</v>
      </c>
      <c r="D1476" s="6">
        <v>350893.8</v>
      </c>
      <c r="E1476">
        <v>16</v>
      </c>
      <c r="F1476">
        <v>12.5</v>
      </c>
      <c r="G1476" s="32">
        <f>Parameters!$R$71</f>
        <v>0</v>
      </c>
      <c r="H1476" s="6">
        <f t="shared" si="255"/>
        <v>76758.018750000003</v>
      </c>
      <c r="I1476" s="6">
        <f t="shared" si="256"/>
        <v>76758.018750000003</v>
      </c>
      <c r="J1476" s="6">
        <v>1</v>
      </c>
      <c r="K1476" s="126">
        <f t="shared" si="257"/>
        <v>76758.018750000003</v>
      </c>
      <c r="L1476" s="113">
        <f t="shared" si="258"/>
        <v>76758.02</v>
      </c>
      <c r="M1476" s="113">
        <f t="shared" si="259"/>
        <v>0</v>
      </c>
      <c r="N1476" s="113">
        <f t="shared" si="260"/>
        <v>21930.862499999999</v>
      </c>
      <c r="O1476" s="6">
        <f t="shared" si="261"/>
        <v>21930.862499999999</v>
      </c>
      <c r="P1476">
        <f t="shared" si="251"/>
        <v>4386172.5</v>
      </c>
    </row>
    <row r="1477" spans="1:16" hidden="1" outlineLevel="2" x14ac:dyDescent="0.2">
      <c r="A1477" t="s">
        <v>452</v>
      </c>
      <c r="B1477">
        <v>2013</v>
      </c>
      <c r="C1477">
        <v>4.5</v>
      </c>
      <c r="D1477" s="6">
        <v>119140.76</v>
      </c>
      <c r="E1477">
        <v>16</v>
      </c>
      <c r="F1477">
        <v>11.5</v>
      </c>
      <c r="G1477" s="32">
        <f>Parameters!$R$71</f>
        <v>0</v>
      </c>
      <c r="H1477" s="6">
        <f t="shared" si="255"/>
        <v>33508.338749999995</v>
      </c>
      <c r="I1477" s="6">
        <f t="shared" si="256"/>
        <v>33508.338749999995</v>
      </c>
      <c r="J1477" s="6">
        <v>1</v>
      </c>
      <c r="K1477" s="126">
        <f t="shared" si="257"/>
        <v>33508.338749999995</v>
      </c>
      <c r="L1477" s="113">
        <f t="shared" si="258"/>
        <v>33508.339999999997</v>
      </c>
      <c r="M1477" s="113">
        <f t="shared" si="259"/>
        <v>0</v>
      </c>
      <c r="N1477" s="113">
        <f t="shared" si="260"/>
        <v>7446.2974999999997</v>
      </c>
      <c r="O1477" s="6">
        <f t="shared" si="261"/>
        <v>7446.2974999999997</v>
      </c>
      <c r="P1477">
        <f t="shared" ref="P1477:P1536" si="266">D1477*F1477</f>
        <v>1370118.74</v>
      </c>
    </row>
    <row r="1478" spans="1:16" hidden="1" outlineLevel="2" x14ac:dyDescent="0.2">
      <c r="A1478" t="s">
        <v>452</v>
      </c>
      <c r="B1478">
        <v>2012</v>
      </c>
      <c r="C1478">
        <v>5.5</v>
      </c>
      <c r="D1478" s="6">
        <v>176082.12</v>
      </c>
      <c r="E1478">
        <v>16</v>
      </c>
      <c r="F1478">
        <v>10.5</v>
      </c>
      <c r="G1478" s="32">
        <f>Parameters!$R$71</f>
        <v>0</v>
      </c>
      <c r="H1478" s="6">
        <f t="shared" si="255"/>
        <v>60528.228749999995</v>
      </c>
      <c r="I1478" s="6">
        <f t="shared" si="256"/>
        <v>60528.228749999995</v>
      </c>
      <c r="J1478" s="6">
        <v>1</v>
      </c>
      <c r="K1478" s="126">
        <f t="shared" si="257"/>
        <v>60528.228749999995</v>
      </c>
      <c r="L1478" s="113">
        <f t="shared" si="258"/>
        <v>60528.23</v>
      </c>
      <c r="M1478" s="113">
        <f t="shared" si="259"/>
        <v>0</v>
      </c>
      <c r="N1478" s="113">
        <f t="shared" si="260"/>
        <v>11005.1325</v>
      </c>
      <c r="O1478" s="6">
        <f t="shared" si="261"/>
        <v>11005.1325</v>
      </c>
      <c r="P1478">
        <f t="shared" si="266"/>
        <v>1848862.26</v>
      </c>
    </row>
    <row r="1479" spans="1:16" hidden="1" outlineLevel="2" x14ac:dyDescent="0.2">
      <c r="A1479" t="s">
        <v>452</v>
      </c>
      <c r="B1479">
        <v>2011</v>
      </c>
      <c r="C1479">
        <v>6.5</v>
      </c>
      <c r="D1479" s="6">
        <v>216706.85</v>
      </c>
      <c r="E1479">
        <v>16</v>
      </c>
      <c r="F1479">
        <v>9.5</v>
      </c>
      <c r="G1479" s="32">
        <f>Parameters!$R$71</f>
        <v>0</v>
      </c>
      <c r="H1479" s="6">
        <f t="shared" si="255"/>
        <v>88037.157812500009</v>
      </c>
      <c r="I1479" s="6">
        <f t="shared" si="256"/>
        <v>88037.157812500009</v>
      </c>
      <c r="J1479" s="6">
        <v>1</v>
      </c>
      <c r="K1479" s="126">
        <f t="shared" si="257"/>
        <v>88037.157812500009</v>
      </c>
      <c r="L1479" s="113">
        <f t="shared" si="258"/>
        <v>88037.16</v>
      </c>
      <c r="M1479" s="113">
        <f t="shared" si="259"/>
        <v>0</v>
      </c>
      <c r="N1479" s="113">
        <f t="shared" si="260"/>
        <v>13544.178125</v>
      </c>
      <c r="O1479" s="6">
        <f t="shared" si="261"/>
        <v>13544.178125</v>
      </c>
      <c r="P1479">
        <f t="shared" si="266"/>
        <v>2058715.075</v>
      </c>
    </row>
    <row r="1480" spans="1:16" hidden="1" outlineLevel="2" x14ac:dyDescent="0.2">
      <c r="A1480" t="s">
        <v>452</v>
      </c>
      <c r="B1480">
        <v>2010</v>
      </c>
      <c r="C1480">
        <v>7.5</v>
      </c>
      <c r="D1480" s="6">
        <v>319998.75</v>
      </c>
      <c r="E1480">
        <v>16</v>
      </c>
      <c r="F1480">
        <v>8.5</v>
      </c>
      <c r="G1480" s="32">
        <f>Parameters!$R$71</f>
        <v>0</v>
      </c>
      <c r="H1480" s="6">
        <f t="shared" si="255"/>
        <v>149999.4140625</v>
      </c>
      <c r="I1480" s="6">
        <f t="shared" si="256"/>
        <v>149999.4140625</v>
      </c>
      <c r="J1480" s="6">
        <v>1</v>
      </c>
      <c r="K1480" s="126">
        <f t="shared" si="257"/>
        <v>149999.4140625</v>
      </c>
      <c r="L1480" s="113">
        <f t="shared" si="258"/>
        <v>149999.41</v>
      </c>
      <c r="M1480" s="113">
        <f t="shared" si="259"/>
        <v>0</v>
      </c>
      <c r="N1480" s="113">
        <f t="shared" si="260"/>
        <v>19999.921875</v>
      </c>
      <c r="O1480" s="6">
        <f t="shared" si="261"/>
        <v>19999.921875</v>
      </c>
      <c r="P1480">
        <f t="shared" si="266"/>
        <v>2719989.375</v>
      </c>
    </row>
    <row r="1481" spans="1:16" hidden="1" outlineLevel="2" x14ac:dyDescent="0.2">
      <c r="A1481" t="s">
        <v>452</v>
      </c>
      <c r="B1481">
        <v>2009</v>
      </c>
      <c r="C1481">
        <v>8.5</v>
      </c>
      <c r="D1481" s="6">
        <v>123436.33</v>
      </c>
      <c r="E1481">
        <v>16</v>
      </c>
      <c r="F1481">
        <v>7.5</v>
      </c>
      <c r="G1481" s="32">
        <f>Parameters!$R$71</f>
        <v>0</v>
      </c>
      <c r="H1481" s="6">
        <f t="shared" si="255"/>
        <v>65575.550312499996</v>
      </c>
      <c r="I1481" s="6">
        <f t="shared" si="256"/>
        <v>65575.550312499996</v>
      </c>
      <c r="J1481" s="6">
        <v>1</v>
      </c>
      <c r="K1481" s="126">
        <f t="shared" si="257"/>
        <v>65575.550312499996</v>
      </c>
      <c r="L1481" s="113">
        <f t="shared" si="258"/>
        <v>65575.55</v>
      </c>
      <c r="M1481" s="113">
        <f t="shared" si="259"/>
        <v>0</v>
      </c>
      <c r="N1481" s="113">
        <f t="shared" si="260"/>
        <v>7714.7706250000001</v>
      </c>
      <c r="O1481" s="6">
        <f t="shared" si="261"/>
        <v>7714.7706250000001</v>
      </c>
      <c r="P1481">
        <f t="shared" si="266"/>
        <v>925772.47499999998</v>
      </c>
    </row>
    <row r="1482" spans="1:16" hidden="1" outlineLevel="2" x14ac:dyDescent="0.2">
      <c r="A1482" t="s">
        <v>452</v>
      </c>
      <c r="B1482">
        <v>2008</v>
      </c>
      <c r="C1482">
        <v>9.5</v>
      </c>
      <c r="D1482" s="6">
        <v>42127.83</v>
      </c>
      <c r="E1482">
        <v>16</v>
      </c>
      <c r="F1482">
        <v>6.5</v>
      </c>
      <c r="G1482" s="32">
        <f>Parameters!$R$71</f>
        <v>0</v>
      </c>
      <c r="H1482" s="6">
        <f t="shared" si="255"/>
        <v>25013.399062500001</v>
      </c>
      <c r="I1482" s="6">
        <f t="shared" si="256"/>
        <v>25013.399062500001</v>
      </c>
      <c r="J1482" s="6">
        <v>1</v>
      </c>
      <c r="K1482" s="126">
        <f t="shared" si="257"/>
        <v>25013.399062500001</v>
      </c>
      <c r="L1482" s="113">
        <f t="shared" si="258"/>
        <v>25013.4</v>
      </c>
      <c r="M1482" s="113">
        <f t="shared" si="259"/>
        <v>0</v>
      </c>
      <c r="N1482" s="113">
        <f t="shared" si="260"/>
        <v>2632.9893750000001</v>
      </c>
      <c r="O1482" s="6">
        <f t="shared" si="261"/>
        <v>2632.9893750000001</v>
      </c>
      <c r="P1482">
        <f t="shared" si="266"/>
        <v>273830.89500000002</v>
      </c>
    </row>
    <row r="1483" spans="1:16" hidden="1" outlineLevel="2" x14ac:dyDescent="0.2">
      <c r="A1483" t="s">
        <v>452</v>
      </c>
      <c r="B1483">
        <v>2007</v>
      </c>
      <c r="C1483">
        <v>10.5</v>
      </c>
      <c r="D1483" s="6">
        <v>59344.94</v>
      </c>
      <c r="E1483">
        <v>16</v>
      </c>
      <c r="F1483">
        <v>5.5</v>
      </c>
      <c r="G1483" s="32">
        <f>Parameters!$R$71</f>
        <v>0</v>
      </c>
      <c r="H1483" s="6">
        <f t="shared" si="255"/>
        <v>38945.116875</v>
      </c>
      <c r="I1483" s="6">
        <f t="shared" si="256"/>
        <v>38945.116875</v>
      </c>
      <c r="J1483" s="6">
        <v>1</v>
      </c>
      <c r="K1483" s="126">
        <f t="shared" si="257"/>
        <v>38945.116875</v>
      </c>
      <c r="L1483" s="113">
        <f t="shared" si="258"/>
        <v>38945.120000000003</v>
      </c>
      <c r="M1483" s="113">
        <f t="shared" si="259"/>
        <v>0</v>
      </c>
      <c r="N1483" s="113">
        <f t="shared" si="260"/>
        <v>3709.0587500000001</v>
      </c>
      <c r="O1483" s="6">
        <f t="shared" si="261"/>
        <v>3709.0587500000001</v>
      </c>
      <c r="P1483">
        <f t="shared" si="266"/>
        <v>326397.17000000004</v>
      </c>
    </row>
    <row r="1484" spans="1:16" hidden="1" outlineLevel="2" x14ac:dyDescent="0.2">
      <c r="A1484" t="s">
        <v>452</v>
      </c>
      <c r="B1484">
        <v>2006</v>
      </c>
      <c r="C1484">
        <v>11.5</v>
      </c>
      <c r="D1484" s="6">
        <v>37258.76</v>
      </c>
      <c r="E1484">
        <v>16</v>
      </c>
      <c r="F1484">
        <v>4.5</v>
      </c>
      <c r="G1484" s="32">
        <f>Parameters!$R$71</f>
        <v>0</v>
      </c>
      <c r="H1484" s="6">
        <f t="shared" si="255"/>
        <v>26779.733750000003</v>
      </c>
      <c r="I1484" s="6">
        <f t="shared" si="256"/>
        <v>26779.733750000003</v>
      </c>
      <c r="J1484" s="6">
        <v>1</v>
      </c>
      <c r="K1484" s="126">
        <f t="shared" si="257"/>
        <v>26779.733750000003</v>
      </c>
      <c r="L1484" s="113">
        <f t="shared" si="258"/>
        <v>26779.73</v>
      </c>
      <c r="M1484" s="113">
        <f t="shared" si="259"/>
        <v>0</v>
      </c>
      <c r="N1484" s="113">
        <f t="shared" si="260"/>
        <v>2328.6725000000001</v>
      </c>
      <c r="O1484" s="6">
        <f t="shared" si="261"/>
        <v>2328.6725000000001</v>
      </c>
      <c r="P1484">
        <f t="shared" si="266"/>
        <v>167664.42000000001</v>
      </c>
    </row>
    <row r="1485" spans="1:16" hidden="1" outlineLevel="2" x14ac:dyDescent="0.2">
      <c r="A1485" t="s">
        <v>452</v>
      </c>
      <c r="B1485">
        <v>2005</v>
      </c>
      <c r="C1485">
        <v>12.5</v>
      </c>
      <c r="D1485" s="6">
        <v>21850.73</v>
      </c>
      <c r="E1485">
        <v>16</v>
      </c>
      <c r="F1485">
        <v>3.5</v>
      </c>
      <c r="G1485" s="32">
        <f>Parameters!$R$71</f>
        <v>0</v>
      </c>
      <c r="H1485" s="6">
        <f t="shared" si="255"/>
        <v>17070.8828125</v>
      </c>
      <c r="I1485" s="6">
        <f t="shared" si="256"/>
        <v>17070.8828125</v>
      </c>
      <c r="J1485" s="6">
        <v>1</v>
      </c>
      <c r="K1485" s="126">
        <f t="shared" si="257"/>
        <v>17070.8828125</v>
      </c>
      <c r="L1485" s="113">
        <f t="shared" si="258"/>
        <v>17070.88</v>
      </c>
      <c r="M1485" s="113">
        <f t="shared" si="259"/>
        <v>0</v>
      </c>
      <c r="N1485" s="113">
        <f t="shared" si="260"/>
        <v>1365.670625</v>
      </c>
      <c r="O1485" s="6">
        <f t="shared" si="261"/>
        <v>1365.670625</v>
      </c>
      <c r="P1485">
        <f t="shared" si="266"/>
        <v>76477.554999999993</v>
      </c>
    </row>
    <row r="1486" spans="1:16" hidden="1" outlineLevel="2" x14ac:dyDescent="0.2">
      <c r="A1486" t="s">
        <v>452</v>
      </c>
      <c r="B1486">
        <v>2004</v>
      </c>
      <c r="C1486">
        <v>13.5</v>
      </c>
      <c r="D1486" s="6">
        <v>115914.36</v>
      </c>
      <c r="E1486">
        <v>16</v>
      </c>
      <c r="F1486">
        <v>2.5</v>
      </c>
      <c r="G1486" s="32">
        <f>Parameters!$R$71</f>
        <v>0</v>
      </c>
      <c r="H1486" s="6">
        <f t="shared" si="255"/>
        <v>97802.741250000006</v>
      </c>
      <c r="I1486" s="6">
        <f t="shared" si="256"/>
        <v>97802.741250000006</v>
      </c>
      <c r="J1486" s="6">
        <v>1</v>
      </c>
      <c r="K1486" s="126">
        <f t="shared" si="257"/>
        <v>97802.741250000006</v>
      </c>
      <c r="L1486" s="113">
        <f t="shared" si="258"/>
        <v>97802.74</v>
      </c>
      <c r="M1486" s="113">
        <f t="shared" si="259"/>
        <v>0</v>
      </c>
      <c r="N1486" s="113">
        <f t="shared" si="260"/>
        <v>7244.6475</v>
      </c>
      <c r="O1486" s="6">
        <f t="shared" si="261"/>
        <v>7244.6475</v>
      </c>
      <c r="P1486">
        <f t="shared" si="266"/>
        <v>289785.90000000002</v>
      </c>
    </row>
    <row r="1487" spans="1:16" hidden="1" outlineLevel="2" x14ac:dyDescent="0.2">
      <c r="A1487" t="s">
        <v>452</v>
      </c>
      <c r="B1487">
        <v>2003</v>
      </c>
      <c r="C1487">
        <v>14.5</v>
      </c>
      <c r="D1487" s="6">
        <v>136915.99</v>
      </c>
      <c r="E1487">
        <v>16</v>
      </c>
      <c r="F1487">
        <v>1.5</v>
      </c>
      <c r="G1487" s="32">
        <f>Parameters!$R$71</f>
        <v>0</v>
      </c>
      <c r="H1487" s="6">
        <f t="shared" si="255"/>
        <v>124080.1159375</v>
      </c>
      <c r="I1487" s="6">
        <f t="shared" si="256"/>
        <v>124080.1159375</v>
      </c>
      <c r="J1487" s="6">
        <v>1</v>
      </c>
      <c r="K1487" s="126">
        <f t="shared" si="257"/>
        <v>124080.1159375</v>
      </c>
      <c r="L1487" s="113">
        <f t="shared" si="258"/>
        <v>124080.12</v>
      </c>
      <c r="M1487" s="113">
        <f t="shared" si="259"/>
        <v>0</v>
      </c>
      <c r="N1487" s="113">
        <f t="shared" si="260"/>
        <v>8557.2493749999994</v>
      </c>
      <c r="O1487" s="6">
        <f t="shared" si="261"/>
        <v>8557.2493749999994</v>
      </c>
      <c r="P1487">
        <f t="shared" si="266"/>
        <v>205373.98499999999</v>
      </c>
    </row>
    <row r="1488" spans="1:16" hidden="1" outlineLevel="2" x14ac:dyDescent="0.2">
      <c r="A1488" t="s">
        <v>452</v>
      </c>
      <c r="B1488">
        <v>2002</v>
      </c>
      <c r="C1488">
        <v>15.5</v>
      </c>
      <c r="D1488" s="6">
        <v>7030.17</v>
      </c>
      <c r="E1488">
        <v>16</v>
      </c>
      <c r="F1488">
        <v>0.5</v>
      </c>
      <c r="G1488" s="32">
        <f>Parameters!$R$71</f>
        <v>0</v>
      </c>
      <c r="H1488" s="6">
        <f t="shared" si="255"/>
        <v>6810.4771874999997</v>
      </c>
      <c r="I1488" s="6">
        <f t="shared" si="256"/>
        <v>6810.4771874999997</v>
      </c>
      <c r="J1488" s="6">
        <v>1</v>
      </c>
      <c r="K1488" s="126">
        <f t="shared" si="257"/>
        <v>6810.4771874999997</v>
      </c>
      <c r="L1488" s="113">
        <f t="shared" si="258"/>
        <v>6810.48</v>
      </c>
      <c r="M1488" s="113">
        <f t="shared" si="259"/>
        <v>0</v>
      </c>
      <c r="N1488" s="113">
        <f t="shared" si="260"/>
        <v>439.385625</v>
      </c>
      <c r="O1488" s="6">
        <f t="shared" si="261"/>
        <v>439.385625</v>
      </c>
      <c r="P1488">
        <f t="shared" si="266"/>
        <v>3515.085</v>
      </c>
    </row>
    <row r="1489" spans="1:19" hidden="1" outlineLevel="2" x14ac:dyDescent="0.2">
      <c r="A1489" t="s">
        <v>452</v>
      </c>
      <c r="B1489">
        <v>2001</v>
      </c>
      <c r="C1489">
        <v>16.5</v>
      </c>
      <c r="D1489" s="6">
        <v>32152.799999999999</v>
      </c>
      <c r="E1489">
        <v>16</v>
      </c>
      <c r="F1489">
        <v>0</v>
      </c>
      <c r="G1489" s="32">
        <f>Parameters!$R$71</f>
        <v>0</v>
      </c>
      <c r="H1489" s="6">
        <f t="shared" si="255"/>
        <v>32152.799999999999</v>
      </c>
      <c r="I1489" s="6">
        <f t="shared" si="256"/>
        <v>32152.799999999999</v>
      </c>
      <c r="J1489" s="6">
        <v>1</v>
      </c>
      <c r="K1489" s="126">
        <f t="shared" si="257"/>
        <v>32152.799999999999</v>
      </c>
      <c r="L1489" s="113">
        <f t="shared" si="258"/>
        <v>32152.799999999999</v>
      </c>
      <c r="M1489" s="113">
        <f t="shared" si="259"/>
        <v>0</v>
      </c>
      <c r="N1489" s="113">
        <f t="shared" si="260"/>
        <v>2009.55</v>
      </c>
      <c r="O1489" s="6">
        <f t="shared" si="261"/>
        <v>2009.55</v>
      </c>
      <c r="P1489">
        <f t="shared" si="266"/>
        <v>0</v>
      </c>
      <c r="S1489" s="6">
        <f>D1489</f>
        <v>32152.799999999999</v>
      </c>
    </row>
    <row r="1490" spans="1:19" outlineLevel="1" collapsed="1" x14ac:dyDescent="0.2">
      <c r="A1490" s="11" t="s">
        <v>453</v>
      </c>
      <c r="D1490" s="6">
        <f>SUBTOTAL(9,D1473:D1489)</f>
        <v>3207557.3099999996</v>
      </c>
      <c r="G1490" s="32"/>
      <c r="H1490" s="6">
        <f>SUBTOTAL(9,H1473:H1489)</f>
        <v>969997.70281250007</v>
      </c>
      <c r="I1490" s="6">
        <f>SUBTOTAL(9,I1473:I1489)</f>
        <v>969997.70281250007</v>
      </c>
      <c r="J1490" s="6"/>
      <c r="K1490" s="126">
        <f t="shared" ref="K1490:P1490" si="267">SUBTOTAL(9,K1473:K1489)</f>
        <v>969997.70281250007</v>
      </c>
      <c r="L1490" s="113">
        <f t="shared" si="267"/>
        <v>969997.70000000007</v>
      </c>
      <c r="M1490" s="113">
        <f t="shared" si="267"/>
        <v>0</v>
      </c>
      <c r="N1490" s="113">
        <f t="shared" si="267"/>
        <v>200472.33187499997</v>
      </c>
      <c r="O1490" s="6">
        <f t="shared" si="267"/>
        <v>200472.33187499997</v>
      </c>
      <c r="P1490" s="6">
        <f t="shared" si="267"/>
        <v>35800953.715000004</v>
      </c>
      <c r="Q1490" s="33">
        <f>P1490/D1490</f>
        <v>11.161438520018216</v>
      </c>
      <c r="S1490" s="6">
        <f>SUBTOTAL(9,S1473:S1489)</f>
        <v>32152.799999999999</v>
      </c>
    </row>
    <row r="1491" spans="1:19" hidden="1" outlineLevel="2" x14ac:dyDescent="0.2">
      <c r="A1491" t="s">
        <v>5</v>
      </c>
      <c r="B1491">
        <v>2006</v>
      </c>
      <c r="C1491">
        <v>11.5</v>
      </c>
      <c r="D1491" s="6">
        <v>7057.68</v>
      </c>
      <c r="E1491">
        <v>20</v>
      </c>
      <c r="F1491">
        <v>8.5543879999999994</v>
      </c>
      <c r="G1491" s="32">
        <f>Parameters!$R$72</f>
        <v>0.16</v>
      </c>
      <c r="H1491" s="6">
        <f t="shared" si="255"/>
        <v>4038.9733450080003</v>
      </c>
      <c r="I1491" s="6">
        <f t="shared" si="256"/>
        <v>3392.7376098067202</v>
      </c>
      <c r="J1491" s="6">
        <f t="shared" si="264"/>
        <v>0.83501344668596011</v>
      </c>
      <c r="K1491" s="126">
        <f t="shared" si="257"/>
        <v>2832.9815252657954</v>
      </c>
      <c r="L1491" s="113">
        <f t="shared" si="258"/>
        <v>3372.6</v>
      </c>
      <c r="M1491" s="113">
        <f t="shared" si="259"/>
        <v>-539.62</v>
      </c>
      <c r="N1491" s="113">
        <f t="shared" si="260"/>
        <v>352.88400000000001</v>
      </c>
      <c r="O1491" s="6">
        <f t="shared" si="261"/>
        <v>352.88400000000001</v>
      </c>
      <c r="P1491">
        <f t="shared" si="266"/>
        <v>60374.133099840001</v>
      </c>
    </row>
    <row r="1492" spans="1:19" hidden="1" outlineLevel="2" x14ac:dyDescent="0.2">
      <c r="A1492" t="s">
        <v>5</v>
      </c>
      <c r="B1492">
        <v>2004</v>
      </c>
      <c r="C1492">
        <v>13.5</v>
      </c>
      <c r="D1492" s="6">
        <v>6303.01</v>
      </c>
      <c r="E1492">
        <v>20</v>
      </c>
      <c r="F1492">
        <v>6.738632</v>
      </c>
      <c r="G1492" s="32">
        <f>Parameters!$R$72</f>
        <v>0.16</v>
      </c>
      <c r="H1492" s="6">
        <f t="shared" si="255"/>
        <v>4179.3267558839998</v>
      </c>
      <c r="I1492" s="6">
        <f t="shared" si="256"/>
        <v>3510.6344749425598</v>
      </c>
      <c r="J1492" s="6">
        <f t="shared" si="264"/>
        <v>0.83501344668596011</v>
      </c>
      <c r="K1492" s="126">
        <f t="shared" si="257"/>
        <v>2931.4269929763427</v>
      </c>
      <c r="L1492" s="113">
        <f t="shared" si="258"/>
        <v>3489.79</v>
      </c>
      <c r="M1492" s="113">
        <f t="shared" si="259"/>
        <v>-558.36</v>
      </c>
      <c r="N1492" s="113">
        <f t="shared" si="260"/>
        <v>315.15050000000002</v>
      </c>
      <c r="O1492" s="6">
        <f t="shared" si="261"/>
        <v>315.15050000000002</v>
      </c>
      <c r="P1492">
        <f t="shared" si="266"/>
        <v>42473.664882320001</v>
      </c>
    </row>
    <row r="1493" spans="1:19" hidden="1" outlineLevel="2" x14ac:dyDescent="0.2">
      <c r="A1493" t="s">
        <v>5</v>
      </c>
      <c r="B1493">
        <v>1996</v>
      </c>
      <c r="C1493">
        <v>21.5</v>
      </c>
      <c r="D1493" s="6">
        <v>58573.54</v>
      </c>
      <c r="E1493">
        <v>20</v>
      </c>
      <c r="F1493">
        <v>2.3170199999999999</v>
      </c>
      <c r="G1493" s="32">
        <f>Parameters!$R$72</f>
        <v>0.16</v>
      </c>
      <c r="H1493" s="6">
        <f t="shared" si="255"/>
        <v>51787.736817459998</v>
      </c>
      <c r="I1493" s="6">
        <f t="shared" si="256"/>
        <v>43501.698926666395</v>
      </c>
      <c r="J1493" s="6">
        <f t="shared" si="264"/>
        <v>0.83501344668596011</v>
      </c>
      <c r="K1493" s="126">
        <f t="shared" si="257"/>
        <v>36324.50355745064</v>
      </c>
      <c r="L1493" s="113">
        <f t="shared" si="258"/>
        <v>43243.46</v>
      </c>
      <c r="M1493" s="113">
        <f t="shared" si="259"/>
        <v>-6918.96</v>
      </c>
      <c r="N1493" s="113">
        <f t="shared" si="260"/>
        <v>2928.6770000000001</v>
      </c>
      <c r="O1493" s="6">
        <f t="shared" si="261"/>
        <v>2928.6770000000001</v>
      </c>
      <c r="P1493">
        <f t="shared" si="266"/>
        <v>135716.0636508</v>
      </c>
    </row>
    <row r="1494" spans="1:19" hidden="1" outlineLevel="2" x14ac:dyDescent="0.2">
      <c r="A1494" t="s">
        <v>5</v>
      </c>
      <c r="B1494">
        <v>1994</v>
      </c>
      <c r="C1494">
        <v>23.5</v>
      </c>
      <c r="D1494" s="6">
        <v>39610.080000000002</v>
      </c>
      <c r="E1494">
        <v>20</v>
      </c>
      <c r="F1494">
        <v>1.8013699999999999</v>
      </c>
      <c r="G1494" s="32">
        <f>Parameters!$R$72</f>
        <v>0.16</v>
      </c>
      <c r="H1494" s="6">
        <f t="shared" si="255"/>
        <v>36042.459509519998</v>
      </c>
      <c r="I1494" s="6">
        <f t="shared" si="256"/>
        <v>30275.665987996799</v>
      </c>
      <c r="J1494" s="6">
        <f t="shared" si="264"/>
        <v>0.83501344668596011</v>
      </c>
      <c r="K1494" s="126">
        <f t="shared" si="257"/>
        <v>25280.588207350102</v>
      </c>
      <c r="L1494" s="113">
        <f t="shared" si="258"/>
        <v>30095.94</v>
      </c>
      <c r="M1494" s="113">
        <f t="shared" si="259"/>
        <v>-4815.3500000000004</v>
      </c>
      <c r="N1494" s="113">
        <f t="shared" si="260"/>
        <v>1980.5040000000001</v>
      </c>
      <c r="O1494" s="6">
        <f t="shared" si="261"/>
        <v>1980.5040000000001</v>
      </c>
      <c r="P1494">
        <f t="shared" si="266"/>
        <v>71352.409809599994</v>
      </c>
    </row>
    <row r="1495" spans="1:19" hidden="1" outlineLevel="2" x14ac:dyDescent="0.2">
      <c r="A1495" t="s">
        <v>5</v>
      </c>
      <c r="B1495">
        <v>1993</v>
      </c>
      <c r="C1495">
        <v>24.5</v>
      </c>
      <c r="D1495" s="6">
        <v>4173.75</v>
      </c>
      <c r="E1495">
        <v>20</v>
      </c>
      <c r="F1495">
        <v>1.592668</v>
      </c>
      <c r="G1495" s="32">
        <f>Parameters!$R$72</f>
        <v>0.16</v>
      </c>
      <c r="H1495" s="6">
        <f t="shared" si="255"/>
        <v>3841.3800967500001</v>
      </c>
      <c r="I1495" s="6">
        <f t="shared" si="256"/>
        <v>3226.75928127</v>
      </c>
      <c r="J1495" s="6">
        <f t="shared" si="264"/>
        <v>0.83501344668596011</v>
      </c>
      <c r="K1495" s="126">
        <f t="shared" si="257"/>
        <v>2694.3873890791742</v>
      </c>
      <c r="L1495" s="113">
        <f t="shared" si="258"/>
        <v>3207.6</v>
      </c>
      <c r="M1495" s="113">
        <f t="shared" si="259"/>
        <v>-513.21</v>
      </c>
      <c r="N1495" s="113">
        <f t="shared" si="260"/>
        <v>208.6875</v>
      </c>
      <c r="O1495" s="6">
        <f t="shared" si="261"/>
        <v>208.6875</v>
      </c>
      <c r="P1495">
        <f t="shared" si="266"/>
        <v>6647.3980650000003</v>
      </c>
    </row>
    <row r="1496" spans="1:19" hidden="1" outlineLevel="2" x14ac:dyDescent="0.2">
      <c r="A1496" t="s">
        <v>5</v>
      </c>
      <c r="B1496">
        <v>1992</v>
      </c>
      <c r="C1496">
        <v>25.5</v>
      </c>
      <c r="D1496" s="6">
        <v>744.89</v>
      </c>
      <c r="E1496">
        <v>20</v>
      </c>
      <c r="F1496">
        <v>1.4097770000000001</v>
      </c>
      <c r="G1496" s="32">
        <f>Parameters!$R$72</f>
        <v>0.16</v>
      </c>
      <c r="H1496" s="6">
        <f t="shared" si="255"/>
        <v>692.38356052349991</v>
      </c>
      <c r="I1496" s="6">
        <f t="shared" si="256"/>
        <v>581.60219083973993</v>
      </c>
      <c r="J1496" s="6">
        <f t="shared" si="264"/>
        <v>0.83501344668596011</v>
      </c>
      <c r="K1496" s="126">
        <f t="shared" si="257"/>
        <v>485.64564997319678</v>
      </c>
      <c r="L1496" s="113">
        <f t="shared" si="258"/>
        <v>578.15</v>
      </c>
      <c r="M1496" s="113">
        <f t="shared" si="259"/>
        <v>-92.5</v>
      </c>
      <c r="N1496" s="113">
        <f t="shared" si="260"/>
        <v>37.244500000000002</v>
      </c>
      <c r="O1496" s="6">
        <f t="shared" si="261"/>
        <v>37.244500000000002</v>
      </c>
      <c r="P1496">
        <f t="shared" si="266"/>
        <v>1050.1287895299999</v>
      </c>
    </row>
    <row r="1497" spans="1:19" hidden="1" outlineLevel="2" x14ac:dyDescent="0.2">
      <c r="A1497" t="s">
        <v>5</v>
      </c>
      <c r="B1497">
        <v>1987</v>
      </c>
      <c r="C1497">
        <v>30.5</v>
      </c>
      <c r="D1497" s="6">
        <v>5321.65</v>
      </c>
      <c r="E1497">
        <v>20</v>
      </c>
      <c r="F1497">
        <v>0.76970700000000003</v>
      </c>
      <c r="G1497" s="32">
        <f>Parameters!$R$72</f>
        <v>0.16</v>
      </c>
      <c r="H1497" s="6">
        <f t="shared" si="255"/>
        <v>5116.8444371725</v>
      </c>
      <c r="I1497" s="6">
        <f t="shared" si="256"/>
        <v>4298.1493272248999</v>
      </c>
      <c r="J1497" s="6">
        <f t="shared" si="264"/>
        <v>0.83501344668596011</v>
      </c>
      <c r="K1497" s="126">
        <f t="shared" si="257"/>
        <v>3589.0124840970043</v>
      </c>
      <c r="L1497" s="113">
        <f t="shared" si="258"/>
        <v>4272.63</v>
      </c>
      <c r="M1497" s="113">
        <f t="shared" si="259"/>
        <v>-683.62</v>
      </c>
      <c r="N1497" s="113">
        <f t="shared" si="260"/>
        <v>266.08249999999998</v>
      </c>
      <c r="O1497" s="6">
        <f t="shared" si="261"/>
        <v>266.08249999999998</v>
      </c>
      <c r="P1497">
        <f t="shared" si="266"/>
        <v>4096.1112565499998</v>
      </c>
    </row>
    <row r="1498" spans="1:19" outlineLevel="1" collapsed="1" x14ac:dyDescent="0.2">
      <c r="A1498" s="11" t="s">
        <v>104</v>
      </c>
      <c r="D1498" s="6">
        <f>SUBTOTAL(9,D1491:D1497)</f>
        <v>121784.59999999999</v>
      </c>
      <c r="G1498" s="32"/>
      <c r="H1498" s="6">
        <f>SUBTOTAL(9,H1491:H1497)</f>
        <v>105699.10452231798</v>
      </c>
      <c r="I1498" s="6">
        <f>SUBTOTAL(9,I1491:I1497)</f>
        <v>88787.247798747121</v>
      </c>
      <c r="J1498" s="6"/>
      <c r="K1498" s="126">
        <f t="shared" ref="K1498:P1498" si="268">SUBTOTAL(9,K1491:K1497)</f>
        <v>74138.545806192269</v>
      </c>
      <c r="L1498" s="113">
        <f t="shared" si="268"/>
        <v>88260.17</v>
      </c>
      <c r="M1498" s="113">
        <f t="shared" si="268"/>
        <v>-14121.62</v>
      </c>
      <c r="N1498" s="113">
        <f t="shared" si="268"/>
        <v>6089.23</v>
      </c>
      <c r="O1498" s="6">
        <f t="shared" si="268"/>
        <v>6089.23</v>
      </c>
      <c r="P1498" s="6">
        <f t="shared" si="268"/>
        <v>321709.90955364006</v>
      </c>
      <c r="Q1498" s="33">
        <f>P1498/D1498</f>
        <v>2.6416304652118585</v>
      </c>
      <c r="S1498" s="6">
        <f>SUBTOTAL(9,S1491:S1497)</f>
        <v>0</v>
      </c>
    </row>
    <row r="1499" spans="1:19" hidden="1" outlineLevel="2" x14ac:dyDescent="0.2">
      <c r="A1499" t="s">
        <v>460</v>
      </c>
      <c r="B1499">
        <v>2017</v>
      </c>
      <c r="C1499">
        <v>0.5</v>
      </c>
      <c r="D1499" s="6">
        <v>79866.44</v>
      </c>
      <c r="E1499">
        <v>15</v>
      </c>
      <c r="F1499">
        <v>14.5</v>
      </c>
      <c r="G1499" s="32">
        <f>Parameters!$R$75</f>
        <v>0</v>
      </c>
      <c r="H1499" s="6">
        <f t="shared" si="255"/>
        <v>2662.2146666666663</v>
      </c>
      <c r="I1499" s="6">
        <f t="shared" si="256"/>
        <v>2662.2146666666663</v>
      </c>
      <c r="J1499" s="6">
        <v>1</v>
      </c>
      <c r="K1499" s="126">
        <f t="shared" si="257"/>
        <v>2662.2146666666663</v>
      </c>
      <c r="L1499" s="113">
        <f t="shared" si="258"/>
        <v>2662.21</v>
      </c>
      <c r="M1499" s="113">
        <f t="shared" si="259"/>
        <v>0</v>
      </c>
      <c r="N1499" s="113">
        <f t="shared" si="260"/>
        <v>5324.4293333333335</v>
      </c>
      <c r="O1499" s="6">
        <f t="shared" si="261"/>
        <v>5324.4293333333335</v>
      </c>
      <c r="P1499">
        <f t="shared" si="266"/>
        <v>1158063.3800000001</v>
      </c>
    </row>
    <row r="1500" spans="1:19" hidden="1" outlineLevel="2" x14ac:dyDescent="0.2">
      <c r="A1500" t="s">
        <v>460</v>
      </c>
      <c r="B1500">
        <v>2016</v>
      </c>
      <c r="C1500">
        <v>1.5</v>
      </c>
      <c r="D1500" s="6">
        <v>9237.7900000000009</v>
      </c>
      <c r="E1500">
        <v>15</v>
      </c>
      <c r="F1500">
        <v>13.5</v>
      </c>
      <c r="G1500" s="32">
        <f>Parameters!$R$75</f>
        <v>0</v>
      </c>
      <c r="H1500" s="6">
        <f t="shared" si="255"/>
        <v>923.77899999999988</v>
      </c>
      <c r="I1500" s="6">
        <f t="shared" si="256"/>
        <v>923.77899999999988</v>
      </c>
      <c r="J1500" s="6">
        <v>1</v>
      </c>
      <c r="K1500" s="126">
        <f t="shared" si="257"/>
        <v>923.77899999999988</v>
      </c>
      <c r="L1500" s="113">
        <f t="shared" si="258"/>
        <v>923.78</v>
      </c>
      <c r="M1500" s="113">
        <f t="shared" si="259"/>
        <v>0</v>
      </c>
      <c r="N1500" s="113">
        <f t="shared" si="260"/>
        <v>615.85266666666678</v>
      </c>
      <c r="O1500" s="6">
        <f t="shared" si="261"/>
        <v>615.85266666666678</v>
      </c>
      <c r="P1500">
        <f t="shared" si="266"/>
        <v>124710.16500000001</v>
      </c>
    </row>
    <row r="1501" spans="1:19" hidden="1" outlineLevel="2" x14ac:dyDescent="0.2">
      <c r="A1501" t="s">
        <v>460</v>
      </c>
      <c r="B1501">
        <v>2015</v>
      </c>
      <c r="C1501">
        <v>2.5</v>
      </c>
      <c r="D1501" s="6">
        <v>17004.97</v>
      </c>
      <c r="E1501">
        <v>15</v>
      </c>
      <c r="F1501">
        <v>12.5</v>
      </c>
      <c r="G1501" s="32">
        <f>Parameters!$R$75</f>
        <v>0</v>
      </c>
      <c r="H1501" s="6">
        <f t="shared" si="255"/>
        <v>2834.1616666666664</v>
      </c>
      <c r="I1501" s="6">
        <f t="shared" si="256"/>
        <v>2834.1616666666664</v>
      </c>
      <c r="J1501" s="6">
        <v>1</v>
      </c>
      <c r="K1501" s="126">
        <f t="shared" si="257"/>
        <v>2834.1616666666664</v>
      </c>
      <c r="L1501" s="113">
        <f t="shared" si="258"/>
        <v>2834.16</v>
      </c>
      <c r="M1501" s="113">
        <f t="shared" si="259"/>
        <v>0</v>
      </c>
      <c r="N1501" s="113">
        <f t="shared" si="260"/>
        <v>1133.6646666666668</v>
      </c>
      <c r="O1501" s="6">
        <f t="shared" si="261"/>
        <v>1133.6646666666668</v>
      </c>
      <c r="P1501">
        <f t="shared" si="266"/>
        <v>212562.125</v>
      </c>
    </row>
    <row r="1502" spans="1:19" hidden="1" outlineLevel="2" x14ac:dyDescent="0.2">
      <c r="A1502" t="s">
        <v>460</v>
      </c>
      <c r="B1502">
        <v>2010</v>
      </c>
      <c r="C1502">
        <v>7.5</v>
      </c>
      <c r="D1502" s="6">
        <v>113622.99</v>
      </c>
      <c r="E1502">
        <v>15</v>
      </c>
      <c r="F1502">
        <v>7.5</v>
      </c>
      <c r="G1502" s="32">
        <f>Parameters!$R$75</f>
        <v>0</v>
      </c>
      <c r="H1502" s="6">
        <f t="shared" ref="H1502:H1536" si="269">+D1502*(1-F1502/E1502)</f>
        <v>56811.495000000003</v>
      </c>
      <c r="I1502" s="6">
        <f t="shared" ref="I1502:I1536" si="270">H1502*(1-G1502)</f>
        <v>56811.495000000003</v>
      </c>
      <c r="J1502" s="6">
        <v>1</v>
      </c>
      <c r="K1502" s="126">
        <f t="shared" ref="K1502:K1536" si="271">IF((D1502*(1-F1502/E1502)*(1-G1502)&lt;0),D1502*(1-G1502),I1502*J1502)</f>
        <v>56811.495000000003</v>
      </c>
      <c r="L1502" s="113">
        <f t="shared" ref="L1502:L1536" si="272">ROUND(J1502*H1502,2)</f>
        <v>56811.5</v>
      </c>
      <c r="M1502" s="113">
        <f t="shared" ref="M1502:M1536" si="273">ROUND(K1502-L1502,2)</f>
        <v>0</v>
      </c>
      <c r="N1502" s="113">
        <f t="shared" ref="N1502:N1536" si="274">D1502/E1502</f>
        <v>7574.866</v>
      </c>
      <c r="O1502" s="6">
        <f t="shared" ref="O1502:O1536" si="275">+D1502/E1502</f>
        <v>7574.866</v>
      </c>
      <c r="P1502">
        <f t="shared" si="266"/>
        <v>852172.42500000005</v>
      </c>
    </row>
    <row r="1503" spans="1:19" hidden="1" outlineLevel="2" x14ac:dyDescent="0.2">
      <c r="A1503" t="s">
        <v>460</v>
      </c>
      <c r="B1503">
        <v>2009</v>
      </c>
      <c r="C1503">
        <v>8.5</v>
      </c>
      <c r="D1503" s="6">
        <v>111582.22</v>
      </c>
      <c r="E1503">
        <v>15</v>
      </c>
      <c r="F1503">
        <v>6.5</v>
      </c>
      <c r="G1503" s="32">
        <f>Parameters!$R$75</f>
        <v>0</v>
      </c>
      <c r="H1503" s="6">
        <f t="shared" si="269"/>
        <v>63229.924666666666</v>
      </c>
      <c r="I1503" s="6">
        <f t="shared" si="270"/>
        <v>63229.924666666666</v>
      </c>
      <c r="J1503" s="6">
        <v>1</v>
      </c>
      <c r="K1503" s="126">
        <f t="shared" si="271"/>
        <v>63229.924666666666</v>
      </c>
      <c r="L1503" s="113">
        <f t="shared" si="272"/>
        <v>63229.919999999998</v>
      </c>
      <c r="M1503" s="113">
        <f t="shared" si="273"/>
        <v>0</v>
      </c>
      <c r="N1503" s="113">
        <f t="shared" si="274"/>
        <v>7438.8146666666671</v>
      </c>
      <c r="O1503" s="6">
        <f t="shared" si="275"/>
        <v>7438.8146666666671</v>
      </c>
      <c r="P1503">
        <f t="shared" si="266"/>
        <v>725284.43</v>
      </c>
    </row>
    <row r="1504" spans="1:19" hidden="1" outlineLevel="2" x14ac:dyDescent="0.2">
      <c r="A1504" t="s">
        <v>460</v>
      </c>
      <c r="B1504">
        <v>2005</v>
      </c>
      <c r="C1504">
        <v>12.5</v>
      </c>
      <c r="D1504" s="6">
        <v>40791.58</v>
      </c>
      <c r="E1504">
        <v>15</v>
      </c>
      <c r="F1504">
        <v>2.5</v>
      </c>
      <c r="G1504" s="32">
        <f>Parameters!$R$75</f>
        <v>0</v>
      </c>
      <c r="H1504" s="6">
        <f t="shared" si="269"/>
        <v>33992.983333333337</v>
      </c>
      <c r="I1504" s="6">
        <f t="shared" si="270"/>
        <v>33992.983333333337</v>
      </c>
      <c r="J1504" s="6">
        <v>1</v>
      </c>
      <c r="K1504" s="126">
        <f t="shared" si="271"/>
        <v>33992.983333333337</v>
      </c>
      <c r="L1504" s="113">
        <f t="shared" si="272"/>
        <v>33992.980000000003</v>
      </c>
      <c r="M1504" s="113">
        <f t="shared" si="273"/>
        <v>0</v>
      </c>
      <c r="N1504" s="113">
        <f t="shared" si="274"/>
        <v>2719.4386666666669</v>
      </c>
      <c r="O1504" s="6">
        <f t="shared" si="275"/>
        <v>2719.4386666666669</v>
      </c>
      <c r="P1504">
        <f t="shared" si="266"/>
        <v>101978.95000000001</v>
      </c>
    </row>
    <row r="1505" spans="1:19" hidden="1" outlineLevel="2" x14ac:dyDescent="0.2">
      <c r="A1505" t="s">
        <v>460</v>
      </c>
      <c r="B1505">
        <v>2004</v>
      </c>
      <c r="C1505">
        <v>13.5</v>
      </c>
      <c r="D1505" s="6">
        <v>66724.97</v>
      </c>
      <c r="E1505">
        <v>15</v>
      </c>
      <c r="F1505">
        <v>1.5</v>
      </c>
      <c r="G1505" s="32">
        <f>Parameters!$R$75</f>
        <v>0</v>
      </c>
      <c r="H1505" s="6">
        <f t="shared" si="269"/>
        <v>60052.473000000005</v>
      </c>
      <c r="I1505" s="6">
        <f t="shared" si="270"/>
        <v>60052.473000000005</v>
      </c>
      <c r="J1505" s="6">
        <v>1</v>
      </c>
      <c r="K1505" s="126">
        <f t="shared" si="271"/>
        <v>60052.473000000005</v>
      </c>
      <c r="L1505" s="113">
        <f t="shared" si="272"/>
        <v>60052.47</v>
      </c>
      <c r="M1505" s="113">
        <f t="shared" si="273"/>
        <v>0</v>
      </c>
      <c r="N1505" s="113">
        <f t="shared" si="274"/>
        <v>4448.3313333333335</v>
      </c>
      <c r="O1505" s="6">
        <f t="shared" si="275"/>
        <v>4448.3313333333335</v>
      </c>
      <c r="P1505">
        <f t="shared" si="266"/>
        <v>100087.455</v>
      </c>
    </row>
    <row r="1506" spans="1:19" outlineLevel="1" collapsed="1" x14ac:dyDescent="0.2">
      <c r="A1506" s="11" t="s">
        <v>461</v>
      </c>
      <c r="D1506" s="6">
        <f>SUBTOTAL(9,D1499:D1505)</f>
        <v>438830.96000000008</v>
      </c>
      <c r="G1506" s="32"/>
      <c r="H1506" s="6">
        <f>SUBTOTAL(9,H1499:H1505)</f>
        <v>220507.03133333335</v>
      </c>
      <c r="I1506" s="6">
        <f>SUBTOTAL(9,I1499:I1505)</f>
        <v>220507.03133333335</v>
      </c>
      <c r="J1506" s="6"/>
      <c r="K1506" s="126">
        <f t="shared" ref="K1506:P1506" si="276">SUBTOTAL(9,K1499:K1505)</f>
        <v>220507.03133333335</v>
      </c>
      <c r="L1506" s="113">
        <f t="shared" si="276"/>
        <v>220507.02000000002</v>
      </c>
      <c r="M1506" s="113">
        <f t="shared" si="276"/>
        <v>0</v>
      </c>
      <c r="N1506" s="113">
        <f t="shared" si="276"/>
        <v>29255.397333333334</v>
      </c>
      <c r="O1506" s="6">
        <f t="shared" si="276"/>
        <v>29255.397333333334</v>
      </c>
      <c r="P1506" s="6">
        <f t="shared" si="276"/>
        <v>3274858.9300000006</v>
      </c>
      <c r="Q1506" s="33">
        <f>P1506/D1506</f>
        <v>7.4626888905012541</v>
      </c>
      <c r="S1506" s="6">
        <f>SUBTOTAL(9,S1499:S1505)</f>
        <v>0</v>
      </c>
    </row>
    <row r="1507" spans="1:19" hidden="1" outlineLevel="2" x14ac:dyDescent="0.2">
      <c r="A1507" t="s">
        <v>462</v>
      </c>
      <c r="B1507">
        <v>2017</v>
      </c>
      <c r="C1507">
        <v>0.5</v>
      </c>
      <c r="D1507" s="6">
        <v>27013.69</v>
      </c>
      <c r="E1507">
        <v>20</v>
      </c>
      <c r="F1507">
        <v>19.5</v>
      </c>
      <c r="G1507" s="32">
        <f>Parameters!$R$76</f>
        <v>0</v>
      </c>
      <c r="H1507" s="6">
        <f t="shared" si="269"/>
        <v>675.3422500000006</v>
      </c>
      <c r="I1507" s="6">
        <f t="shared" si="270"/>
        <v>675.3422500000006</v>
      </c>
      <c r="J1507" s="6">
        <v>1</v>
      </c>
      <c r="K1507" s="126">
        <f t="shared" si="271"/>
        <v>675.3422500000006</v>
      </c>
      <c r="L1507" s="113">
        <f t="shared" si="272"/>
        <v>675.34</v>
      </c>
      <c r="M1507" s="113">
        <f t="shared" si="273"/>
        <v>0</v>
      </c>
      <c r="N1507" s="113">
        <f t="shared" si="274"/>
        <v>1350.6844999999998</v>
      </c>
      <c r="O1507" s="6">
        <f t="shared" si="275"/>
        <v>1350.6844999999998</v>
      </c>
      <c r="P1507">
        <f t="shared" si="266"/>
        <v>526766.95499999996</v>
      </c>
    </row>
    <row r="1508" spans="1:19" hidden="1" outlineLevel="2" x14ac:dyDescent="0.2">
      <c r="A1508" t="s">
        <v>462</v>
      </c>
      <c r="B1508">
        <v>2015</v>
      </c>
      <c r="C1508">
        <v>2.5</v>
      </c>
      <c r="D1508" s="6">
        <v>334444.21000000002</v>
      </c>
      <c r="E1508">
        <v>20</v>
      </c>
      <c r="F1508">
        <v>17.5</v>
      </c>
      <c r="G1508" s="32">
        <f>Parameters!$R$76</f>
        <v>0</v>
      </c>
      <c r="H1508" s="6">
        <f t="shared" si="269"/>
        <v>41805.526250000003</v>
      </c>
      <c r="I1508" s="6">
        <f t="shared" si="270"/>
        <v>41805.526250000003</v>
      </c>
      <c r="J1508" s="6">
        <v>1</v>
      </c>
      <c r="K1508" s="126">
        <f t="shared" si="271"/>
        <v>41805.526250000003</v>
      </c>
      <c r="L1508" s="113">
        <f t="shared" si="272"/>
        <v>41805.53</v>
      </c>
      <c r="M1508" s="113">
        <f t="shared" si="273"/>
        <v>0</v>
      </c>
      <c r="N1508" s="113">
        <f t="shared" si="274"/>
        <v>16722.210500000001</v>
      </c>
      <c r="O1508" s="6">
        <f t="shared" si="275"/>
        <v>16722.210500000001</v>
      </c>
      <c r="P1508">
        <f t="shared" si="266"/>
        <v>5852773.6750000007</v>
      </c>
    </row>
    <row r="1509" spans="1:19" hidden="1" outlineLevel="2" x14ac:dyDescent="0.2">
      <c r="A1509" t="s">
        <v>462</v>
      </c>
      <c r="B1509">
        <v>2014</v>
      </c>
      <c r="C1509">
        <v>3.5</v>
      </c>
      <c r="D1509" s="6">
        <v>343900.08</v>
      </c>
      <c r="E1509">
        <v>20</v>
      </c>
      <c r="F1509">
        <v>16.5</v>
      </c>
      <c r="G1509" s="32">
        <f>Parameters!$R$76</f>
        <v>0</v>
      </c>
      <c r="H1509" s="6">
        <f t="shared" si="269"/>
        <v>60182.514000000017</v>
      </c>
      <c r="I1509" s="6">
        <f t="shared" si="270"/>
        <v>60182.514000000017</v>
      </c>
      <c r="J1509" s="6">
        <v>1</v>
      </c>
      <c r="K1509" s="126">
        <f t="shared" si="271"/>
        <v>60182.514000000017</v>
      </c>
      <c r="L1509" s="113">
        <f t="shared" si="272"/>
        <v>60182.51</v>
      </c>
      <c r="M1509" s="113">
        <f t="shared" si="273"/>
        <v>0</v>
      </c>
      <c r="N1509" s="113">
        <f t="shared" si="274"/>
        <v>17195.004000000001</v>
      </c>
      <c r="O1509" s="6">
        <f t="shared" si="275"/>
        <v>17195.004000000001</v>
      </c>
      <c r="P1509">
        <f t="shared" si="266"/>
        <v>5674351.3200000003</v>
      </c>
    </row>
    <row r="1510" spans="1:19" hidden="1" outlineLevel="2" x14ac:dyDescent="0.2">
      <c r="A1510" t="s">
        <v>462</v>
      </c>
      <c r="B1510">
        <v>2013</v>
      </c>
      <c r="C1510">
        <v>4.5</v>
      </c>
      <c r="D1510" s="6">
        <v>290001.27</v>
      </c>
      <c r="E1510">
        <v>20</v>
      </c>
      <c r="F1510">
        <v>15.5</v>
      </c>
      <c r="G1510" s="32">
        <f>Parameters!$R$76</f>
        <v>0</v>
      </c>
      <c r="H1510" s="6">
        <f t="shared" si="269"/>
        <v>65250.285749999995</v>
      </c>
      <c r="I1510" s="6">
        <f t="shared" si="270"/>
        <v>65250.285749999995</v>
      </c>
      <c r="J1510" s="6">
        <v>1</v>
      </c>
      <c r="K1510" s="126">
        <f t="shared" si="271"/>
        <v>65250.285749999995</v>
      </c>
      <c r="L1510" s="113">
        <f t="shared" si="272"/>
        <v>65250.29</v>
      </c>
      <c r="M1510" s="113">
        <f t="shared" si="273"/>
        <v>0</v>
      </c>
      <c r="N1510" s="113">
        <f t="shared" si="274"/>
        <v>14500.0635</v>
      </c>
      <c r="O1510" s="6">
        <f t="shared" si="275"/>
        <v>14500.0635</v>
      </c>
      <c r="P1510">
        <f t="shared" si="266"/>
        <v>4495019.6850000005</v>
      </c>
    </row>
    <row r="1511" spans="1:19" hidden="1" outlineLevel="2" x14ac:dyDescent="0.2">
      <c r="A1511" t="s">
        <v>462</v>
      </c>
      <c r="B1511">
        <v>2012</v>
      </c>
      <c r="C1511">
        <v>5.5</v>
      </c>
      <c r="D1511" s="6">
        <v>125298.02</v>
      </c>
      <c r="E1511">
        <v>20</v>
      </c>
      <c r="F1511">
        <v>14.5</v>
      </c>
      <c r="G1511" s="32">
        <f>Parameters!$R$76</f>
        <v>0</v>
      </c>
      <c r="H1511" s="6">
        <f t="shared" si="269"/>
        <v>34456.955500000004</v>
      </c>
      <c r="I1511" s="6">
        <f t="shared" si="270"/>
        <v>34456.955500000004</v>
      </c>
      <c r="J1511" s="6">
        <v>1</v>
      </c>
      <c r="K1511" s="126">
        <f t="shared" si="271"/>
        <v>34456.955500000004</v>
      </c>
      <c r="L1511" s="113">
        <f t="shared" si="272"/>
        <v>34456.959999999999</v>
      </c>
      <c r="M1511" s="113">
        <f t="shared" si="273"/>
        <v>0</v>
      </c>
      <c r="N1511" s="113">
        <f t="shared" si="274"/>
        <v>6264.9009999999998</v>
      </c>
      <c r="O1511" s="6">
        <f t="shared" si="275"/>
        <v>6264.9009999999998</v>
      </c>
      <c r="P1511">
        <f t="shared" si="266"/>
        <v>1816821.29</v>
      </c>
    </row>
    <row r="1512" spans="1:19" hidden="1" outlineLevel="2" x14ac:dyDescent="0.2">
      <c r="A1512" t="s">
        <v>462</v>
      </c>
      <c r="B1512">
        <v>2011</v>
      </c>
      <c r="C1512">
        <v>6.5</v>
      </c>
      <c r="D1512" s="6">
        <v>135992.41</v>
      </c>
      <c r="E1512">
        <v>20</v>
      </c>
      <c r="F1512">
        <v>13.5</v>
      </c>
      <c r="G1512" s="32">
        <f>Parameters!$R$76</f>
        <v>0</v>
      </c>
      <c r="H1512" s="6">
        <f t="shared" si="269"/>
        <v>44197.533249999993</v>
      </c>
      <c r="I1512" s="6">
        <f t="shared" si="270"/>
        <v>44197.533249999993</v>
      </c>
      <c r="J1512" s="6">
        <v>1</v>
      </c>
      <c r="K1512" s="126">
        <f t="shared" si="271"/>
        <v>44197.533249999993</v>
      </c>
      <c r="L1512" s="113">
        <f t="shared" si="272"/>
        <v>44197.53</v>
      </c>
      <c r="M1512" s="113">
        <f t="shared" si="273"/>
        <v>0</v>
      </c>
      <c r="N1512" s="113">
        <f t="shared" si="274"/>
        <v>6799.6205</v>
      </c>
      <c r="O1512" s="6">
        <f t="shared" si="275"/>
        <v>6799.6205</v>
      </c>
      <c r="P1512">
        <f t="shared" si="266"/>
        <v>1835897.5350000001</v>
      </c>
    </row>
    <row r="1513" spans="1:19" hidden="1" outlineLevel="2" x14ac:dyDescent="0.2">
      <c r="A1513" t="s">
        <v>462</v>
      </c>
      <c r="B1513">
        <v>2010</v>
      </c>
      <c r="C1513">
        <v>7.5</v>
      </c>
      <c r="D1513" s="6">
        <v>249872.71</v>
      </c>
      <c r="E1513">
        <v>20</v>
      </c>
      <c r="F1513">
        <v>12.5</v>
      </c>
      <c r="G1513" s="32">
        <f>Parameters!$R$76</f>
        <v>0</v>
      </c>
      <c r="H1513" s="6">
        <f t="shared" si="269"/>
        <v>93702.266250000001</v>
      </c>
      <c r="I1513" s="6">
        <f t="shared" si="270"/>
        <v>93702.266250000001</v>
      </c>
      <c r="J1513" s="6">
        <v>1</v>
      </c>
      <c r="K1513" s="126">
        <f t="shared" si="271"/>
        <v>93702.266250000001</v>
      </c>
      <c r="L1513" s="113">
        <f t="shared" si="272"/>
        <v>93702.27</v>
      </c>
      <c r="M1513" s="113">
        <f t="shared" si="273"/>
        <v>0</v>
      </c>
      <c r="N1513" s="113">
        <f t="shared" si="274"/>
        <v>12493.6355</v>
      </c>
      <c r="O1513" s="6">
        <f t="shared" si="275"/>
        <v>12493.6355</v>
      </c>
      <c r="P1513">
        <f t="shared" si="266"/>
        <v>3123408.875</v>
      </c>
    </row>
    <row r="1514" spans="1:19" hidden="1" outlineLevel="2" x14ac:dyDescent="0.2">
      <c r="A1514" t="s">
        <v>462</v>
      </c>
      <c r="B1514">
        <v>2009</v>
      </c>
      <c r="C1514">
        <v>8.5</v>
      </c>
      <c r="D1514" s="6">
        <v>104807.03</v>
      </c>
      <c r="E1514">
        <v>20</v>
      </c>
      <c r="F1514">
        <v>11.5</v>
      </c>
      <c r="G1514" s="32">
        <f>Parameters!$R$76</f>
        <v>0</v>
      </c>
      <c r="H1514" s="6">
        <f t="shared" si="269"/>
        <v>44542.987750000008</v>
      </c>
      <c r="I1514" s="6">
        <f t="shared" si="270"/>
        <v>44542.987750000008</v>
      </c>
      <c r="J1514" s="6">
        <v>1</v>
      </c>
      <c r="K1514" s="126">
        <f t="shared" si="271"/>
        <v>44542.987750000008</v>
      </c>
      <c r="L1514" s="113">
        <f t="shared" si="272"/>
        <v>44542.99</v>
      </c>
      <c r="M1514" s="113">
        <f t="shared" si="273"/>
        <v>0</v>
      </c>
      <c r="N1514" s="113">
        <f t="shared" si="274"/>
        <v>5240.3514999999998</v>
      </c>
      <c r="O1514" s="6">
        <f t="shared" si="275"/>
        <v>5240.3514999999998</v>
      </c>
      <c r="P1514">
        <f t="shared" si="266"/>
        <v>1205280.845</v>
      </c>
    </row>
    <row r="1515" spans="1:19" hidden="1" outlineLevel="2" x14ac:dyDescent="0.2">
      <c r="A1515" t="s">
        <v>462</v>
      </c>
      <c r="B1515">
        <v>2008</v>
      </c>
      <c r="C1515">
        <v>9.5</v>
      </c>
      <c r="D1515" s="6">
        <v>268862.31</v>
      </c>
      <c r="E1515">
        <v>20</v>
      </c>
      <c r="F1515">
        <v>10.5</v>
      </c>
      <c r="G1515" s="32">
        <f>Parameters!$R$76</f>
        <v>0</v>
      </c>
      <c r="H1515" s="6">
        <f t="shared" si="269"/>
        <v>127709.59724999999</v>
      </c>
      <c r="I1515" s="6">
        <f t="shared" si="270"/>
        <v>127709.59724999999</v>
      </c>
      <c r="J1515" s="6">
        <v>1</v>
      </c>
      <c r="K1515" s="126">
        <f t="shared" si="271"/>
        <v>127709.59724999999</v>
      </c>
      <c r="L1515" s="113">
        <f t="shared" si="272"/>
        <v>127709.6</v>
      </c>
      <c r="M1515" s="113">
        <f t="shared" si="273"/>
        <v>0</v>
      </c>
      <c r="N1515" s="113">
        <f t="shared" si="274"/>
        <v>13443.1155</v>
      </c>
      <c r="O1515" s="6">
        <f t="shared" si="275"/>
        <v>13443.1155</v>
      </c>
      <c r="P1515">
        <f t="shared" si="266"/>
        <v>2823054.2549999999</v>
      </c>
    </row>
    <row r="1516" spans="1:19" hidden="1" outlineLevel="2" x14ac:dyDescent="0.2">
      <c r="A1516" t="s">
        <v>462</v>
      </c>
      <c r="B1516">
        <v>2007</v>
      </c>
      <c r="C1516">
        <v>10.5</v>
      </c>
      <c r="D1516" s="6">
        <v>342871.96</v>
      </c>
      <c r="E1516">
        <v>20</v>
      </c>
      <c r="F1516">
        <v>9.5</v>
      </c>
      <c r="G1516" s="32">
        <f>Parameters!$R$76</f>
        <v>0</v>
      </c>
      <c r="H1516" s="6">
        <f t="shared" si="269"/>
        <v>180007.77900000001</v>
      </c>
      <c r="I1516" s="6">
        <f t="shared" si="270"/>
        <v>180007.77900000001</v>
      </c>
      <c r="J1516" s="6">
        <v>1</v>
      </c>
      <c r="K1516" s="126">
        <f t="shared" si="271"/>
        <v>180007.77900000001</v>
      </c>
      <c r="L1516" s="113">
        <f t="shared" si="272"/>
        <v>180007.78</v>
      </c>
      <c r="M1516" s="113">
        <f t="shared" si="273"/>
        <v>0</v>
      </c>
      <c r="N1516" s="113">
        <f t="shared" si="274"/>
        <v>17143.598000000002</v>
      </c>
      <c r="O1516" s="6">
        <f t="shared" si="275"/>
        <v>17143.598000000002</v>
      </c>
      <c r="P1516">
        <f t="shared" si="266"/>
        <v>3257283.62</v>
      </c>
    </row>
    <row r="1517" spans="1:19" hidden="1" outlineLevel="2" x14ac:dyDescent="0.2">
      <c r="A1517" t="s">
        <v>462</v>
      </c>
      <c r="B1517">
        <v>2006</v>
      </c>
      <c r="C1517">
        <v>11.5</v>
      </c>
      <c r="D1517" s="6">
        <v>131676.41</v>
      </c>
      <c r="E1517">
        <v>20</v>
      </c>
      <c r="F1517">
        <v>8.5</v>
      </c>
      <c r="G1517" s="32">
        <f>Parameters!$R$76</f>
        <v>0</v>
      </c>
      <c r="H1517" s="6">
        <f t="shared" si="269"/>
        <v>75713.93574999999</v>
      </c>
      <c r="I1517" s="6">
        <f t="shared" si="270"/>
        <v>75713.93574999999</v>
      </c>
      <c r="J1517" s="6">
        <v>1</v>
      </c>
      <c r="K1517" s="126">
        <f t="shared" si="271"/>
        <v>75713.93574999999</v>
      </c>
      <c r="L1517" s="113">
        <f t="shared" si="272"/>
        <v>75713.94</v>
      </c>
      <c r="M1517" s="113">
        <f t="shared" si="273"/>
        <v>0</v>
      </c>
      <c r="N1517" s="113">
        <f t="shared" si="274"/>
        <v>6583.8204999999998</v>
      </c>
      <c r="O1517" s="6">
        <f t="shared" si="275"/>
        <v>6583.8204999999998</v>
      </c>
      <c r="P1517">
        <f t="shared" si="266"/>
        <v>1119249.4850000001</v>
      </c>
    </row>
    <row r="1518" spans="1:19" hidden="1" outlineLevel="2" x14ac:dyDescent="0.2">
      <c r="A1518" t="s">
        <v>462</v>
      </c>
      <c r="B1518">
        <v>2005</v>
      </c>
      <c r="C1518">
        <v>12.5</v>
      </c>
      <c r="D1518" s="6">
        <v>213046.89</v>
      </c>
      <c r="E1518">
        <v>20</v>
      </c>
      <c r="F1518">
        <v>7.5</v>
      </c>
      <c r="G1518" s="32">
        <f>Parameters!$R$76</f>
        <v>0</v>
      </c>
      <c r="H1518" s="6">
        <f t="shared" si="269"/>
        <v>133154.30625000002</v>
      </c>
      <c r="I1518" s="6">
        <f t="shared" si="270"/>
        <v>133154.30625000002</v>
      </c>
      <c r="J1518" s="6">
        <v>1</v>
      </c>
      <c r="K1518" s="126">
        <f t="shared" si="271"/>
        <v>133154.30625000002</v>
      </c>
      <c r="L1518" s="113">
        <f t="shared" si="272"/>
        <v>133154.31</v>
      </c>
      <c r="M1518" s="113">
        <f t="shared" si="273"/>
        <v>0</v>
      </c>
      <c r="N1518" s="113">
        <f t="shared" si="274"/>
        <v>10652.344500000001</v>
      </c>
      <c r="O1518" s="6">
        <f t="shared" si="275"/>
        <v>10652.344500000001</v>
      </c>
      <c r="P1518">
        <f t="shared" si="266"/>
        <v>1597851.675</v>
      </c>
    </row>
    <row r="1519" spans="1:19" hidden="1" outlineLevel="2" x14ac:dyDescent="0.2">
      <c r="A1519" t="s">
        <v>462</v>
      </c>
      <c r="B1519">
        <v>2004</v>
      </c>
      <c r="C1519">
        <v>13.5</v>
      </c>
      <c r="D1519" s="6">
        <v>388293.41</v>
      </c>
      <c r="E1519">
        <v>20</v>
      </c>
      <c r="F1519">
        <v>6.5</v>
      </c>
      <c r="G1519" s="32">
        <f>Parameters!$R$76</f>
        <v>0</v>
      </c>
      <c r="H1519" s="6">
        <f t="shared" si="269"/>
        <v>262098.05175000001</v>
      </c>
      <c r="I1519" s="6">
        <f t="shared" si="270"/>
        <v>262098.05175000001</v>
      </c>
      <c r="J1519" s="6">
        <v>1</v>
      </c>
      <c r="K1519" s="126">
        <f t="shared" si="271"/>
        <v>262098.05175000001</v>
      </c>
      <c r="L1519" s="113">
        <f t="shared" si="272"/>
        <v>262098.05</v>
      </c>
      <c r="M1519" s="113">
        <f t="shared" si="273"/>
        <v>0</v>
      </c>
      <c r="N1519" s="113">
        <f t="shared" si="274"/>
        <v>19414.6705</v>
      </c>
      <c r="O1519" s="6">
        <f t="shared" si="275"/>
        <v>19414.6705</v>
      </c>
      <c r="P1519">
        <f t="shared" si="266"/>
        <v>2523907.165</v>
      </c>
    </row>
    <row r="1520" spans="1:19" hidden="1" outlineLevel="2" x14ac:dyDescent="0.2">
      <c r="A1520" t="s">
        <v>462</v>
      </c>
      <c r="B1520">
        <v>2003</v>
      </c>
      <c r="C1520">
        <v>14.5</v>
      </c>
      <c r="D1520" s="6">
        <v>449696.29</v>
      </c>
      <c r="E1520">
        <v>20</v>
      </c>
      <c r="F1520">
        <v>5.5</v>
      </c>
      <c r="G1520" s="32">
        <f>Parameters!$R$76</f>
        <v>0</v>
      </c>
      <c r="H1520" s="6">
        <f t="shared" si="269"/>
        <v>326029.81024999998</v>
      </c>
      <c r="I1520" s="6">
        <f t="shared" si="270"/>
        <v>326029.81024999998</v>
      </c>
      <c r="J1520" s="6">
        <v>1</v>
      </c>
      <c r="K1520" s="126">
        <f t="shared" si="271"/>
        <v>326029.81024999998</v>
      </c>
      <c r="L1520" s="113">
        <f t="shared" si="272"/>
        <v>326029.81</v>
      </c>
      <c r="M1520" s="113">
        <f t="shared" si="273"/>
        <v>0</v>
      </c>
      <c r="N1520" s="113">
        <f t="shared" si="274"/>
        <v>22484.8145</v>
      </c>
      <c r="O1520" s="6">
        <f t="shared" si="275"/>
        <v>22484.8145</v>
      </c>
      <c r="P1520">
        <f t="shared" si="266"/>
        <v>2473329.5949999997</v>
      </c>
    </row>
    <row r="1521" spans="1:19" hidden="1" outlineLevel="2" x14ac:dyDescent="0.2">
      <c r="A1521" t="s">
        <v>462</v>
      </c>
      <c r="B1521">
        <v>2002</v>
      </c>
      <c r="C1521">
        <v>15.5</v>
      </c>
      <c r="D1521" s="6">
        <v>427208.56</v>
      </c>
      <c r="E1521">
        <v>20</v>
      </c>
      <c r="F1521">
        <v>4.5</v>
      </c>
      <c r="G1521" s="32">
        <f>Parameters!$R$76</f>
        <v>0</v>
      </c>
      <c r="H1521" s="6">
        <f t="shared" si="269"/>
        <v>331086.63400000002</v>
      </c>
      <c r="I1521" s="6">
        <f t="shared" si="270"/>
        <v>331086.63400000002</v>
      </c>
      <c r="J1521" s="6">
        <v>1</v>
      </c>
      <c r="K1521" s="126">
        <f t="shared" si="271"/>
        <v>331086.63400000002</v>
      </c>
      <c r="L1521" s="113">
        <f t="shared" si="272"/>
        <v>331086.63</v>
      </c>
      <c r="M1521" s="113">
        <f t="shared" si="273"/>
        <v>0</v>
      </c>
      <c r="N1521" s="113">
        <f t="shared" si="274"/>
        <v>21360.428</v>
      </c>
      <c r="O1521" s="6">
        <f t="shared" si="275"/>
        <v>21360.428</v>
      </c>
      <c r="P1521">
        <f t="shared" si="266"/>
        <v>1922438.52</v>
      </c>
    </row>
    <row r="1522" spans="1:19" hidden="1" outlineLevel="2" x14ac:dyDescent="0.2">
      <c r="A1522" t="s">
        <v>462</v>
      </c>
      <c r="B1522">
        <v>2001</v>
      </c>
      <c r="C1522">
        <v>16.5</v>
      </c>
      <c r="D1522" s="6">
        <v>64170.29</v>
      </c>
      <c r="E1522">
        <v>20</v>
      </c>
      <c r="F1522">
        <v>3.5</v>
      </c>
      <c r="G1522" s="32">
        <f>Parameters!$R$76</f>
        <v>0</v>
      </c>
      <c r="H1522" s="6">
        <f t="shared" si="269"/>
        <v>52940.489249999999</v>
      </c>
      <c r="I1522" s="6">
        <f t="shared" si="270"/>
        <v>52940.489249999999</v>
      </c>
      <c r="J1522" s="6">
        <v>1</v>
      </c>
      <c r="K1522" s="126">
        <f t="shared" si="271"/>
        <v>52940.489249999999</v>
      </c>
      <c r="L1522" s="113">
        <f t="shared" si="272"/>
        <v>52940.49</v>
      </c>
      <c r="M1522" s="113">
        <f t="shared" si="273"/>
        <v>0</v>
      </c>
      <c r="N1522" s="113">
        <f t="shared" si="274"/>
        <v>3208.5145000000002</v>
      </c>
      <c r="O1522" s="6">
        <f t="shared" si="275"/>
        <v>3208.5145000000002</v>
      </c>
      <c r="P1522">
        <f t="shared" si="266"/>
        <v>224596.01500000001</v>
      </c>
    </row>
    <row r="1523" spans="1:19" outlineLevel="1" collapsed="1" x14ac:dyDescent="0.2">
      <c r="A1523" s="11" t="s">
        <v>463</v>
      </c>
      <c r="D1523" s="6">
        <f>SUBTOTAL(9,D1507:D1522)</f>
        <v>3897155.5400000005</v>
      </c>
      <c r="G1523" s="32"/>
      <c r="H1523" s="6">
        <f>SUBTOTAL(9,H1507:H1522)</f>
        <v>1873554.0145</v>
      </c>
      <c r="I1523" s="6">
        <f>SUBTOTAL(9,I1507:I1522)</f>
        <v>1873554.0145</v>
      </c>
      <c r="J1523" s="6"/>
      <c r="K1523" s="126">
        <f t="shared" ref="K1523:P1523" si="277">SUBTOTAL(9,K1507:K1522)</f>
        <v>1873554.0145</v>
      </c>
      <c r="L1523" s="113">
        <f t="shared" si="277"/>
        <v>1873554.03</v>
      </c>
      <c r="M1523" s="113">
        <f t="shared" si="277"/>
        <v>0</v>
      </c>
      <c r="N1523" s="113">
        <f t="shared" si="277"/>
        <v>194857.777</v>
      </c>
      <c r="O1523" s="6">
        <f t="shared" si="277"/>
        <v>194857.777</v>
      </c>
      <c r="P1523" s="6">
        <f t="shared" si="277"/>
        <v>40472030.510000005</v>
      </c>
      <c r="Q1523" s="33">
        <f>P1523/D1523</f>
        <v>10.385018020091648</v>
      </c>
      <c r="S1523" s="6">
        <f>SUBTOTAL(9,S1507:S1522)</f>
        <v>0</v>
      </c>
    </row>
    <row r="1524" spans="1:19" hidden="1" outlineLevel="2" x14ac:dyDescent="0.2">
      <c r="A1524" t="s">
        <v>464</v>
      </c>
      <c r="B1524">
        <v>2015</v>
      </c>
      <c r="C1524">
        <v>2.5</v>
      </c>
      <c r="D1524" s="6">
        <v>14389.76</v>
      </c>
      <c r="E1524">
        <v>7</v>
      </c>
      <c r="F1524">
        <v>4.5</v>
      </c>
      <c r="G1524" s="32">
        <f>Parameters!$R$77</f>
        <v>0</v>
      </c>
      <c r="H1524" s="6">
        <f t="shared" si="269"/>
        <v>5139.2</v>
      </c>
      <c r="I1524" s="6">
        <f t="shared" si="270"/>
        <v>5139.2</v>
      </c>
      <c r="J1524" s="6">
        <v>1</v>
      </c>
      <c r="K1524" s="126">
        <f t="shared" si="271"/>
        <v>5139.2</v>
      </c>
      <c r="L1524" s="113">
        <f t="shared" si="272"/>
        <v>5139.2</v>
      </c>
      <c r="M1524" s="113">
        <f t="shared" si="273"/>
        <v>0</v>
      </c>
      <c r="N1524" s="113">
        <f t="shared" si="274"/>
        <v>2055.6799999999998</v>
      </c>
      <c r="O1524" s="6">
        <f t="shared" si="275"/>
        <v>2055.6799999999998</v>
      </c>
      <c r="P1524">
        <f t="shared" si="266"/>
        <v>64753.919999999998</v>
      </c>
    </row>
    <row r="1525" spans="1:19" outlineLevel="1" collapsed="1" x14ac:dyDescent="0.2">
      <c r="A1525" s="11" t="s">
        <v>465</v>
      </c>
      <c r="D1525" s="6">
        <f>SUBTOTAL(9,D1524:D1524)</f>
        <v>14389.76</v>
      </c>
      <c r="G1525" s="32"/>
      <c r="H1525" s="6">
        <f>SUBTOTAL(9,H1524:H1524)</f>
        <v>5139.2</v>
      </c>
      <c r="I1525" s="6">
        <f>SUBTOTAL(9,I1524:I1524)</f>
        <v>5139.2</v>
      </c>
      <c r="J1525" s="6"/>
      <c r="K1525" s="126">
        <f t="shared" ref="K1525:P1525" si="278">SUBTOTAL(9,K1524:K1524)</f>
        <v>5139.2</v>
      </c>
      <c r="L1525" s="113">
        <f t="shared" si="278"/>
        <v>5139.2</v>
      </c>
      <c r="M1525" s="113">
        <f t="shared" si="278"/>
        <v>0</v>
      </c>
      <c r="N1525" s="113">
        <f t="shared" si="278"/>
        <v>2055.6799999999998</v>
      </c>
      <c r="O1525" s="6">
        <f t="shared" si="278"/>
        <v>2055.6799999999998</v>
      </c>
      <c r="P1525" s="6">
        <f t="shared" si="278"/>
        <v>64753.919999999998</v>
      </c>
      <c r="Q1525" s="33">
        <f>P1525/D1525</f>
        <v>4.5</v>
      </c>
      <c r="S1525" s="6">
        <f>SUBTOTAL(9,S1524:S1524)</f>
        <v>0</v>
      </c>
    </row>
    <row r="1526" spans="1:19" hidden="1" outlineLevel="2" x14ac:dyDescent="0.2">
      <c r="A1526" t="s">
        <v>466</v>
      </c>
      <c r="B1526">
        <v>2016</v>
      </c>
      <c r="C1526">
        <v>1.5</v>
      </c>
      <c r="D1526" s="6">
        <v>39971.360000000001</v>
      </c>
      <c r="E1526">
        <v>10</v>
      </c>
      <c r="F1526">
        <v>8.5</v>
      </c>
      <c r="G1526" s="32">
        <f>Parameters!$R$78</f>
        <v>0</v>
      </c>
      <c r="H1526" s="6">
        <f t="shared" si="269"/>
        <v>5995.7040000000006</v>
      </c>
      <c r="I1526" s="6">
        <f t="shared" si="270"/>
        <v>5995.7040000000006</v>
      </c>
      <c r="J1526" s="6">
        <v>1</v>
      </c>
      <c r="K1526" s="126">
        <f t="shared" si="271"/>
        <v>5995.7040000000006</v>
      </c>
      <c r="L1526" s="113">
        <f t="shared" si="272"/>
        <v>5995.7</v>
      </c>
      <c r="M1526" s="113">
        <f t="shared" si="273"/>
        <v>0</v>
      </c>
      <c r="N1526" s="113">
        <f t="shared" si="274"/>
        <v>3997.136</v>
      </c>
      <c r="O1526" s="6">
        <f t="shared" si="275"/>
        <v>3997.136</v>
      </c>
      <c r="P1526">
        <f t="shared" si="266"/>
        <v>339756.56</v>
      </c>
    </row>
    <row r="1527" spans="1:19" hidden="1" outlineLevel="2" x14ac:dyDescent="0.2">
      <c r="A1527" t="s">
        <v>466</v>
      </c>
      <c r="B1527">
        <v>2014</v>
      </c>
      <c r="C1527">
        <v>3.5</v>
      </c>
      <c r="D1527" s="6">
        <v>94627.5</v>
      </c>
      <c r="E1527">
        <v>10</v>
      </c>
      <c r="F1527">
        <v>6.5</v>
      </c>
      <c r="G1527" s="32">
        <f>Parameters!$R$78</f>
        <v>0</v>
      </c>
      <c r="H1527" s="6">
        <f t="shared" si="269"/>
        <v>33119.625</v>
      </c>
      <c r="I1527" s="6">
        <f t="shared" si="270"/>
        <v>33119.625</v>
      </c>
      <c r="J1527" s="6">
        <v>1</v>
      </c>
      <c r="K1527" s="126">
        <f t="shared" si="271"/>
        <v>33119.625</v>
      </c>
      <c r="L1527" s="113">
        <f t="shared" si="272"/>
        <v>33119.629999999997</v>
      </c>
      <c r="M1527" s="113">
        <f t="shared" si="273"/>
        <v>0</v>
      </c>
      <c r="N1527" s="113">
        <f t="shared" si="274"/>
        <v>9462.75</v>
      </c>
      <c r="O1527" s="6">
        <f t="shared" si="275"/>
        <v>9462.75</v>
      </c>
      <c r="P1527">
        <f t="shared" si="266"/>
        <v>615078.75</v>
      </c>
    </row>
    <row r="1528" spans="1:19" outlineLevel="1" collapsed="1" x14ac:dyDescent="0.2">
      <c r="A1528" s="11" t="s">
        <v>467</v>
      </c>
      <c r="D1528" s="6">
        <f>SUBTOTAL(9,D1526:D1527)</f>
        <v>134598.85999999999</v>
      </c>
      <c r="G1528" s="32"/>
      <c r="H1528" s="6">
        <f>SUBTOTAL(9,H1526:H1527)</f>
        <v>39115.328999999998</v>
      </c>
      <c r="I1528" s="6">
        <f>SUBTOTAL(9,I1526:I1527)</f>
        <v>39115.328999999998</v>
      </c>
      <c r="J1528" s="6"/>
      <c r="K1528" s="126">
        <f t="shared" ref="K1528:P1528" si="279">SUBTOTAL(9,K1526:K1527)</f>
        <v>39115.328999999998</v>
      </c>
      <c r="L1528" s="113">
        <f t="shared" si="279"/>
        <v>39115.329999999994</v>
      </c>
      <c r="M1528" s="113">
        <f t="shared" si="279"/>
        <v>0</v>
      </c>
      <c r="N1528" s="113">
        <f t="shared" si="279"/>
        <v>13459.886</v>
      </c>
      <c r="O1528" s="6">
        <f t="shared" si="279"/>
        <v>13459.886</v>
      </c>
      <c r="P1528" s="6">
        <f t="shared" si="279"/>
        <v>954835.31</v>
      </c>
      <c r="Q1528" s="33">
        <f>P1528/D1528</f>
        <v>7.0939331135494026</v>
      </c>
      <c r="S1528" s="6">
        <f>SUBTOTAL(9,S1526:S1527)</f>
        <v>0</v>
      </c>
    </row>
    <row r="1529" spans="1:19" hidden="1" outlineLevel="2" x14ac:dyDescent="0.2">
      <c r="A1529" t="s">
        <v>468</v>
      </c>
      <c r="B1529">
        <v>2017</v>
      </c>
      <c r="C1529">
        <v>0.5</v>
      </c>
      <c r="D1529" s="6">
        <v>119095.23</v>
      </c>
      <c r="E1529">
        <v>5</v>
      </c>
      <c r="F1529">
        <v>4.5</v>
      </c>
      <c r="G1529" s="32">
        <f>Parameters!$R$79</f>
        <v>0</v>
      </c>
      <c r="H1529" s="6">
        <f t="shared" si="269"/>
        <v>11909.522999999997</v>
      </c>
      <c r="I1529" s="6">
        <f t="shared" si="270"/>
        <v>11909.522999999997</v>
      </c>
      <c r="J1529" s="6">
        <v>1</v>
      </c>
      <c r="K1529" s="126">
        <f t="shared" si="271"/>
        <v>11909.522999999997</v>
      </c>
      <c r="L1529" s="113">
        <f t="shared" si="272"/>
        <v>11909.52</v>
      </c>
      <c r="M1529" s="113">
        <f t="shared" si="273"/>
        <v>0</v>
      </c>
      <c r="N1529" s="113">
        <f t="shared" si="274"/>
        <v>23819.045999999998</v>
      </c>
      <c r="O1529" s="6">
        <f t="shared" si="275"/>
        <v>23819.045999999998</v>
      </c>
      <c r="P1529">
        <f t="shared" si="266"/>
        <v>535928.53500000003</v>
      </c>
    </row>
    <row r="1530" spans="1:19" hidden="1" outlineLevel="2" x14ac:dyDescent="0.2">
      <c r="A1530" t="s">
        <v>468</v>
      </c>
      <c r="B1530">
        <v>2016</v>
      </c>
      <c r="C1530">
        <v>1.5</v>
      </c>
      <c r="D1530" s="6">
        <v>296663.96000000002</v>
      </c>
      <c r="E1530">
        <v>5</v>
      </c>
      <c r="F1530">
        <v>3.5</v>
      </c>
      <c r="G1530" s="32">
        <f>Parameters!$R$79</f>
        <v>0</v>
      </c>
      <c r="H1530" s="6">
        <f t="shared" si="269"/>
        <v>88999.188000000024</v>
      </c>
      <c r="I1530" s="6">
        <f t="shared" si="270"/>
        <v>88999.188000000024</v>
      </c>
      <c r="J1530" s="6">
        <v>1</v>
      </c>
      <c r="K1530" s="126">
        <f t="shared" si="271"/>
        <v>88999.188000000024</v>
      </c>
      <c r="L1530" s="113">
        <f t="shared" si="272"/>
        <v>88999.19</v>
      </c>
      <c r="M1530" s="113">
        <f t="shared" si="273"/>
        <v>0</v>
      </c>
      <c r="N1530" s="113">
        <f t="shared" si="274"/>
        <v>59332.792000000001</v>
      </c>
      <c r="O1530" s="6">
        <f t="shared" si="275"/>
        <v>59332.792000000001</v>
      </c>
      <c r="P1530">
        <f t="shared" si="266"/>
        <v>1038323.8600000001</v>
      </c>
    </row>
    <row r="1531" spans="1:19" hidden="1" outlineLevel="2" x14ac:dyDescent="0.2">
      <c r="A1531" t="s">
        <v>468</v>
      </c>
      <c r="B1531">
        <v>2015</v>
      </c>
      <c r="C1531">
        <v>2.5</v>
      </c>
      <c r="D1531" s="6">
        <v>224042.03</v>
      </c>
      <c r="E1531">
        <v>5</v>
      </c>
      <c r="F1531">
        <v>2.5</v>
      </c>
      <c r="G1531" s="32">
        <f>Parameters!$R$79</f>
        <v>0</v>
      </c>
      <c r="H1531" s="6">
        <f t="shared" si="269"/>
        <v>112021.015</v>
      </c>
      <c r="I1531" s="6">
        <f t="shared" si="270"/>
        <v>112021.015</v>
      </c>
      <c r="J1531" s="6">
        <v>1</v>
      </c>
      <c r="K1531" s="126">
        <f t="shared" si="271"/>
        <v>112021.015</v>
      </c>
      <c r="L1531" s="113">
        <f t="shared" si="272"/>
        <v>112021.02</v>
      </c>
      <c r="M1531" s="113">
        <f t="shared" si="273"/>
        <v>-0.01</v>
      </c>
      <c r="N1531" s="113">
        <f t="shared" si="274"/>
        <v>44808.406000000003</v>
      </c>
      <c r="O1531" s="6">
        <f t="shared" si="275"/>
        <v>44808.406000000003</v>
      </c>
      <c r="P1531">
        <f t="shared" si="266"/>
        <v>560105.07499999995</v>
      </c>
    </row>
    <row r="1532" spans="1:19" hidden="1" outlineLevel="2" x14ac:dyDescent="0.2">
      <c r="A1532" t="s">
        <v>468</v>
      </c>
      <c r="B1532">
        <v>2014</v>
      </c>
      <c r="C1532">
        <v>3.5</v>
      </c>
      <c r="D1532" s="6">
        <v>241881.33</v>
      </c>
      <c r="E1532">
        <v>5</v>
      </c>
      <c r="F1532">
        <v>1.5</v>
      </c>
      <c r="G1532" s="32">
        <f>Parameters!$R$79</f>
        <v>0</v>
      </c>
      <c r="H1532" s="6">
        <f t="shared" si="269"/>
        <v>169316.93099999998</v>
      </c>
      <c r="I1532" s="6">
        <f t="shared" si="270"/>
        <v>169316.93099999998</v>
      </c>
      <c r="J1532" s="6">
        <v>1</v>
      </c>
      <c r="K1532" s="126">
        <f t="shared" si="271"/>
        <v>169316.93099999998</v>
      </c>
      <c r="L1532" s="113">
        <f t="shared" si="272"/>
        <v>169316.93</v>
      </c>
      <c r="M1532" s="113">
        <f t="shared" si="273"/>
        <v>0</v>
      </c>
      <c r="N1532" s="113">
        <f t="shared" si="274"/>
        <v>48376.265999999996</v>
      </c>
      <c r="O1532" s="6">
        <f t="shared" si="275"/>
        <v>48376.265999999996</v>
      </c>
      <c r="P1532">
        <f t="shared" si="266"/>
        <v>362821.995</v>
      </c>
    </row>
    <row r="1533" spans="1:19" hidden="1" outlineLevel="2" x14ac:dyDescent="0.2">
      <c r="A1533" t="s">
        <v>468</v>
      </c>
      <c r="B1533">
        <v>2013</v>
      </c>
      <c r="C1533">
        <v>4.5</v>
      </c>
      <c r="D1533" s="6">
        <v>186720.16</v>
      </c>
      <c r="E1533">
        <v>5</v>
      </c>
      <c r="F1533">
        <v>0.5</v>
      </c>
      <c r="G1533" s="32">
        <f>Parameters!$R$79</f>
        <v>0</v>
      </c>
      <c r="H1533" s="6">
        <f t="shared" si="269"/>
        <v>168048.144</v>
      </c>
      <c r="I1533" s="6">
        <f t="shared" si="270"/>
        <v>168048.144</v>
      </c>
      <c r="J1533" s="6">
        <v>1</v>
      </c>
      <c r="K1533" s="126">
        <f t="shared" si="271"/>
        <v>168048.144</v>
      </c>
      <c r="L1533" s="113">
        <f t="shared" si="272"/>
        <v>168048.14</v>
      </c>
      <c r="M1533" s="113">
        <f t="shared" si="273"/>
        <v>0</v>
      </c>
      <c r="N1533" s="113">
        <f t="shared" si="274"/>
        <v>37344.031999999999</v>
      </c>
      <c r="O1533" s="6">
        <f t="shared" si="275"/>
        <v>37344.031999999999</v>
      </c>
      <c r="P1533">
        <f t="shared" si="266"/>
        <v>93360.08</v>
      </c>
    </row>
    <row r="1534" spans="1:19" outlineLevel="1" collapsed="1" x14ac:dyDescent="0.2">
      <c r="A1534" s="11" t="s">
        <v>469</v>
      </c>
      <c r="D1534" s="6">
        <f>SUBTOTAL(9,D1529:D1533)</f>
        <v>1068402.71</v>
      </c>
      <c r="G1534" s="32"/>
      <c r="H1534" s="6">
        <f>SUBTOTAL(9,H1529:H1533)</f>
        <v>550294.80099999998</v>
      </c>
      <c r="I1534" s="6">
        <f>SUBTOTAL(9,I1529:I1533)</f>
        <v>550294.80099999998</v>
      </c>
      <c r="J1534" s="6"/>
      <c r="K1534" s="126">
        <f t="shared" ref="K1534:P1534" si="280">SUBTOTAL(9,K1529:K1533)</f>
        <v>550294.80099999998</v>
      </c>
      <c r="L1534" s="113">
        <f t="shared" si="280"/>
        <v>550294.80000000005</v>
      </c>
      <c r="M1534" s="113">
        <f t="shared" si="280"/>
        <v>-0.01</v>
      </c>
      <c r="N1534" s="113">
        <f t="shared" si="280"/>
        <v>213680.54200000002</v>
      </c>
      <c r="O1534" s="6">
        <f t="shared" si="280"/>
        <v>213680.54200000002</v>
      </c>
      <c r="P1534" s="6">
        <f t="shared" si="280"/>
        <v>2590539.5449999999</v>
      </c>
      <c r="Q1534" s="33">
        <f>P1534/D1534</f>
        <v>2.4246845508282173</v>
      </c>
      <c r="S1534" s="6">
        <f>SUBTOTAL(9,S1529:S1533)</f>
        <v>0</v>
      </c>
    </row>
    <row r="1535" spans="1:19" hidden="1" outlineLevel="2" x14ac:dyDescent="0.2">
      <c r="A1535" t="s">
        <v>470</v>
      </c>
      <c r="B1535">
        <v>2011</v>
      </c>
      <c r="C1535">
        <v>6.5</v>
      </c>
      <c r="D1535" s="6">
        <v>65605.8</v>
      </c>
      <c r="E1535">
        <v>12</v>
      </c>
      <c r="F1535">
        <v>5.5</v>
      </c>
      <c r="G1535" s="32">
        <f>Parameters!$R$81</f>
        <v>0</v>
      </c>
      <c r="H1535" s="6">
        <f t="shared" si="269"/>
        <v>35536.475000000006</v>
      </c>
      <c r="I1535" s="6">
        <f t="shared" si="270"/>
        <v>35536.475000000006</v>
      </c>
      <c r="J1535" s="6">
        <v>1</v>
      </c>
      <c r="K1535" s="126">
        <f t="shared" si="271"/>
        <v>35536.475000000006</v>
      </c>
      <c r="L1535" s="113">
        <f t="shared" si="272"/>
        <v>35536.480000000003</v>
      </c>
      <c r="M1535" s="113">
        <f t="shared" si="273"/>
        <v>0</v>
      </c>
      <c r="N1535" s="113">
        <f t="shared" si="274"/>
        <v>5467.1500000000005</v>
      </c>
      <c r="O1535" s="6">
        <f t="shared" si="275"/>
        <v>5467.1500000000005</v>
      </c>
      <c r="P1535">
        <f t="shared" si="266"/>
        <v>360831.9</v>
      </c>
    </row>
    <row r="1536" spans="1:19" hidden="1" outlineLevel="2" x14ac:dyDescent="0.2">
      <c r="A1536" t="s">
        <v>470</v>
      </c>
      <c r="B1536">
        <v>2004</v>
      </c>
      <c r="C1536">
        <v>13.5</v>
      </c>
      <c r="D1536" s="6">
        <v>57909.03</v>
      </c>
      <c r="E1536">
        <v>12</v>
      </c>
      <c r="F1536">
        <v>0</v>
      </c>
      <c r="G1536" s="32">
        <f>Parameters!$R$81</f>
        <v>0</v>
      </c>
      <c r="H1536" s="6">
        <f t="shared" si="269"/>
        <v>57909.03</v>
      </c>
      <c r="I1536" s="6">
        <f t="shared" si="270"/>
        <v>57909.03</v>
      </c>
      <c r="J1536" s="6">
        <v>1</v>
      </c>
      <c r="K1536" s="126">
        <f t="shared" si="271"/>
        <v>57909.03</v>
      </c>
      <c r="L1536" s="113">
        <f t="shared" si="272"/>
        <v>57909.03</v>
      </c>
      <c r="M1536" s="113">
        <f t="shared" si="273"/>
        <v>0</v>
      </c>
      <c r="N1536" s="113">
        <f t="shared" si="274"/>
        <v>4825.7524999999996</v>
      </c>
      <c r="O1536" s="6">
        <f t="shared" si="275"/>
        <v>4825.7524999999996</v>
      </c>
      <c r="P1536">
        <f t="shared" si="266"/>
        <v>0</v>
      </c>
      <c r="S1536" s="6">
        <f>D1536</f>
        <v>57909.03</v>
      </c>
    </row>
    <row r="1537" spans="1:19" outlineLevel="1" collapsed="1" x14ac:dyDescent="0.2">
      <c r="A1537" s="11" t="s">
        <v>471</v>
      </c>
      <c r="D1537" s="6">
        <f>SUBTOTAL(9,D1535:D1536)</f>
        <v>123514.83</v>
      </c>
      <c r="G1537" s="32"/>
      <c r="H1537" s="6">
        <f>SUBTOTAL(9,H1535:H1536)</f>
        <v>93445.505000000005</v>
      </c>
      <c r="I1537" s="6">
        <f>SUBTOTAL(9,I1535:I1536)</f>
        <v>93445.505000000005</v>
      </c>
      <c r="J1537" s="6"/>
      <c r="K1537" s="126">
        <f t="shared" ref="K1537:P1537" si="281">SUBTOTAL(9,K1535:K1536)</f>
        <v>93445.505000000005</v>
      </c>
      <c r="L1537" s="113">
        <f t="shared" si="281"/>
        <v>93445.510000000009</v>
      </c>
      <c r="M1537" s="113">
        <f t="shared" si="281"/>
        <v>0</v>
      </c>
      <c r="N1537" s="113">
        <f t="shared" si="281"/>
        <v>10292.9025</v>
      </c>
      <c r="O1537" s="6">
        <f t="shared" si="281"/>
        <v>10292.9025</v>
      </c>
      <c r="P1537" s="6">
        <f t="shared" si="281"/>
        <v>360831.9</v>
      </c>
      <c r="Q1537" s="33">
        <f>P1537/D1537</f>
        <v>2.9213649891272166</v>
      </c>
      <c r="S1537" s="6">
        <f>SUBTOTAL(9,S1535:S1536)</f>
        <v>57909.03</v>
      </c>
    </row>
    <row r="1538" spans="1:19" x14ac:dyDescent="0.2">
      <c r="A1538" s="11" t="s">
        <v>472</v>
      </c>
      <c r="D1538" s="6">
        <f>SUBTOTAL(9,D1386:D1536)</f>
        <v>20259447.500000004</v>
      </c>
      <c r="G1538" s="32"/>
      <c r="H1538" s="6">
        <f>SUBTOTAL(9,H1386:H1536)</f>
        <v>6603041.0301757986</v>
      </c>
      <c r="I1538" s="6">
        <f>SUBTOTAL(9,I1386:I1536)</f>
        <v>6663233.4883243544</v>
      </c>
      <c r="J1538" s="6"/>
      <c r="K1538" s="126">
        <f t="shared" ref="K1538:P1538" si="282">SUBTOTAL(9,K1386:K1536)</f>
        <v>6308320.3899999987</v>
      </c>
      <c r="L1538" s="113">
        <f t="shared" si="282"/>
        <v>6258058.8599999985</v>
      </c>
      <c r="M1538" s="113">
        <f t="shared" si="282"/>
        <v>50261.530000000013</v>
      </c>
      <c r="N1538" s="113">
        <f t="shared" si="282"/>
        <v>1009806.1930305555</v>
      </c>
      <c r="O1538" s="6">
        <f t="shared" si="282"/>
        <v>1009806.1930305555</v>
      </c>
      <c r="P1538" s="6">
        <f t="shared" si="282"/>
        <v>434337620.19752496</v>
      </c>
      <c r="Q1538" s="33">
        <f>P1538/D1538</f>
        <v>21.438769255554718</v>
      </c>
      <c r="S1538" s="6">
        <f>SUM(S1490,S1537)</f>
        <v>90061.83</v>
      </c>
    </row>
    <row r="1539" spans="1:19" x14ac:dyDescent="0.2">
      <c r="M1539" s="48"/>
    </row>
    <row r="1540" spans="1:19" x14ac:dyDescent="0.2">
      <c r="H1540" s="114" t="s">
        <v>258</v>
      </c>
      <c r="I1540" s="34">
        <f>Reserve!F80</f>
        <v>6308320.3899999997</v>
      </c>
      <c r="K1540" s="48">
        <f>K1538-I1540</f>
        <v>0</v>
      </c>
    </row>
    <row r="1541" spans="1:19" x14ac:dyDescent="0.2">
      <c r="H1541" s="114" t="s">
        <v>259</v>
      </c>
      <c r="I1541" s="48">
        <f>I1538</f>
        <v>6663233.4883243544</v>
      </c>
    </row>
    <row r="1542" spans="1:19" x14ac:dyDescent="0.2">
      <c r="H1542" s="114" t="s">
        <v>260</v>
      </c>
      <c r="I1542" s="48">
        <v>0.83501344668596011</v>
      </c>
    </row>
    <row r="1544" spans="1:19" x14ac:dyDescent="0.2">
      <c r="A1544" s="129" t="s">
        <v>1027</v>
      </c>
      <c r="D1544" s="6">
        <f>SUM(D226,D515,D1376,D1538)</f>
        <v>829753474.24999976</v>
      </c>
      <c r="K1544" s="6">
        <f>SUM(K226,K515,K1376,K1538)</f>
        <v>173770922.39999992</v>
      </c>
    </row>
    <row r="1545" spans="1:19" x14ac:dyDescent="0.2">
      <c r="A1545" s="129" t="s">
        <v>1028</v>
      </c>
      <c r="D1545" s="6">
        <f>SUM(D298,D450,D605,D767,D1053)</f>
        <v>256320538.69</v>
      </c>
      <c r="K1545" s="6"/>
    </row>
    <row r="1546" spans="1:19" x14ac:dyDescent="0.2">
      <c r="A1546" s="129" t="s">
        <v>1029</v>
      </c>
      <c r="D1546" s="6">
        <f>'Provided by Client Plant 2017'!F3623</f>
        <v>2199253.87</v>
      </c>
      <c r="K1546" s="6">
        <f>'Provided by Client Reserve 2017'!E2+'Provided by Client Reserve 2017'!E3</f>
        <v>128182.41</v>
      </c>
    </row>
    <row r="1547" spans="1:19" x14ac:dyDescent="0.2">
      <c r="A1547" s="129" t="s">
        <v>1030</v>
      </c>
      <c r="D1547" s="31">
        <f>D1544-D1545+D1546</f>
        <v>575632189.42999971</v>
      </c>
      <c r="K1547" s="167">
        <f>K1544+K1546</f>
        <v>173899104.80999991</v>
      </c>
    </row>
    <row r="1548" spans="1:19" x14ac:dyDescent="0.2">
      <c r="A1548" s="129" t="s">
        <v>1031</v>
      </c>
      <c r="D1548" s="31">
        <f>'Provided by Client Plant 2017'!F3612</f>
        <v>575632189.43000054</v>
      </c>
      <c r="K1548" s="34">
        <f>'Provided by Client Reserve 2017'!E62</f>
        <v>173899104.81000009</v>
      </c>
    </row>
    <row r="1549" spans="1:19" ht="13.5" thickBot="1" x14ac:dyDescent="0.25">
      <c r="A1549" s="129" t="s">
        <v>199</v>
      </c>
      <c r="D1549" s="79">
        <f>D1547-D1548</f>
        <v>0</v>
      </c>
      <c r="K1549" s="79">
        <f>K1547-K1548</f>
        <v>0</v>
      </c>
    </row>
    <row r="1550" spans="1:19" ht="13.5" thickTop="1" x14ac:dyDescent="0.2"/>
  </sheetData>
  <pageMargins left="0.5" right="0.5" top="1" bottom="1" header="0.5" footer="0.5"/>
  <pageSetup scale="44" orientation="landscape" r:id="rId1"/>
  <rowBreaks count="1" manualBreakCount="1">
    <brk id="13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zoomScaleNormal="100" workbookViewId="0"/>
  </sheetViews>
  <sheetFormatPr defaultRowHeight="12.75" x14ac:dyDescent="0.2"/>
  <cols>
    <col min="1" max="1" width="21.140625" customWidth="1"/>
    <col min="2" max="2" width="17.42578125" bestFit="1" customWidth="1"/>
    <col min="3" max="3" width="35.28515625" bestFit="1" customWidth="1"/>
    <col min="4" max="4" width="14.42578125" bestFit="1" customWidth="1"/>
    <col min="5" max="5" width="16.140625" bestFit="1" customWidth="1"/>
    <col min="6" max="6" width="14.42578125" bestFit="1" customWidth="1"/>
    <col min="7" max="7" width="13.42578125" bestFit="1" customWidth="1"/>
    <col min="10" max="10" width="11.28515625" bestFit="1" customWidth="1"/>
    <col min="12" max="12" width="10.7109375" bestFit="1" customWidth="1"/>
    <col min="14" max="14" width="11.140625" bestFit="1" customWidth="1"/>
    <col min="15" max="15" width="20.7109375" bestFit="1" customWidth="1"/>
    <col min="16" max="16" width="17.42578125" bestFit="1" customWidth="1"/>
    <col min="17" max="17" width="35.28515625" bestFit="1" customWidth="1"/>
    <col min="18" max="18" width="15" bestFit="1" customWidth="1"/>
  </cols>
  <sheetData>
    <row r="1" spans="1:18" x14ac:dyDescent="0.2">
      <c r="A1" s="11" t="s">
        <v>106</v>
      </c>
      <c r="D1" s="34"/>
      <c r="E1" s="34"/>
    </row>
    <row r="2" spans="1:18" x14ac:dyDescent="0.2">
      <c r="A2" s="11" t="s">
        <v>107</v>
      </c>
      <c r="D2" s="34"/>
      <c r="E2" s="34"/>
    </row>
    <row r="3" spans="1:18" x14ac:dyDescent="0.2">
      <c r="D3" s="34"/>
      <c r="E3" s="34"/>
    </row>
    <row r="4" spans="1:18" x14ac:dyDescent="0.2">
      <c r="A4" s="10" t="s">
        <v>108</v>
      </c>
      <c r="B4" s="10" t="s">
        <v>109</v>
      </c>
      <c r="C4" s="10" t="s">
        <v>110</v>
      </c>
      <c r="D4" s="35" t="s">
        <v>111</v>
      </c>
      <c r="E4" s="35"/>
      <c r="N4" s="146" t="s">
        <v>1003</v>
      </c>
      <c r="O4" s="146" t="s">
        <v>1004</v>
      </c>
      <c r="P4" s="146" t="s">
        <v>1005</v>
      </c>
      <c r="Q4" s="146" t="s">
        <v>1006</v>
      </c>
      <c r="R4" s="147" t="s">
        <v>1007</v>
      </c>
    </row>
    <row r="5" spans="1:18" x14ac:dyDescent="0.2">
      <c r="A5" t="s">
        <v>112</v>
      </c>
      <c r="B5" t="s">
        <v>113</v>
      </c>
      <c r="C5" t="s">
        <v>114</v>
      </c>
      <c r="D5" s="149">
        <v>8329.7199999999993</v>
      </c>
      <c r="E5" s="34"/>
      <c r="N5" s="148" t="s">
        <v>1008</v>
      </c>
      <c r="O5" s="148" t="s">
        <v>112</v>
      </c>
      <c r="P5" s="148" t="s">
        <v>113</v>
      </c>
      <c r="Q5" s="148" t="s">
        <v>114</v>
      </c>
      <c r="R5" s="149">
        <v>8329.7199999999993</v>
      </c>
    </row>
    <row r="6" spans="1:18" x14ac:dyDescent="0.2">
      <c r="A6" t="s">
        <v>112</v>
      </c>
      <c r="B6" t="s">
        <v>113</v>
      </c>
      <c r="C6" t="s">
        <v>115</v>
      </c>
      <c r="D6" s="149">
        <v>119852.69</v>
      </c>
      <c r="E6" s="34"/>
      <c r="F6" s="34">
        <f>D5+D6</f>
        <v>128182.41</v>
      </c>
      <c r="G6" t="s">
        <v>257</v>
      </c>
      <c r="N6" s="148" t="s">
        <v>1008</v>
      </c>
      <c r="O6" s="148" t="s">
        <v>112</v>
      </c>
      <c r="P6" s="148" t="s">
        <v>113</v>
      </c>
      <c r="Q6" s="148" t="s">
        <v>115</v>
      </c>
      <c r="R6" s="149">
        <v>119852.69</v>
      </c>
    </row>
    <row r="7" spans="1:18" x14ac:dyDescent="0.2">
      <c r="D7" s="34"/>
      <c r="E7" s="34"/>
    </row>
    <row r="8" spans="1:18" x14ac:dyDescent="0.2">
      <c r="A8" t="s">
        <v>112</v>
      </c>
      <c r="B8" t="s">
        <v>113</v>
      </c>
      <c r="C8" t="s">
        <v>116</v>
      </c>
      <c r="D8" s="34"/>
      <c r="E8" s="34"/>
    </row>
    <row r="9" spans="1:18" x14ac:dyDescent="0.2">
      <c r="A9" t="s">
        <v>112</v>
      </c>
      <c r="B9" t="s">
        <v>113</v>
      </c>
      <c r="C9" t="s">
        <v>117</v>
      </c>
      <c r="D9" s="34"/>
      <c r="E9" s="34"/>
    </row>
    <row r="10" spans="1:18" x14ac:dyDescent="0.2">
      <c r="A10" t="s">
        <v>112</v>
      </c>
      <c r="B10" t="s">
        <v>113</v>
      </c>
      <c r="C10" t="s">
        <v>118</v>
      </c>
      <c r="D10" s="34"/>
      <c r="E10" s="34"/>
    </row>
    <row r="11" spans="1:18" x14ac:dyDescent="0.2">
      <c r="A11" t="s">
        <v>112</v>
      </c>
      <c r="B11" t="s">
        <v>113</v>
      </c>
      <c r="C11" t="s">
        <v>119</v>
      </c>
      <c r="D11" s="34"/>
      <c r="E11" s="34"/>
    </row>
    <row r="12" spans="1:18" x14ac:dyDescent="0.2">
      <c r="A12" t="s">
        <v>112</v>
      </c>
      <c r="B12" t="s">
        <v>113</v>
      </c>
      <c r="C12" t="s">
        <v>120</v>
      </c>
      <c r="D12" s="34"/>
      <c r="E12" s="34"/>
      <c r="F12" s="34">
        <f>SUM(D8:D12)</f>
        <v>0</v>
      </c>
      <c r="G12" s="34">
        <f>SUM(E8:E12)</f>
        <v>0</v>
      </c>
      <c r="J12" s="6"/>
      <c r="L12" s="34"/>
    </row>
    <row r="13" spans="1:18" x14ac:dyDescent="0.2">
      <c r="D13" s="34"/>
      <c r="E13" s="34"/>
      <c r="J13" s="6"/>
      <c r="L13" s="34"/>
    </row>
    <row r="14" spans="1:18" x14ac:dyDescent="0.2">
      <c r="A14" t="s">
        <v>112</v>
      </c>
      <c r="B14" t="s">
        <v>113</v>
      </c>
      <c r="C14" t="s">
        <v>121</v>
      </c>
      <c r="D14" s="149">
        <v>4424.74</v>
      </c>
      <c r="E14" s="34"/>
      <c r="F14" s="48"/>
      <c r="G14" s="48"/>
      <c r="J14" s="6"/>
      <c r="L14" s="48"/>
      <c r="N14" s="148" t="s">
        <v>1008</v>
      </c>
      <c r="O14" s="148" t="s">
        <v>112</v>
      </c>
      <c r="P14" s="148" t="s">
        <v>113</v>
      </c>
      <c r="Q14" s="148" t="s">
        <v>121</v>
      </c>
      <c r="R14" s="149">
        <v>4424.74</v>
      </c>
    </row>
    <row r="15" spans="1:18" x14ac:dyDescent="0.2">
      <c r="A15" t="s">
        <v>112</v>
      </c>
      <c r="B15" t="s">
        <v>113</v>
      </c>
      <c r="C15" t="s">
        <v>122</v>
      </c>
      <c r="D15" s="149">
        <v>5691.12</v>
      </c>
      <c r="E15" s="34"/>
      <c r="J15" s="6"/>
      <c r="L15" s="6"/>
      <c r="N15" s="148" t="s">
        <v>1008</v>
      </c>
      <c r="O15" s="148" t="s">
        <v>112</v>
      </c>
      <c r="P15" s="148" t="s">
        <v>113</v>
      </c>
      <c r="Q15" s="148" t="s">
        <v>122</v>
      </c>
      <c r="R15" s="149">
        <v>5691.12</v>
      </c>
    </row>
    <row r="16" spans="1:18" x14ac:dyDescent="0.2">
      <c r="A16" t="s">
        <v>112</v>
      </c>
      <c r="B16" t="s">
        <v>113</v>
      </c>
      <c r="C16" t="s">
        <v>123</v>
      </c>
      <c r="D16" s="149">
        <v>109889.89</v>
      </c>
      <c r="E16" s="34"/>
      <c r="J16" s="6"/>
      <c r="L16" s="48"/>
      <c r="N16" s="148" t="s">
        <v>1008</v>
      </c>
      <c r="O16" s="148" t="s">
        <v>112</v>
      </c>
      <c r="P16" s="148" t="s">
        <v>113</v>
      </c>
      <c r="Q16" s="148" t="s">
        <v>123</v>
      </c>
      <c r="R16" s="149">
        <v>109889.89</v>
      </c>
    </row>
    <row r="17" spans="1:18" x14ac:dyDescent="0.2">
      <c r="A17" t="s">
        <v>112</v>
      </c>
      <c r="B17" t="s">
        <v>113</v>
      </c>
      <c r="C17" t="s">
        <v>124</v>
      </c>
      <c r="D17" s="149">
        <v>20059.73</v>
      </c>
      <c r="E17" s="34"/>
      <c r="J17" s="6"/>
      <c r="N17" s="148" t="s">
        <v>1008</v>
      </c>
      <c r="O17" s="148" t="s">
        <v>112</v>
      </c>
      <c r="P17" s="148" t="s">
        <v>113</v>
      </c>
      <c r="Q17" s="148" t="s">
        <v>124</v>
      </c>
      <c r="R17" s="149">
        <v>20059.73</v>
      </c>
    </row>
    <row r="18" spans="1:18" x14ac:dyDescent="0.2">
      <c r="A18" t="s">
        <v>112</v>
      </c>
      <c r="B18" t="s">
        <v>113</v>
      </c>
      <c r="C18" t="s">
        <v>125</v>
      </c>
      <c r="D18" s="149">
        <v>96577.33</v>
      </c>
      <c r="E18" s="34"/>
      <c r="N18" s="148" t="s">
        <v>1008</v>
      </c>
      <c r="O18" s="148" t="s">
        <v>112</v>
      </c>
      <c r="P18" s="148" t="s">
        <v>113</v>
      </c>
      <c r="Q18" s="148" t="s">
        <v>125</v>
      </c>
      <c r="R18" s="149">
        <v>96577.33</v>
      </c>
    </row>
    <row r="19" spans="1:18" x14ac:dyDescent="0.2">
      <c r="A19" t="s">
        <v>112</v>
      </c>
      <c r="B19" t="s">
        <v>113</v>
      </c>
      <c r="C19" t="s">
        <v>126</v>
      </c>
      <c r="D19" s="149">
        <v>868482.07</v>
      </c>
      <c r="E19" s="34"/>
      <c r="N19" s="148" t="s">
        <v>1008</v>
      </c>
      <c r="O19" s="148" t="s">
        <v>112</v>
      </c>
      <c r="P19" s="148" t="s">
        <v>113</v>
      </c>
      <c r="Q19" s="148" t="s">
        <v>126</v>
      </c>
      <c r="R19" s="149">
        <v>868482.07</v>
      </c>
    </row>
    <row r="20" spans="1:18" x14ac:dyDescent="0.2">
      <c r="A20" t="s">
        <v>112</v>
      </c>
      <c r="B20" t="s">
        <v>113</v>
      </c>
      <c r="C20" t="s">
        <v>127</v>
      </c>
      <c r="D20" s="149">
        <v>1368085.55</v>
      </c>
      <c r="E20" s="34"/>
      <c r="N20" s="148" t="s">
        <v>1008</v>
      </c>
      <c r="O20" s="148" t="s">
        <v>112</v>
      </c>
      <c r="P20" s="148" t="s">
        <v>113</v>
      </c>
      <c r="Q20" s="148" t="s">
        <v>127</v>
      </c>
      <c r="R20" s="149">
        <v>1368085.55</v>
      </c>
    </row>
    <row r="21" spans="1:18" x14ac:dyDescent="0.2">
      <c r="A21" t="s">
        <v>112</v>
      </c>
      <c r="B21" t="s">
        <v>113</v>
      </c>
      <c r="C21" t="s">
        <v>128</v>
      </c>
      <c r="D21" s="149">
        <v>448222.77</v>
      </c>
      <c r="E21" s="34"/>
      <c r="N21" s="148" t="s">
        <v>1008</v>
      </c>
      <c r="O21" s="148" t="s">
        <v>112</v>
      </c>
      <c r="P21" s="148" t="s">
        <v>113</v>
      </c>
      <c r="Q21" s="148" t="s">
        <v>128</v>
      </c>
      <c r="R21" s="149">
        <v>448222.77</v>
      </c>
    </row>
    <row r="22" spans="1:18" x14ac:dyDescent="0.2">
      <c r="A22" t="s">
        <v>112</v>
      </c>
      <c r="B22" t="s">
        <v>113</v>
      </c>
      <c r="C22" t="s">
        <v>129</v>
      </c>
      <c r="D22" s="149">
        <v>701139.03</v>
      </c>
      <c r="E22" s="34"/>
      <c r="N22" s="148" t="s">
        <v>1008</v>
      </c>
      <c r="O22" s="148" t="s">
        <v>112</v>
      </c>
      <c r="P22" s="148" t="s">
        <v>113</v>
      </c>
      <c r="Q22" s="148" t="s">
        <v>129</v>
      </c>
      <c r="R22" s="149">
        <v>701139.03</v>
      </c>
    </row>
    <row r="23" spans="1:18" x14ac:dyDescent="0.2">
      <c r="A23" t="s">
        <v>112</v>
      </c>
      <c r="B23" t="s">
        <v>113</v>
      </c>
      <c r="C23" t="s">
        <v>130</v>
      </c>
      <c r="D23" s="149">
        <v>166847.71</v>
      </c>
      <c r="E23" s="34"/>
      <c r="N23" s="148" t="s">
        <v>1008</v>
      </c>
      <c r="O23" s="148" t="s">
        <v>112</v>
      </c>
      <c r="P23" s="148" t="s">
        <v>113</v>
      </c>
      <c r="Q23" s="148" t="s">
        <v>130</v>
      </c>
      <c r="R23" s="149">
        <v>166847.71</v>
      </c>
    </row>
    <row r="24" spans="1:18" x14ac:dyDescent="0.2">
      <c r="A24" t="s">
        <v>112</v>
      </c>
      <c r="B24" t="s">
        <v>113</v>
      </c>
      <c r="C24" t="s">
        <v>131</v>
      </c>
      <c r="D24" s="149">
        <v>42994.41</v>
      </c>
      <c r="E24" s="34"/>
      <c r="N24" s="148" t="s">
        <v>1008</v>
      </c>
      <c r="O24" s="148" t="s">
        <v>112</v>
      </c>
      <c r="P24" s="148" t="s">
        <v>113</v>
      </c>
      <c r="Q24" s="148" t="s">
        <v>131</v>
      </c>
      <c r="R24" s="149">
        <v>42994.41</v>
      </c>
    </row>
    <row r="25" spans="1:18" x14ac:dyDescent="0.2">
      <c r="A25" t="s">
        <v>112</v>
      </c>
      <c r="B25" t="s">
        <v>113</v>
      </c>
      <c r="C25" t="s">
        <v>132</v>
      </c>
      <c r="D25" s="149">
        <v>135614.64000000001</v>
      </c>
      <c r="E25" s="34"/>
      <c r="N25" s="148" t="s">
        <v>1008</v>
      </c>
      <c r="O25" s="148" t="s">
        <v>112</v>
      </c>
      <c r="P25" s="148" t="s">
        <v>113</v>
      </c>
      <c r="Q25" s="148" t="s">
        <v>132</v>
      </c>
      <c r="R25" s="149">
        <v>135614.64000000001</v>
      </c>
    </row>
    <row r="26" spans="1:18" x14ac:dyDescent="0.2">
      <c r="A26" t="s">
        <v>112</v>
      </c>
      <c r="B26" t="s">
        <v>113</v>
      </c>
      <c r="C26" t="s">
        <v>133</v>
      </c>
      <c r="D26" s="149">
        <v>193550.33</v>
      </c>
      <c r="E26" s="34"/>
      <c r="N26" s="148" t="s">
        <v>1008</v>
      </c>
      <c r="O26" s="148" t="s">
        <v>112</v>
      </c>
      <c r="P26" s="148" t="s">
        <v>113</v>
      </c>
      <c r="Q26" s="148" t="s">
        <v>133</v>
      </c>
      <c r="R26" s="149">
        <v>193550.33</v>
      </c>
    </row>
    <row r="27" spans="1:18" x14ac:dyDescent="0.2">
      <c r="A27" t="s">
        <v>112</v>
      </c>
      <c r="B27" t="s">
        <v>113</v>
      </c>
      <c r="C27" t="s">
        <v>134</v>
      </c>
      <c r="D27" s="149">
        <v>465070.35</v>
      </c>
      <c r="E27" s="34"/>
      <c r="N27" s="148" t="s">
        <v>1008</v>
      </c>
      <c r="O27" s="148" t="s">
        <v>112</v>
      </c>
      <c r="P27" s="148" t="s">
        <v>113</v>
      </c>
      <c r="Q27" s="148" t="s">
        <v>134</v>
      </c>
      <c r="R27" s="149">
        <v>465070.35</v>
      </c>
    </row>
    <row r="28" spans="1:18" x14ac:dyDescent="0.2">
      <c r="A28" t="s">
        <v>112</v>
      </c>
      <c r="B28" t="s">
        <v>113</v>
      </c>
      <c r="C28" t="s">
        <v>135</v>
      </c>
      <c r="D28" s="149">
        <v>198174.21</v>
      </c>
      <c r="E28" s="34"/>
      <c r="N28" s="148" t="s">
        <v>1008</v>
      </c>
      <c r="O28" s="148" t="s">
        <v>112</v>
      </c>
      <c r="P28" s="148" t="s">
        <v>113</v>
      </c>
      <c r="Q28" s="148" t="s">
        <v>135</v>
      </c>
      <c r="R28" s="149">
        <v>198174.21</v>
      </c>
    </row>
    <row r="29" spans="1:18" x14ac:dyDescent="0.2">
      <c r="A29" t="s">
        <v>112</v>
      </c>
      <c r="B29" t="s">
        <v>113</v>
      </c>
      <c r="C29" t="s">
        <v>136</v>
      </c>
      <c r="D29" s="149">
        <v>174941.45</v>
      </c>
      <c r="E29" s="34"/>
      <c r="F29" s="34">
        <f>SUM(D14:D29)</f>
        <v>4999765.33</v>
      </c>
      <c r="G29" s="150" t="s">
        <v>256</v>
      </c>
      <c r="N29" s="148" t="s">
        <v>1008</v>
      </c>
      <c r="O29" s="148" t="s">
        <v>112</v>
      </c>
      <c r="P29" s="148" t="s">
        <v>113</v>
      </c>
      <c r="Q29" s="148" t="s">
        <v>136</v>
      </c>
      <c r="R29" s="149">
        <v>174941.45</v>
      </c>
    </row>
    <row r="30" spans="1:18" x14ac:dyDescent="0.2">
      <c r="D30" s="34"/>
      <c r="E30" s="34"/>
    </row>
    <row r="31" spans="1:18" x14ac:dyDescent="0.2">
      <c r="A31" t="s">
        <v>112</v>
      </c>
      <c r="B31" t="s">
        <v>113</v>
      </c>
      <c r="C31" t="s">
        <v>137</v>
      </c>
      <c r="D31" s="149">
        <v>406227.72</v>
      </c>
      <c r="E31" s="34"/>
      <c r="N31" s="148" t="s">
        <v>1008</v>
      </c>
      <c r="O31" s="148" t="s">
        <v>112</v>
      </c>
      <c r="P31" s="148" t="s">
        <v>113</v>
      </c>
      <c r="Q31" s="148" t="s">
        <v>137</v>
      </c>
      <c r="R31" s="149">
        <v>406227.72</v>
      </c>
    </row>
    <row r="32" spans="1:18" x14ac:dyDescent="0.2">
      <c r="A32" t="s">
        <v>112</v>
      </c>
      <c r="B32" t="s">
        <v>113</v>
      </c>
      <c r="C32" t="s">
        <v>138</v>
      </c>
      <c r="D32" s="149">
        <v>15225.31</v>
      </c>
      <c r="E32" s="34"/>
      <c r="N32" s="148" t="s">
        <v>1008</v>
      </c>
      <c r="O32" s="148" t="s">
        <v>112</v>
      </c>
      <c r="P32" s="148" t="s">
        <v>113</v>
      </c>
      <c r="Q32" s="148" t="s">
        <v>138</v>
      </c>
      <c r="R32" s="149">
        <v>15225.31</v>
      </c>
    </row>
    <row r="33" spans="1:18" x14ac:dyDescent="0.2">
      <c r="A33" t="s">
        <v>112</v>
      </c>
      <c r="B33" t="s">
        <v>113</v>
      </c>
      <c r="C33" t="s">
        <v>139</v>
      </c>
      <c r="D33" s="149">
        <v>51064.68</v>
      </c>
      <c r="E33" s="34"/>
      <c r="F33" s="34"/>
      <c r="N33" s="148" t="s">
        <v>1008</v>
      </c>
      <c r="O33" s="148" t="s">
        <v>112</v>
      </c>
      <c r="P33" s="148" t="s">
        <v>113</v>
      </c>
      <c r="Q33" s="148" t="s">
        <v>139</v>
      </c>
      <c r="R33" s="149">
        <v>51064.68</v>
      </c>
    </row>
    <row r="34" spans="1:18" x14ac:dyDescent="0.2">
      <c r="A34" t="s">
        <v>112</v>
      </c>
      <c r="B34" t="s">
        <v>113</v>
      </c>
      <c r="C34" t="s">
        <v>140</v>
      </c>
      <c r="D34" s="149">
        <v>85162.66</v>
      </c>
      <c r="E34" s="34"/>
      <c r="N34" s="148" t="s">
        <v>1008</v>
      </c>
      <c r="O34" s="148" t="s">
        <v>112</v>
      </c>
      <c r="P34" s="148" t="s">
        <v>113</v>
      </c>
      <c r="Q34" s="148" t="s">
        <v>140</v>
      </c>
      <c r="R34" s="149">
        <v>85162.66</v>
      </c>
    </row>
    <row r="35" spans="1:18" x14ac:dyDescent="0.2">
      <c r="A35" t="s">
        <v>112</v>
      </c>
      <c r="B35" t="s">
        <v>113</v>
      </c>
      <c r="C35" t="s">
        <v>141</v>
      </c>
      <c r="D35" s="149">
        <v>18122670.280000001</v>
      </c>
      <c r="E35" s="34"/>
      <c r="N35" s="148" t="s">
        <v>1008</v>
      </c>
      <c r="O35" s="148" t="s">
        <v>112</v>
      </c>
      <c r="P35" s="148" t="s">
        <v>113</v>
      </c>
      <c r="Q35" s="148" t="s">
        <v>141</v>
      </c>
      <c r="R35" s="149">
        <v>18122670.280000001</v>
      </c>
    </row>
    <row r="36" spans="1:18" x14ac:dyDescent="0.2">
      <c r="C36" s="128" t="s">
        <v>1010</v>
      </c>
      <c r="D36" s="149"/>
      <c r="E36" s="34"/>
      <c r="N36" s="148"/>
      <c r="O36" s="148"/>
      <c r="P36" s="148"/>
      <c r="Q36" s="148"/>
      <c r="R36" s="149"/>
    </row>
    <row r="37" spans="1:18" x14ac:dyDescent="0.2">
      <c r="A37" t="s">
        <v>112</v>
      </c>
      <c r="B37" t="s">
        <v>113</v>
      </c>
      <c r="C37" t="s">
        <v>142</v>
      </c>
      <c r="D37" s="149">
        <v>324356.78999999998</v>
      </c>
      <c r="E37" s="34"/>
      <c r="N37" s="148" t="s">
        <v>1008</v>
      </c>
      <c r="O37" s="148" t="s">
        <v>112</v>
      </c>
      <c r="P37" s="148" t="s">
        <v>113</v>
      </c>
      <c r="Q37" s="148" t="s">
        <v>142</v>
      </c>
      <c r="R37" s="149">
        <v>324356.78999999998</v>
      </c>
    </row>
    <row r="38" spans="1:18" x14ac:dyDescent="0.2">
      <c r="A38" t="s">
        <v>112</v>
      </c>
      <c r="B38" t="s">
        <v>113</v>
      </c>
      <c r="C38" t="s">
        <v>143</v>
      </c>
      <c r="D38" s="149">
        <v>1683922.56</v>
      </c>
      <c r="E38" s="34"/>
      <c r="F38" s="34">
        <f>SUM(D31:D38)</f>
        <v>20688630</v>
      </c>
      <c r="G38" s="150" t="s">
        <v>1011</v>
      </c>
      <c r="N38" s="148" t="s">
        <v>1008</v>
      </c>
      <c r="O38" s="148" t="s">
        <v>112</v>
      </c>
      <c r="P38" s="148" t="s">
        <v>113</v>
      </c>
      <c r="Q38" s="148" t="s">
        <v>143</v>
      </c>
      <c r="R38" s="149">
        <v>1683922.56</v>
      </c>
    </row>
    <row r="39" spans="1:18" x14ac:dyDescent="0.2">
      <c r="D39" s="34"/>
      <c r="E39" s="34"/>
      <c r="F39" s="34"/>
    </row>
    <row r="40" spans="1:18" x14ac:dyDescent="0.2">
      <c r="A40" t="s">
        <v>112</v>
      </c>
      <c r="B40" t="s">
        <v>113</v>
      </c>
      <c r="C40" t="s">
        <v>144</v>
      </c>
      <c r="D40" s="34">
        <v>0</v>
      </c>
      <c r="E40" s="34"/>
    </row>
    <row r="41" spans="1:18" x14ac:dyDescent="0.2">
      <c r="A41" t="s">
        <v>112</v>
      </c>
      <c r="B41" t="s">
        <v>113</v>
      </c>
      <c r="C41" t="s">
        <v>145</v>
      </c>
      <c r="D41" s="149">
        <v>148286.17000000001</v>
      </c>
      <c r="E41" s="34"/>
      <c r="N41" s="148" t="s">
        <v>1008</v>
      </c>
      <c r="O41" s="148" t="s">
        <v>112</v>
      </c>
      <c r="P41" s="148" t="s">
        <v>113</v>
      </c>
      <c r="Q41" s="148" t="s">
        <v>145</v>
      </c>
      <c r="R41" s="149">
        <v>148286.17000000001</v>
      </c>
    </row>
    <row r="42" spans="1:18" x14ac:dyDescent="0.2">
      <c r="A42" t="s">
        <v>112</v>
      </c>
      <c r="B42" t="s">
        <v>113</v>
      </c>
      <c r="C42" t="s">
        <v>146</v>
      </c>
      <c r="D42" s="149">
        <v>100298.85</v>
      </c>
      <c r="E42" s="34"/>
      <c r="N42" s="148" t="s">
        <v>1008</v>
      </c>
      <c r="O42" s="148" t="s">
        <v>112</v>
      </c>
      <c r="P42" s="148" t="s">
        <v>113</v>
      </c>
      <c r="Q42" s="148" t="s">
        <v>146</v>
      </c>
      <c r="R42" s="149">
        <v>100298.85</v>
      </c>
    </row>
    <row r="43" spans="1:18" x14ac:dyDescent="0.2">
      <c r="A43" t="s">
        <v>112</v>
      </c>
      <c r="B43" t="s">
        <v>113</v>
      </c>
      <c r="C43" t="s">
        <v>147</v>
      </c>
      <c r="D43" s="149">
        <v>67471.19</v>
      </c>
      <c r="E43" s="34"/>
      <c r="N43" s="148" t="s">
        <v>1008</v>
      </c>
      <c r="O43" s="148" t="s">
        <v>112</v>
      </c>
      <c r="P43" s="148" t="s">
        <v>113</v>
      </c>
      <c r="Q43" s="148" t="s">
        <v>147</v>
      </c>
      <c r="R43" s="149">
        <v>67471.19</v>
      </c>
    </row>
    <row r="44" spans="1:18" x14ac:dyDescent="0.2">
      <c r="A44" t="s">
        <v>112</v>
      </c>
      <c r="B44" t="s">
        <v>113</v>
      </c>
      <c r="C44" t="s">
        <v>148</v>
      </c>
      <c r="D44" s="149">
        <v>33555.730000000003</v>
      </c>
      <c r="E44" s="34"/>
      <c r="N44" s="148" t="s">
        <v>1008</v>
      </c>
      <c r="O44" s="148" t="s">
        <v>112</v>
      </c>
      <c r="P44" s="148" t="s">
        <v>113</v>
      </c>
      <c r="Q44" s="148" t="s">
        <v>148</v>
      </c>
      <c r="R44" s="149">
        <v>33555.730000000003</v>
      </c>
    </row>
    <row r="45" spans="1:18" x14ac:dyDescent="0.2">
      <c r="A45" t="s">
        <v>112</v>
      </c>
      <c r="B45" t="s">
        <v>113</v>
      </c>
      <c r="C45" t="s">
        <v>149</v>
      </c>
      <c r="D45" s="149">
        <v>1760.6</v>
      </c>
      <c r="E45" s="34"/>
      <c r="F45" s="34"/>
      <c r="N45" s="148" t="s">
        <v>1008</v>
      </c>
      <c r="O45" s="148" t="s">
        <v>112</v>
      </c>
      <c r="P45" s="148" t="s">
        <v>113</v>
      </c>
      <c r="Q45" s="148" t="s">
        <v>149</v>
      </c>
      <c r="R45" s="149">
        <v>1760.6</v>
      </c>
    </row>
    <row r="46" spans="1:18" x14ac:dyDescent="0.2">
      <c r="A46" t="s">
        <v>112</v>
      </c>
      <c r="B46" t="s">
        <v>113</v>
      </c>
      <c r="C46" t="s">
        <v>150</v>
      </c>
      <c r="D46" s="149">
        <v>12276338.890000001</v>
      </c>
      <c r="E46" s="34"/>
      <c r="N46" s="148" t="s">
        <v>1008</v>
      </c>
      <c r="O46" s="148" t="s">
        <v>112</v>
      </c>
      <c r="P46" s="148" t="s">
        <v>113</v>
      </c>
      <c r="Q46" s="148" t="s">
        <v>150</v>
      </c>
      <c r="R46" s="149">
        <v>12276338.890000001</v>
      </c>
    </row>
    <row r="47" spans="1:18" x14ac:dyDescent="0.2">
      <c r="A47" t="s">
        <v>112</v>
      </c>
      <c r="B47" t="s">
        <v>113</v>
      </c>
      <c r="C47" t="s">
        <v>151</v>
      </c>
      <c r="D47" s="149">
        <v>28766556.870000001</v>
      </c>
      <c r="E47" s="34"/>
      <c r="N47" s="148" t="s">
        <v>1008</v>
      </c>
      <c r="O47" s="148" t="s">
        <v>112</v>
      </c>
      <c r="P47" s="148" t="s">
        <v>113</v>
      </c>
      <c r="Q47" s="148" t="s">
        <v>151</v>
      </c>
      <c r="R47" s="149">
        <v>28766556.870000001</v>
      </c>
    </row>
    <row r="48" spans="1:18" x14ac:dyDescent="0.2">
      <c r="A48" t="s">
        <v>112</v>
      </c>
      <c r="B48" t="s">
        <v>113</v>
      </c>
      <c r="C48" t="s">
        <v>152</v>
      </c>
      <c r="D48" s="149">
        <v>14394951.220000001</v>
      </c>
      <c r="E48" s="34"/>
      <c r="F48" s="34"/>
      <c r="N48" s="148" t="s">
        <v>1008</v>
      </c>
      <c r="O48" s="148" t="s">
        <v>112</v>
      </c>
      <c r="P48" s="148" t="s">
        <v>113</v>
      </c>
      <c r="Q48" s="148" t="s">
        <v>152</v>
      </c>
      <c r="R48" s="149">
        <v>14394951.220000001</v>
      </c>
    </row>
    <row r="49" spans="1:18" x14ac:dyDescent="0.2">
      <c r="C49" s="128" t="s">
        <v>1012</v>
      </c>
      <c r="D49" s="149"/>
      <c r="E49" s="34"/>
      <c r="F49" s="34"/>
      <c r="N49" s="148"/>
      <c r="O49" s="148"/>
      <c r="P49" s="148"/>
      <c r="Q49" s="148"/>
      <c r="R49" s="149"/>
    </row>
    <row r="50" spans="1:18" x14ac:dyDescent="0.2">
      <c r="C50" s="128" t="s">
        <v>1013</v>
      </c>
      <c r="D50" s="149"/>
      <c r="E50" s="34"/>
      <c r="F50" s="34"/>
      <c r="N50" s="148"/>
      <c r="O50" s="148"/>
      <c r="P50" s="148"/>
      <c r="Q50" s="148"/>
      <c r="R50" s="149"/>
    </row>
    <row r="51" spans="1:18" x14ac:dyDescent="0.2">
      <c r="A51" t="s">
        <v>112</v>
      </c>
      <c r="B51" t="s">
        <v>113</v>
      </c>
      <c r="C51" t="s">
        <v>153</v>
      </c>
      <c r="D51" s="149">
        <v>2050993.68</v>
      </c>
      <c r="E51" s="34"/>
      <c r="N51" s="148" t="s">
        <v>1008</v>
      </c>
      <c r="O51" s="148" t="s">
        <v>112</v>
      </c>
      <c r="P51" s="148" t="s">
        <v>113</v>
      </c>
      <c r="Q51" s="148" t="s">
        <v>153</v>
      </c>
      <c r="R51" s="149">
        <v>2050993.68</v>
      </c>
    </row>
    <row r="52" spans="1:18" x14ac:dyDescent="0.2">
      <c r="A52" t="s">
        <v>112</v>
      </c>
      <c r="B52" t="s">
        <v>113</v>
      </c>
      <c r="C52" t="s">
        <v>154</v>
      </c>
      <c r="D52" s="149">
        <v>804097.06</v>
      </c>
      <c r="E52" s="34"/>
      <c r="N52" s="148" t="s">
        <v>1008</v>
      </c>
      <c r="O52" s="148" t="s">
        <v>112</v>
      </c>
      <c r="P52" s="148" t="s">
        <v>113</v>
      </c>
      <c r="Q52" s="148" t="s">
        <v>154</v>
      </c>
      <c r="R52" s="149">
        <v>804097.06</v>
      </c>
    </row>
    <row r="53" spans="1:18" x14ac:dyDescent="0.2">
      <c r="A53" t="s">
        <v>112</v>
      </c>
      <c r="B53" t="s">
        <v>113</v>
      </c>
      <c r="C53" t="s">
        <v>155</v>
      </c>
      <c r="D53" s="149">
        <v>949797.34</v>
      </c>
      <c r="E53" s="34"/>
      <c r="F53" s="34"/>
      <c r="N53" s="148" t="s">
        <v>1008</v>
      </c>
      <c r="O53" s="148" t="s">
        <v>112</v>
      </c>
      <c r="P53" s="148" t="s">
        <v>113</v>
      </c>
      <c r="Q53" s="148" t="s">
        <v>155</v>
      </c>
      <c r="R53" s="149">
        <v>949797.34</v>
      </c>
    </row>
    <row r="54" spans="1:18" x14ac:dyDescent="0.2">
      <c r="A54" t="s">
        <v>112</v>
      </c>
      <c r="B54" t="s">
        <v>113</v>
      </c>
      <c r="C54" t="s">
        <v>156</v>
      </c>
      <c r="D54" s="149">
        <v>35698086.520000003</v>
      </c>
      <c r="E54" s="34"/>
      <c r="N54" s="148" t="s">
        <v>1008</v>
      </c>
      <c r="O54" s="148" t="s">
        <v>112</v>
      </c>
      <c r="P54" s="148" t="s">
        <v>113</v>
      </c>
      <c r="Q54" s="148" t="s">
        <v>156</v>
      </c>
      <c r="R54" s="149">
        <v>35698086.520000003</v>
      </c>
    </row>
    <row r="55" spans="1:18" x14ac:dyDescent="0.2">
      <c r="A55" t="s">
        <v>112</v>
      </c>
      <c r="B55" t="s">
        <v>113</v>
      </c>
      <c r="C55" t="s">
        <v>157</v>
      </c>
      <c r="D55" s="149">
        <v>16429016.869999999</v>
      </c>
      <c r="E55" s="34"/>
      <c r="N55" s="148" t="s">
        <v>1008</v>
      </c>
      <c r="O55" s="148" t="s">
        <v>112</v>
      </c>
      <c r="P55" s="148" t="s">
        <v>113</v>
      </c>
      <c r="Q55" s="148" t="s">
        <v>157</v>
      </c>
      <c r="R55" s="149">
        <v>16429016.869999999</v>
      </c>
    </row>
    <row r="56" spans="1:18" x14ac:dyDescent="0.2">
      <c r="A56" t="s">
        <v>112</v>
      </c>
      <c r="B56" t="s">
        <v>113</v>
      </c>
      <c r="C56" t="s">
        <v>158</v>
      </c>
      <c r="D56" s="149">
        <v>23736561.52</v>
      </c>
      <c r="E56" s="34"/>
      <c r="N56" s="148" t="s">
        <v>1008</v>
      </c>
      <c r="O56" s="148" t="s">
        <v>112</v>
      </c>
      <c r="P56" s="148" t="s">
        <v>113</v>
      </c>
      <c r="Q56" s="148" t="s">
        <v>158</v>
      </c>
      <c r="R56" s="149">
        <v>23736561.52</v>
      </c>
    </row>
    <row r="57" spans="1:18" x14ac:dyDescent="0.2">
      <c r="A57" t="s">
        <v>112</v>
      </c>
      <c r="B57" t="s">
        <v>113</v>
      </c>
      <c r="C57" t="s">
        <v>159</v>
      </c>
      <c r="D57" s="149">
        <v>3542250.18</v>
      </c>
      <c r="E57" s="34"/>
      <c r="N57" s="148" t="s">
        <v>1008</v>
      </c>
      <c r="O57" s="148" t="s">
        <v>112</v>
      </c>
      <c r="P57" s="148" t="s">
        <v>113</v>
      </c>
      <c r="Q57" s="148" t="s">
        <v>159</v>
      </c>
      <c r="R57" s="149">
        <v>3542250.18</v>
      </c>
    </row>
    <row r="58" spans="1:18" x14ac:dyDescent="0.2">
      <c r="A58" t="s">
        <v>112</v>
      </c>
      <c r="B58" t="s">
        <v>113</v>
      </c>
      <c r="C58" t="s">
        <v>160</v>
      </c>
      <c r="D58" s="149">
        <v>82454.84</v>
      </c>
      <c r="E58" s="34"/>
      <c r="N58" s="148" t="s">
        <v>1008</v>
      </c>
      <c r="O58" s="148" t="s">
        <v>112</v>
      </c>
      <c r="P58" s="148" t="s">
        <v>113</v>
      </c>
      <c r="Q58" s="148" t="s">
        <v>160</v>
      </c>
      <c r="R58" s="149">
        <v>82454.84</v>
      </c>
    </row>
    <row r="59" spans="1:18" x14ac:dyDescent="0.2">
      <c r="A59" t="s">
        <v>112</v>
      </c>
      <c r="B59" t="s">
        <v>113</v>
      </c>
      <c r="C59" t="s">
        <v>161</v>
      </c>
      <c r="D59" s="149">
        <v>2691729.15</v>
      </c>
      <c r="E59" s="34"/>
      <c r="F59" s="34">
        <f>SUM(D40:D59)</f>
        <v>141774206.68000004</v>
      </c>
      <c r="G59" s="150" t="s">
        <v>1014</v>
      </c>
      <c r="N59" s="148" t="s">
        <v>1008</v>
      </c>
      <c r="O59" s="148" t="s">
        <v>112</v>
      </c>
      <c r="P59" s="148" t="s">
        <v>113</v>
      </c>
      <c r="Q59" s="148" t="s">
        <v>161</v>
      </c>
      <c r="R59" s="149">
        <v>2691729.15</v>
      </c>
    </row>
    <row r="60" spans="1:18" x14ac:dyDescent="0.2">
      <c r="D60" s="34"/>
      <c r="E60" s="34"/>
    </row>
    <row r="61" spans="1:18" x14ac:dyDescent="0.2">
      <c r="A61" t="s">
        <v>112</v>
      </c>
      <c r="B61" t="s">
        <v>113</v>
      </c>
      <c r="C61" t="s">
        <v>162</v>
      </c>
      <c r="D61" s="149">
        <v>720411.87</v>
      </c>
      <c r="E61" s="34"/>
      <c r="N61" s="148" t="s">
        <v>1008</v>
      </c>
      <c r="O61" s="148" t="s">
        <v>112</v>
      </c>
      <c r="P61" s="148" t="s">
        <v>113</v>
      </c>
      <c r="Q61" s="148" t="s">
        <v>162</v>
      </c>
      <c r="R61" s="149">
        <v>720411.87</v>
      </c>
    </row>
    <row r="62" spans="1:18" x14ac:dyDescent="0.2">
      <c r="A62" t="s">
        <v>112</v>
      </c>
      <c r="B62" t="s">
        <v>113</v>
      </c>
      <c r="C62" t="s">
        <v>163</v>
      </c>
      <c r="D62" s="149">
        <v>95031.88</v>
      </c>
      <c r="E62" s="34"/>
      <c r="N62" s="148" t="s">
        <v>1008</v>
      </c>
      <c r="O62" s="148" t="s">
        <v>112</v>
      </c>
      <c r="P62" s="148" t="s">
        <v>113</v>
      </c>
      <c r="Q62" s="148" t="s">
        <v>163</v>
      </c>
      <c r="R62" s="149">
        <v>95031.88</v>
      </c>
    </row>
    <row r="63" spans="1:18" x14ac:dyDescent="0.2">
      <c r="A63" t="s">
        <v>112</v>
      </c>
      <c r="B63" t="s">
        <v>113</v>
      </c>
      <c r="C63" t="s">
        <v>164</v>
      </c>
      <c r="D63" s="149">
        <v>241312.96</v>
      </c>
      <c r="E63" s="34"/>
      <c r="N63" s="148" t="s">
        <v>1008</v>
      </c>
      <c r="O63" s="148" t="s">
        <v>112</v>
      </c>
      <c r="P63" s="148" t="s">
        <v>113</v>
      </c>
      <c r="Q63" s="148" t="s">
        <v>164</v>
      </c>
      <c r="R63" s="149">
        <v>241312.96</v>
      </c>
    </row>
    <row r="64" spans="1:18" x14ac:dyDescent="0.2">
      <c r="A64" t="s">
        <v>112</v>
      </c>
      <c r="B64" t="s">
        <v>113</v>
      </c>
      <c r="C64" t="s">
        <v>165</v>
      </c>
      <c r="D64" s="149">
        <v>3953.44</v>
      </c>
      <c r="E64" s="34"/>
      <c r="F64" s="34"/>
      <c r="N64" s="148" t="s">
        <v>1008</v>
      </c>
      <c r="O64" s="148" t="s">
        <v>112</v>
      </c>
      <c r="P64" s="148" t="s">
        <v>113</v>
      </c>
      <c r="Q64" s="148" t="s">
        <v>165</v>
      </c>
      <c r="R64" s="149">
        <v>3953.44</v>
      </c>
    </row>
    <row r="65" spans="1:18" x14ac:dyDescent="0.2">
      <c r="A65" t="s">
        <v>112</v>
      </c>
      <c r="B65" t="s">
        <v>113</v>
      </c>
      <c r="C65" t="s">
        <v>166</v>
      </c>
      <c r="D65" s="149">
        <v>1034377.16</v>
      </c>
      <c r="E65" s="34"/>
      <c r="N65" s="148" t="s">
        <v>1008</v>
      </c>
      <c r="O65" s="148" t="s">
        <v>112</v>
      </c>
      <c r="P65" s="148" t="s">
        <v>113</v>
      </c>
      <c r="Q65" s="148" t="s">
        <v>166</v>
      </c>
      <c r="R65" s="149">
        <v>1034377.16</v>
      </c>
    </row>
    <row r="66" spans="1:18" x14ac:dyDescent="0.2">
      <c r="A66" t="s">
        <v>112</v>
      </c>
      <c r="B66" t="s">
        <v>113</v>
      </c>
      <c r="C66" t="s">
        <v>167</v>
      </c>
      <c r="D66" s="149">
        <v>846219.21</v>
      </c>
      <c r="E66" s="34"/>
      <c r="N66" s="148" t="s">
        <v>1008</v>
      </c>
      <c r="O66" s="148" t="s">
        <v>112</v>
      </c>
      <c r="P66" s="148" t="s">
        <v>113</v>
      </c>
      <c r="Q66" s="148" t="s">
        <v>167</v>
      </c>
      <c r="R66" s="149">
        <v>846219.21</v>
      </c>
    </row>
    <row r="67" spans="1:18" x14ac:dyDescent="0.2">
      <c r="A67" t="s">
        <v>112</v>
      </c>
      <c r="B67" t="s">
        <v>113</v>
      </c>
      <c r="C67" t="s">
        <v>168</v>
      </c>
      <c r="D67" s="149">
        <v>57911.13</v>
      </c>
      <c r="E67" s="34"/>
      <c r="N67" s="148" t="s">
        <v>1008</v>
      </c>
      <c r="O67" s="148" t="s">
        <v>112</v>
      </c>
      <c r="P67" s="148" t="s">
        <v>113</v>
      </c>
      <c r="Q67" s="148" t="s">
        <v>168</v>
      </c>
      <c r="R67" s="149">
        <v>57911.13</v>
      </c>
    </row>
    <row r="68" spans="1:18" x14ac:dyDescent="0.2">
      <c r="A68" t="s">
        <v>112</v>
      </c>
      <c r="B68" t="s">
        <v>113</v>
      </c>
      <c r="C68" t="s">
        <v>169</v>
      </c>
      <c r="D68" s="149">
        <v>-2529.39</v>
      </c>
      <c r="E68" s="34"/>
      <c r="N68" s="148" t="s">
        <v>1008</v>
      </c>
      <c r="O68" s="148" t="s">
        <v>112</v>
      </c>
      <c r="P68" s="148" t="s">
        <v>113</v>
      </c>
      <c r="Q68" s="148" t="s">
        <v>169</v>
      </c>
      <c r="R68" s="149">
        <v>-2529.39</v>
      </c>
    </row>
    <row r="69" spans="1:18" x14ac:dyDescent="0.2">
      <c r="A69" t="s">
        <v>112</v>
      </c>
      <c r="B69" t="s">
        <v>113</v>
      </c>
      <c r="C69" t="s">
        <v>170</v>
      </c>
      <c r="D69" s="149">
        <v>840941.63</v>
      </c>
      <c r="E69" s="34"/>
      <c r="N69" s="148" t="s">
        <v>1008</v>
      </c>
      <c r="O69" s="148" t="s">
        <v>112</v>
      </c>
      <c r="P69" s="148" t="s">
        <v>113</v>
      </c>
      <c r="Q69" s="148" t="s">
        <v>170</v>
      </c>
      <c r="R69" s="149">
        <v>840941.63</v>
      </c>
    </row>
    <row r="70" spans="1:18" x14ac:dyDescent="0.2">
      <c r="A70" t="s">
        <v>112</v>
      </c>
      <c r="B70" t="s">
        <v>113</v>
      </c>
      <c r="C70" t="s">
        <v>171</v>
      </c>
      <c r="D70" s="149">
        <v>32691.38</v>
      </c>
      <c r="E70" s="34"/>
      <c r="N70" s="148" t="s">
        <v>1008</v>
      </c>
      <c r="O70" s="148" t="s">
        <v>112</v>
      </c>
      <c r="P70" s="148" t="s">
        <v>113</v>
      </c>
      <c r="Q70" s="148" t="s">
        <v>171</v>
      </c>
      <c r="R70" s="149">
        <v>32691.38</v>
      </c>
    </row>
    <row r="71" spans="1:18" x14ac:dyDescent="0.2">
      <c r="A71" t="s">
        <v>112</v>
      </c>
      <c r="B71" t="s">
        <v>113</v>
      </c>
      <c r="C71" t="s">
        <v>172</v>
      </c>
      <c r="D71" s="149">
        <v>51688.27</v>
      </c>
      <c r="E71" s="34"/>
      <c r="N71" s="148" t="s">
        <v>1008</v>
      </c>
      <c r="O71" s="148" t="s">
        <v>112</v>
      </c>
      <c r="P71" s="148" t="s">
        <v>113</v>
      </c>
      <c r="Q71" s="148" t="s">
        <v>172</v>
      </c>
      <c r="R71" s="149">
        <v>51688.27</v>
      </c>
    </row>
    <row r="72" spans="1:18" x14ac:dyDescent="0.2">
      <c r="A72" t="s">
        <v>112</v>
      </c>
      <c r="B72" t="s">
        <v>113</v>
      </c>
      <c r="C72" t="s">
        <v>173</v>
      </c>
      <c r="D72" s="149">
        <v>14413.09</v>
      </c>
      <c r="E72" s="34"/>
      <c r="F72" s="34"/>
      <c r="N72" s="148" t="s">
        <v>1008</v>
      </c>
      <c r="O72" s="148" t="s">
        <v>112</v>
      </c>
      <c r="P72" s="148" t="s">
        <v>113</v>
      </c>
      <c r="Q72" s="148" t="s">
        <v>173</v>
      </c>
      <c r="R72" s="149">
        <v>14413.09</v>
      </c>
    </row>
    <row r="73" spans="1:18" x14ac:dyDescent="0.2">
      <c r="A73" t="s">
        <v>112</v>
      </c>
      <c r="B73" t="s">
        <v>113</v>
      </c>
      <c r="C73" t="s">
        <v>174</v>
      </c>
      <c r="D73" s="149">
        <v>185275.46</v>
      </c>
      <c r="E73" s="34"/>
      <c r="N73" s="148" t="s">
        <v>1008</v>
      </c>
      <c r="O73" s="148" t="s">
        <v>112</v>
      </c>
      <c r="P73" s="148" t="s">
        <v>113</v>
      </c>
      <c r="Q73" s="148" t="s">
        <v>174</v>
      </c>
      <c r="R73" s="149">
        <v>185275.46</v>
      </c>
    </row>
    <row r="74" spans="1:18" x14ac:dyDescent="0.2">
      <c r="A74" t="s">
        <v>112</v>
      </c>
      <c r="B74" t="s">
        <v>113</v>
      </c>
      <c r="C74" t="s">
        <v>175</v>
      </c>
      <c r="E74" s="34"/>
    </row>
    <row r="75" spans="1:18" x14ac:dyDescent="0.2">
      <c r="A75" t="s">
        <v>112</v>
      </c>
      <c r="B75" t="s">
        <v>113</v>
      </c>
      <c r="C75" t="s">
        <v>176</v>
      </c>
      <c r="D75" s="149">
        <v>1550205.23</v>
      </c>
      <c r="E75" s="34"/>
      <c r="N75" s="148" t="s">
        <v>1008</v>
      </c>
      <c r="O75" s="148" t="s">
        <v>112</v>
      </c>
      <c r="P75" s="148" t="s">
        <v>113</v>
      </c>
      <c r="Q75" s="148" t="s">
        <v>176</v>
      </c>
      <c r="R75" s="149">
        <v>1550205.23</v>
      </c>
    </row>
    <row r="76" spans="1:18" x14ac:dyDescent="0.2">
      <c r="C76" s="128" t="s">
        <v>1015</v>
      </c>
      <c r="D76" s="149">
        <v>3305.15</v>
      </c>
      <c r="E76" s="34"/>
      <c r="N76" s="148" t="s">
        <v>1008</v>
      </c>
      <c r="O76" s="148" t="s">
        <v>112</v>
      </c>
      <c r="P76" s="148" t="s">
        <v>113</v>
      </c>
      <c r="Q76" s="148" t="s">
        <v>1009</v>
      </c>
      <c r="R76" s="149">
        <v>3305.15</v>
      </c>
    </row>
    <row r="77" spans="1:18" x14ac:dyDescent="0.2">
      <c r="A77" t="s">
        <v>112</v>
      </c>
      <c r="B77" t="s">
        <v>113</v>
      </c>
      <c r="C77" t="s">
        <v>177</v>
      </c>
      <c r="D77" s="149">
        <v>35769</v>
      </c>
      <c r="E77" s="34"/>
      <c r="N77" s="148" t="s">
        <v>1008</v>
      </c>
      <c r="O77" s="148" t="s">
        <v>112</v>
      </c>
      <c r="P77" s="148" t="s">
        <v>113</v>
      </c>
      <c r="Q77" s="148" t="s">
        <v>177</v>
      </c>
      <c r="R77" s="149">
        <v>35769</v>
      </c>
    </row>
    <row r="78" spans="1:18" x14ac:dyDescent="0.2">
      <c r="A78" t="s">
        <v>112</v>
      </c>
      <c r="B78" t="s">
        <v>113</v>
      </c>
      <c r="C78" t="s">
        <v>178</v>
      </c>
      <c r="D78" s="149">
        <v>484128.31</v>
      </c>
      <c r="E78" s="34"/>
      <c r="N78" s="148" t="s">
        <v>1008</v>
      </c>
      <c r="O78" s="148" t="s">
        <v>112</v>
      </c>
      <c r="P78" s="148" t="s">
        <v>113</v>
      </c>
      <c r="Q78" s="148" t="s">
        <v>178</v>
      </c>
      <c r="R78" s="149">
        <v>484128.31</v>
      </c>
    </row>
    <row r="79" spans="1:18" x14ac:dyDescent="0.2">
      <c r="A79" t="s">
        <v>112</v>
      </c>
      <c r="B79" t="s">
        <v>113</v>
      </c>
      <c r="C79" t="s">
        <v>179</v>
      </c>
      <c r="E79" s="34"/>
      <c r="G79" s="34"/>
      <c r="H79" s="128"/>
    </row>
    <row r="80" spans="1:18" x14ac:dyDescent="0.2">
      <c r="A80" t="s">
        <v>112</v>
      </c>
      <c r="B80" t="s">
        <v>113</v>
      </c>
      <c r="C80" t="s">
        <v>180</v>
      </c>
      <c r="D80" s="149">
        <v>113214.61</v>
      </c>
      <c r="E80" s="34"/>
      <c r="F80" s="34">
        <f>SUM(D61:D80)</f>
        <v>6308320.3899999997</v>
      </c>
      <c r="G80" s="34" t="s">
        <v>1057</v>
      </c>
      <c r="N80" s="148" t="s">
        <v>1008</v>
      </c>
      <c r="O80" s="148" t="s">
        <v>112</v>
      </c>
      <c r="P80" s="148" t="s">
        <v>113</v>
      </c>
      <c r="Q80" s="148" t="s">
        <v>180</v>
      </c>
      <c r="R80" s="149">
        <v>113214.61</v>
      </c>
    </row>
    <row r="81" spans="4:18" x14ac:dyDescent="0.2">
      <c r="D81" s="34">
        <f>SUM(D5:D80)</f>
        <v>173899104.81000009</v>
      </c>
      <c r="E81" s="34"/>
      <c r="R81" s="6">
        <f>SUM(R5:R80)</f>
        <v>173899104.81000009</v>
      </c>
    </row>
    <row r="82" spans="4:18" x14ac:dyDescent="0.2">
      <c r="F82" s="34">
        <f>SUM(F6,F12,F29,F38,F59,F80)</f>
        <v>173899104.81000003</v>
      </c>
      <c r="G82" s="34"/>
    </row>
  </sheetData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5"/>
  <sheetViews>
    <sheetView zoomScaleNormal="100" workbookViewId="0"/>
  </sheetViews>
  <sheetFormatPr defaultRowHeight="15" outlineLevelRow="2" x14ac:dyDescent="0.25"/>
  <cols>
    <col min="1" max="1" width="22" style="133" bestFit="1" customWidth="1"/>
    <col min="2" max="2" width="23.42578125" style="133" bestFit="1" customWidth="1"/>
    <col min="3" max="3" width="35" style="133" bestFit="1" customWidth="1"/>
    <col min="4" max="4" width="38" style="133" bestFit="1" customWidth="1"/>
    <col min="5" max="5" width="7.85546875" style="133" bestFit="1" customWidth="1"/>
    <col min="6" max="6" width="16.28515625" style="137" bestFit="1" customWidth="1"/>
    <col min="7" max="16384" width="9.140625" style="133"/>
  </cols>
  <sheetData>
    <row r="1" spans="1:6" x14ac:dyDescent="0.25">
      <c r="A1" s="134" t="s">
        <v>473</v>
      </c>
      <c r="B1" s="134" t="s">
        <v>474</v>
      </c>
      <c r="C1" s="134" t="s">
        <v>475</v>
      </c>
      <c r="D1" s="134" t="s">
        <v>476</v>
      </c>
      <c r="E1" s="134" t="s">
        <v>7</v>
      </c>
      <c r="F1" s="135" t="s">
        <v>477</v>
      </c>
    </row>
    <row r="2" spans="1:6" hidden="1" outlineLevel="2" x14ac:dyDescent="0.25">
      <c r="A2" s="136" t="s">
        <v>112</v>
      </c>
      <c r="B2" s="136" t="s">
        <v>113</v>
      </c>
      <c r="C2" s="136" t="s">
        <v>268</v>
      </c>
      <c r="D2" s="136" t="s">
        <v>478</v>
      </c>
      <c r="E2" s="136" t="s">
        <v>272</v>
      </c>
      <c r="F2" s="137">
        <v>5881.22</v>
      </c>
    </row>
    <row r="3" spans="1:6" hidden="1" outlineLevel="2" x14ac:dyDescent="0.25">
      <c r="A3" s="136" t="s">
        <v>112</v>
      </c>
      <c r="B3" s="136" t="s">
        <v>113</v>
      </c>
      <c r="C3" s="136" t="s">
        <v>268</v>
      </c>
      <c r="D3" s="136" t="s">
        <v>478</v>
      </c>
      <c r="E3" s="136" t="s">
        <v>271</v>
      </c>
      <c r="F3" s="137">
        <v>342.5</v>
      </c>
    </row>
    <row r="4" spans="1:6" hidden="1" outlineLevel="2" x14ac:dyDescent="0.25">
      <c r="A4" s="136" t="s">
        <v>112</v>
      </c>
      <c r="B4" s="136" t="s">
        <v>113</v>
      </c>
      <c r="C4" s="136" t="s">
        <v>268</v>
      </c>
      <c r="D4" s="136" t="s">
        <v>478</v>
      </c>
      <c r="E4" s="136" t="s">
        <v>273</v>
      </c>
      <c r="F4" s="137">
        <v>1909.25</v>
      </c>
    </row>
    <row r="5" spans="1:6" hidden="1" outlineLevel="2" x14ac:dyDescent="0.25">
      <c r="A5" s="136" t="s">
        <v>112</v>
      </c>
      <c r="B5" s="136" t="s">
        <v>113</v>
      </c>
      <c r="C5" s="136" t="s">
        <v>268</v>
      </c>
      <c r="D5" s="136" t="s">
        <v>478</v>
      </c>
      <c r="E5" s="136" t="s">
        <v>270</v>
      </c>
      <c r="F5" s="137">
        <v>196.75</v>
      </c>
    </row>
    <row r="6" spans="1:6" outlineLevel="1" collapsed="1" x14ac:dyDescent="0.25">
      <c r="A6" s="136"/>
      <c r="B6" s="136"/>
      <c r="C6" s="140" t="s">
        <v>274</v>
      </c>
      <c r="D6" s="136"/>
      <c r="E6" s="136"/>
      <c r="F6" s="137">
        <f>SUBTOTAL(9,F2:F5)</f>
        <v>8329.7200000000012</v>
      </c>
    </row>
    <row r="7" spans="1:6" hidden="1" outlineLevel="2" x14ac:dyDescent="0.25">
      <c r="A7" s="136" t="s">
        <v>112</v>
      </c>
      <c r="B7" s="136" t="s">
        <v>113</v>
      </c>
      <c r="C7" s="136" t="s">
        <v>275</v>
      </c>
      <c r="D7" s="136" t="s">
        <v>479</v>
      </c>
      <c r="E7" s="136" t="s">
        <v>282</v>
      </c>
      <c r="F7" s="137">
        <v>3334</v>
      </c>
    </row>
    <row r="8" spans="1:6" hidden="1" outlineLevel="2" x14ac:dyDescent="0.25">
      <c r="A8" s="136" t="s">
        <v>112</v>
      </c>
      <c r="B8" s="136" t="s">
        <v>113</v>
      </c>
      <c r="C8" s="136" t="s">
        <v>275</v>
      </c>
      <c r="D8" s="136" t="s">
        <v>479</v>
      </c>
      <c r="E8" s="136" t="s">
        <v>280</v>
      </c>
      <c r="F8" s="137">
        <v>12596.39</v>
      </c>
    </row>
    <row r="9" spans="1:6" hidden="1" outlineLevel="2" x14ac:dyDescent="0.25">
      <c r="A9" s="136" t="s">
        <v>112</v>
      </c>
      <c r="B9" s="136" t="s">
        <v>113</v>
      </c>
      <c r="C9" s="136" t="s">
        <v>275</v>
      </c>
      <c r="D9" s="136" t="s">
        <v>479</v>
      </c>
      <c r="E9" s="136" t="s">
        <v>283</v>
      </c>
      <c r="F9" s="137">
        <v>7465.95</v>
      </c>
    </row>
    <row r="10" spans="1:6" hidden="1" outlineLevel="2" x14ac:dyDescent="0.25">
      <c r="A10" s="136" t="s">
        <v>112</v>
      </c>
      <c r="B10" s="136" t="s">
        <v>113</v>
      </c>
      <c r="C10" s="136" t="s">
        <v>275</v>
      </c>
      <c r="D10" s="136" t="s">
        <v>479</v>
      </c>
      <c r="E10" s="136" t="s">
        <v>293</v>
      </c>
      <c r="F10" s="137">
        <v>3017.82</v>
      </c>
    </row>
    <row r="11" spans="1:6" hidden="1" outlineLevel="2" x14ac:dyDescent="0.25">
      <c r="A11" s="136" t="s">
        <v>112</v>
      </c>
      <c r="B11" s="136" t="s">
        <v>113</v>
      </c>
      <c r="C11" s="136" t="s">
        <v>275</v>
      </c>
      <c r="D11" s="136" t="s">
        <v>479</v>
      </c>
      <c r="E11" s="136" t="s">
        <v>292</v>
      </c>
      <c r="F11" s="137">
        <v>10712.15</v>
      </c>
    </row>
    <row r="12" spans="1:6" hidden="1" outlineLevel="2" x14ac:dyDescent="0.25">
      <c r="A12" s="136" t="s">
        <v>112</v>
      </c>
      <c r="B12" s="136" t="s">
        <v>113</v>
      </c>
      <c r="C12" s="136" t="s">
        <v>275</v>
      </c>
      <c r="D12" s="136" t="s">
        <v>479</v>
      </c>
      <c r="E12" s="136" t="s">
        <v>287</v>
      </c>
      <c r="F12" s="137">
        <v>8201.81</v>
      </c>
    </row>
    <row r="13" spans="1:6" hidden="1" outlineLevel="2" x14ac:dyDescent="0.25">
      <c r="A13" s="136" t="s">
        <v>112</v>
      </c>
      <c r="B13" s="136" t="s">
        <v>113</v>
      </c>
      <c r="C13" s="136" t="s">
        <v>275</v>
      </c>
      <c r="D13" s="136" t="s">
        <v>479</v>
      </c>
      <c r="E13" s="136" t="s">
        <v>277</v>
      </c>
      <c r="F13" s="137">
        <v>1402.01</v>
      </c>
    </row>
    <row r="14" spans="1:6" hidden="1" outlineLevel="2" x14ac:dyDescent="0.25">
      <c r="A14" s="136" t="s">
        <v>112</v>
      </c>
      <c r="B14" s="136" t="s">
        <v>113</v>
      </c>
      <c r="C14" s="136" t="s">
        <v>275</v>
      </c>
      <c r="D14" s="136" t="s">
        <v>479</v>
      </c>
      <c r="E14" s="136" t="s">
        <v>286</v>
      </c>
      <c r="F14" s="137">
        <v>7306.49</v>
      </c>
    </row>
    <row r="15" spans="1:6" hidden="1" outlineLevel="2" x14ac:dyDescent="0.25">
      <c r="A15" s="136" t="s">
        <v>112</v>
      </c>
      <c r="B15" s="136" t="s">
        <v>113</v>
      </c>
      <c r="C15" s="136" t="s">
        <v>275</v>
      </c>
      <c r="D15" s="136" t="s">
        <v>479</v>
      </c>
      <c r="E15" s="136" t="s">
        <v>290</v>
      </c>
      <c r="F15" s="137">
        <v>7173.67</v>
      </c>
    </row>
    <row r="16" spans="1:6" hidden="1" outlineLevel="2" x14ac:dyDescent="0.25">
      <c r="A16" s="136" t="s">
        <v>112</v>
      </c>
      <c r="B16" s="136" t="s">
        <v>113</v>
      </c>
      <c r="C16" s="136" t="s">
        <v>275</v>
      </c>
      <c r="D16" s="136" t="s">
        <v>479</v>
      </c>
      <c r="E16" s="136" t="s">
        <v>281</v>
      </c>
      <c r="F16" s="137">
        <v>8126.1</v>
      </c>
    </row>
    <row r="17" spans="1:6" hidden="1" outlineLevel="2" x14ac:dyDescent="0.25">
      <c r="A17" s="136" t="s">
        <v>112</v>
      </c>
      <c r="B17" s="136" t="s">
        <v>113</v>
      </c>
      <c r="C17" s="136" t="s">
        <v>275</v>
      </c>
      <c r="D17" s="136" t="s">
        <v>479</v>
      </c>
      <c r="E17" s="136" t="s">
        <v>285</v>
      </c>
      <c r="F17" s="137">
        <v>16905.38</v>
      </c>
    </row>
    <row r="18" spans="1:6" hidden="1" outlineLevel="2" x14ac:dyDescent="0.25">
      <c r="A18" s="136" t="s">
        <v>112</v>
      </c>
      <c r="B18" s="136" t="s">
        <v>113</v>
      </c>
      <c r="C18" s="136" t="s">
        <v>275</v>
      </c>
      <c r="D18" s="136" t="s">
        <v>479</v>
      </c>
      <c r="E18" s="136" t="s">
        <v>289</v>
      </c>
      <c r="F18" s="137">
        <v>4160.03</v>
      </c>
    </row>
    <row r="19" spans="1:6" hidden="1" outlineLevel="2" x14ac:dyDescent="0.25">
      <c r="A19" s="136" t="s">
        <v>112</v>
      </c>
      <c r="B19" s="136" t="s">
        <v>113</v>
      </c>
      <c r="C19" s="136" t="s">
        <v>275</v>
      </c>
      <c r="D19" s="136" t="s">
        <v>479</v>
      </c>
      <c r="E19" s="136" t="s">
        <v>284</v>
      </c>
      <c r="F19" s="137">
        <v>2118.73</v>
      </c>
    </row>
    <row r="20" spans="1:6" hidden="1" outlineLevel="2" x14ac:dyDescent="0.25">
      <c r="A20" s="136" t="s">
        <v>112</v>
      </c>
      <c r="B20" s="136" t="s">
        <v>113</v>
      </c>
      <c r="C20" s="136" t="s">
        <v>275</v>
      </c>
      <c r="D20" s="136" t="s">
        <v>479</v>
      </c>
      <c r="E20" s="136" t="s">
        <v>279</v>
      </c>
      <c r="F20" s="137">
        <v>321.5</v>
      </c>
    </row>
    <row r="21" spans="1:6" hidden="1" outlineLevel="2" x14ac:dyDescent="0.25">
      <c r="A21" s="136" t="s">
        <v>112</v>
      </c>
      <c r="B21" s="136" t="s">
        <v>113</v>
      </c>
      <c r="C21" s="136" t="s">
        <v>275</v>
      </c>
      <c r="D21" s="136" t="s">
        <v>479</v>
      </c>
      <c r="E21" s="136" t="s">
        <v>291</v>
      </c>
      <c r="F21" s="137">
        <v>22848.69</v>
      </c>
    </row>
    <row r="22" spans="1:6" hidden="1" outlineLevel="2" x14ac:dyDescent="0.25">
      <c r="A22" s="136" t="s">
        <v>112</v>
      </c>
      <c r="B22" s="136" t="s">
        <v>113</v>
      </c>
      <c r="C22" s="136" t="s">
        <v>275</v>
      </c>
      <c r="D22" s="136" t="s">
        <v>479</v>
      </c>
      <c r="E22" s="136" t="s">
        <v>276</v>
      </c>
      <c r="F22" s="137">
        <v>25</v>
      </c>
    </row>
    <row r="23" spans="1:6" hidden="1" outlineLevel="2" x14ac:dyDescent="0.25">
      <c r="A23" s="136" t="s">
        <v>112</v>
      </c>
      <c r="B23" s="136" t="s">
        <v>113</v>
      </c>
      <c r="C23" s="136" t="s">
        <v>275</v>
      </c>
      <c r="D23" s="136" t="s">
        <v>479</v>
      </c>
      <c r="E23" s="136" t="s">
        <v>278</v>
      </c>
      <c r="F23" s="137">
        <v>1110.47</v>
      </c>
    </row>
    <row r="24" spans="1:6" hidden="1" outlineLevel="2" x14ac:dyDescent="0.25">
      <c r="A24" s="136" t="s">
        <v>112</v>
      </c>
      <c r="B24" s="136" t="s">
        <v>113</v>
      </c>
      <c r="C24" s="136" t="s">
        <v>275</v>
      </c>
      <c r="D24" s="136" t="s">
        <v>479</v>
      </c>
      <c r="E24" s="136" t="s">
        <v>288</v>
      </c>
      <c r="F24" s="137">
        <v>3026.5</v>
      </c>
    </row>
    <row r="25" spans="1:6" outlineLevel="1" collapsed="1" x14ac:dyDescent="0.25">
      <c r="A25" s="136"/>
      <c r="B25" s="136"/>
      <c r="C25" s="140" t="s">
        <v>294</v>
      </c>
      <c r="D25" s="136"/>
      <c r="E25" s="136"/>
      <c r="F25" s="137">
        <f>SUBTOTAL(9,F7:F24)</f>
        <v>119852.69</v>
      </c>
    </row>
    <row r="26" spans="1:6" hidden="1" outlineLevel="2" x14ac:dyDescent="0.25">
      <c r="A26" s="136" t="s">
        <v>112</v>
      </c>
      <c r="B26" s="136" t="s">
        <v>113</v>
      </c>
      <c r="C26" s="136" t="s">
        <v>295</v>
      </c>
      <c r="D26" s="136" t="s">
        <v>480</v>
      </c>
      <c r="E26" s="136" t="s">
        <v>301</v>
      </c>
      <c r="F26" s="137">
        <v>10275.09</v>
      </c>
    </row>
    <row r="27" spans="1:6" hidden="1" outlineLevel="2" x14ac:dyDescent="0.25">
      <c r="A27" s="136" t="s">
        <v>112</v>
      </c>
      <c r="B27" s="136" t="s">
        <v>113</v>
      </c>
      <c r="C27" s="136" t="s">
        <v>295</v>
      </c>
      <c r="D27" s="136" t="s">
        <v>480</v>
      </c>
      <c r="E27" s="136" t="s">
        <v>283</v>
      </c>
      <c r="F27" s="137">
        <v>4415.8</v>
      </c>
    </row>
    <row r="28" spans="1:6" hidden="1" outlineLevel="2" x14ac:dyDescent="0.25">
      <c r="A28" s="136" t="s">
        <v>112</v>
      </c>
      <c r="B28" s="136" t="s">
        <v>113</v>
      </c>
      <c r="C28" s="136" t="s">
        <v>295</v>
      </c>
      <c r="D28" s="136" t="s">
        <v>480</v>
      </c>
      <c r="E28" s="136" t="s">
        <v>297</v>
      </c>
      <c r="F28" s="137">
        <v>13691.01</v>
      </c>
    </row>
    <row r="29" spans="1:6" hidden="1" outlineLevel="2" x14ac:dyDescent="0.25">
      <c r="A29" s="136" t="s">
        <v>112</v>
      </c>
      <c r="B29" s="136" t="s">
        <v>113</v>
      </c>
      <c r="C29" s="136" t="s">
        <v>295</v>
      </c>
      <c r="D29" s="136" t="s">
        <v>480</v>
      </c>
      <c r="E29" s="136" t="s">
        <v>303</v>
      </c>
      <c r="F29" s="137">
        <v>529.5</v>
      </c>
    </row>
    <row r="30" spans="1:6" hidden="1" outlineLevel="2" x14ac:dyDescent="0.25">
      <c r="A30" s="136" t="s">
        <v>112</v>
      </c>
      <c r="B30" s="136" t="s">
        <v>113</v>
      </c>
      <c r="C30" s="136" t="s">
        <v>295</v>
      </c>
      <c r="D30" s="136" t="s">
        <v>480</v>
      </c>
      <c r="E30" s="136" t="s">
        <v>302</v>
      </c>
      <c r="F30" s="137">
        <v>2461.4299999999998</v>
      </c>
    </row>
    <row r="31" spans="1:6" hidden="1" outlineLevel="2" x14ac:dyDescent="0.25">
      <c r="A31" s="136" t="s">
        <v>112</v>
      </c>
      <c r="B31" s="136" t="s">
        <v>113</v>
      </c>
      <c r="C31" s="136" t="s">
        <v>295</v>
      </c>
      <c r="D31" s="136" t="s">
        <v>480</v>
      </c>
      <c r="E31" s="136" t="s">
        <v>279</v>
      </c>
      <c r="F31" s="137">
        <v>4739.8999999999996</v>
      </c>
    </row>
    <row r="32" spans="1:6" hidden="1" outlineLevel="2" x14ac:dyDescent="0.25">
      <c r="A32" s="136" t="s">
        <v>112</v>
      </c>
      <c r="B32" s="136" t="s">
        <v>113</v>
      </c>
      <c r="C32" s="136" t="s">
        <v>295</v>
      </c>
      <c r="D32" s="136" t="s">
        <v>480</v>
      </c>
      <c r="E32" s="136" t="s">
        <v>300</v>
      </c>
      <c r="F32" s="137">
        <v>205484.18</v>
      </c>
    </row>
    <row r="33" spans="1:6" hidden="1" outlineLevel="2" x14ac:dyDescent="0.25">
      <c r="A33" s="136" t="s">
        <v>112</v>
      </c>
      <c r="B33" s="136" t="s">
        <v>113</v>
      </c>
      <c r="C33" s="136" t="s">
        <v>295</v>
      </c>
      <c r="D33" s="136" t="s">
        <v>480</v>
      </c>
      <c r="E33" s="136" t="s">
        <v>296</v>
      </c>
      <c r="F33" s="137">
        <v>3331.3</v>
      </c>
    </row>
    <row r="34" spans="1:6" hidden="1" outlineLevel="2" x14ac:dyDescent="0.25">
      <c r="A34" s="136" t="s">
        <v>112</v>
      </c>
      <c r="B34" s="136" t="s">
        <v>113</v>
      </c>
      <c r="C34" s="136" t="s">
        <v>295</v>
      </c>
      <c r="D34" s="136" t="s">
        <v>480</v>
      </c>
      <c r="E34" s="136" t="s">
        <v>298</v>
      </c>
      <c r="F34" s="137">
        <v>2851.66</v>
      </c>
    </row>
    <row r="35" spans="1:6" hidden="1" outlineLevel="2" x14ac:dyDescent="0.25">
      <c r="A35" s="136" t="s">
        <v>112</v>
      </c>
      <c r="B35" s="136" t="s">
        <v>113</v>
      </c>
      <c r="C35" s="136" t="s">
        <v>295</v>
      </c>
      <c r="D35" s="136" t="s">
        <v>480</v>
      </c>
      <c r="E35" s="136" t="s">
        <v>277</v>
      </c>
      <c r="F35" s="137">
        <v>1476.19</v>
      </c>
    </row>
    <row r="36" spans="1:6" hidden="1" outlineLevel="2" x14ac:dyDescent="0.25">
      <c r="A36" s="136" t="s">
        <v>112</v>
      </c>
      <c r="B36" s="136" t="s">
        <v>113</v>
      </c>
      <c r="C36" s="136" t="s">
        <v>295</v>
      </c>
      <c r="D36" s="136" t="s">
        <v>481</v>
      </c>
      <c r="E36" s="136" t="s">
        <v>283</v>
      </c>
      <c r="F36" s="137">
        <v>780</v>
      </c>
    </row>
    <row r="37" spans="1:6" hidden="1" outlineLevel="2" x14ac:dyDescent="0.25">
      <c r="A37" s="136" t="s">
        <v>112</v>
      </c>
      <c r="B37" s="136" t="s">
        <v>113</v>
      </c>
      <c r="C37" s="136" t="s">
        <v>295</v>
      </c>
      <c r="D37" s="136" t="s">
        <v>481</v>
      </c>
      <c r="E37" s="136" t="s">
        <v>281</v>
      </c>
      <c r="F37" s="137">
        <v>1501.82</v>
      </c>
    </row>
    <row r="38" spans="1:6" hidden="1" outlineLevel="2" x14ac:dyDescent="0.25">
      <c r="A38" s="136" t="s">
        <v>112</v>
      </c>
      <c r="B38" s="136" t="s">
        <v>113</v>
      </c>
      <c r="C38" s="136" t="s">
        <v>295</v>
      </c>
      <c r="D38" s="136" t="s">
        <v>481</v>
      </c>
      <c r="E38" s="136" t="s">
        <v>282</v>
      </c>
      <c r="F38" s="137">
        <v>3905.64</v>
      </c>
    </row>
    <row r="39" spans="1:6" hidden="1" outlineLevel="2" x14ac:dyDescent="0.25">
      <c r="A39" s="136" t="s">
        <v>112</v>
      </c>
      <c r="B39" s="136" t="s">
        <v>113</v>
      </c>
      <c r="C39" s="136" t="s">
        <v>295</v>
      </c>
      <c r="D39" s="136" t="s">
        <v>481</v>
      </c>
      <c r="E39" s="136" t="s">
        <v>303</v>
      </c>
      <c r="F39" s="137">
        <v>1566.59</v>
      </c>
    </row>
    <row r="40" spans="1:6" hidden="1" outlineLevel="2" x14ac:dyDescent="0.25">
      <c r="A40" s="136" t="s">
        <v>112</v>
      </c>
      <c r="B40" s="136" t="s">
        <v>113</v>
      </c>
      <c r="C40" s="136" t="s">
        <v>295</v>
      </c>
      <c r="D40" s="136" t="s">
        <v>481</v>
      </c>
      <c r="E40" s="136" t="s">
        <v>297</v>
      </c>
      <c r="F40" s="137">
        <v>166.62</v>
      </c>
    </row>
    <row r="41" spans="1:6" hidden="1" outlineLevel="2" x14ac:dyDescent="0.25">
      <c r="A41" s="136" t="s">
        <v>112</v>
      </c>
      <c r="B41" s="136" t="s">
        <v>113</v>
      </c>
      <c r="C41" s="136" t="s">
        <v>295</v>
      </c>
      <c r="D41" s="136" t="s">
        <v>481</v>
      </c>
      <c r="E41" s="136" t="s">
        <v>299</v>
      </c>
      <c r="F41" s="137">
        <v>3949.96</v>
      </c>
    </row>
    <row r="42" spans="1:6" outlineLevel="1" collapsed="1" x14ac:dyDescent="0.25">
      <c r="A42" s="136"/>
      <c r="B42" s="136"/>
      <c r="C42" s="140" t="s">
        <v>304</v>
      </c>
      <c r="D42" s="136"/>
      <c r="E42" s="136"/>
      <c r="F42" s="137">
        <f>SUBTOTAL(9,F26:F41)</f>
        <v>261126.69</v>
      </c>
    </row>
    <row r="43" spans="1:6" hidden="1" outlineLevel="2" x14ac:dyDescent="0.25">
      <c r="A43" s="136" t="s">
        <v>112</v>
      </c>
      <c r="B43" s="136" t="s">
        <v>113</v>
      </c>
      <c r="C43" s="136" t="s">
        <v>305</v>
      </c>
      <c r="D43" s="136" t="s">
        <v>482</v>
      </c>
      <c r="E43" s="136" t="s">
        <v>277</v>
      </c>
      <c r="F43" s="137">
        <v>494.05</v>
      </c>
    </row>
    <row r="44" spans="1:6" hidden="1" outlineLevel="2" x14ac:dyDescent="0.25">
      <c r="A44" s="136" t="s">
        <v>112</v>
      </c>
      <c r="B44" s="136" t="s">
        <v>113</v>
      </c>
      <c r="C44" s="136" t="s">
        <v>305</v>
      </c>
      <c r="D44" s="136" t="s">
        <v>482</v>
      </c>
      <c r="E44" s="136" t="s">
        <v>297</v>
      </c>
      <c r="F44" s="137">
        <v>4187.53</v>
      </c>
    </row>
    <row r="45" spans="1:6" outlineLevel="1" collapsed="1" x14ac:dyDescent="0.25">
      <c r="A45" s="136"/>
      <c r="B45" s="136"/>
      <c r="C45" s="140" t="s">
        <v>306</v>
      </c>
      <c r="D45" s="136"/>
      <c r="E45" s="136"/>
      <c r="F45" s="137">
        <f>SUBTOTAL(9,F43:F44)</f>
        <v>4681.58</v>
      </c>
    </row>
    <row r="46" spans="1:6" hidden="1" outlineLevel="2" x14ac:dyDescent="0.25">
      <c r="A46" s="136" t="s">
        <v>112</v>
      </c>
      <c r="B46" s="136" t="s">
        <v>113</v>
      </c>
      <c r="C46" s="136" t="s">
        <v>307</v>
      </c>
      <c r="D46" s="136" t="s">
        <v>483</v>
      </c>
      <c r="E46" s="136" t="s">
        <v>308</v>
      </c>
      <c r="F46" s="137">
        <v>6550</v>
      </c>
    </row>
    <row r="47" spans="1:6" hidden="1" outlineLevel="2" x14ac:dyDescent="0.25">
      <c r="A47" s="136" t="s">
        <v>112</v>
      </c>
      <c r="B47" s="136" t="s">
        <v>113</v>
      </c>
      <c r="C47" s="136" t="s">
        <v>307</v>
      </c>
      <c r="D47" s="136" t="s">
        <v>483</v>
      </c>
      <c r="E47" s="136" t="s">
        <v>310</v>
      </c>
      <c r="F47" s="137">
        <v>6666</v>
      </c>
    </row>
    <row r="48" spans="1:6" hidden="1" outlineLevel="2" x14ac:dyDescent="0.25">
      <c r="A48" s="136" t="s">
        <v>112</v>
      </c>
      <c r="B48" s="136" t="s">
        <v>113</v>
      </c>
      <c r="C48" s="136" t="s">
        <v>307</v>
      </c>
      <c r="D48" s="136" t="s">
        <v>484</v>
      </c>
      <c r="E48" s="136" t="s">
        <v>309</v>
      </c>
      <c r="F48" s="137">
        <v>4700.1899999999996</v>
      </c>
    </row>
    <row r="49" spans="1:6" outlineLevel="1" collapsed="1" x14ac:dyDescent="0.25">
      <c r="A49" s="136"/>
      <c r="B49" s="136"/>
      <c r="C49" s="140" t="s">
        <v>311</v>
      </c>
      <c r="D49" s="136"/>
      <c r="E49" s="136"/>
      <c r="F49" s="137">
        <f>SUBTOTAL(9,F46:F48)</f>
        <v>17916.189999999999</v>
      </c>
    </row>
    <row r="50" spans="1:6" hidden="1" outlineLevel="2" x14ac:dyDescent="0.25">
      <c r="A50" s="136" t="s">
        <v>112</v>
      </c>
      <c r="B50" s="136" t="s">
        <v>113</v>
      </c>
      <c r="C50" s="136" t="s">
        <v>312</v>
      </c>
      <c r="D50" s="136" t="s">
        <v>485</v>
      </c>
      <c r="E50" s="136" t="s">
        <v>300</v>
      </c>
      <c r="F50" s="137">
        <v>26362.03</v>
      </c>
    </row>
    <row r="51" spans="1:6" hidden="1" outlineLevel="2" x14ac:dyDescent="0.25">
      <c r="A51" s="136" t="s">
        <v>112</v>
      </c>
      <c r="B51" s="136" t="s">
        <v>113</v>
      </c>
      <c r="C51" s="136" t="s">
        <v>312</v>
      </c>
      <c r="D51" s="136" t="s">
        <v>485</v>
      </c>
      <c r="E51" s="136" t="s">
        <v>293</v>
      </c>
      <c r="F51" s="137">
        <v>2988</v>
      </c>
    </row>
    <row r="52" spans="1:6" hidden="1" outlineLevel="2" x14ac:dyDescent="0.25">
      <c r="A52" s="136" t="s">
        <v>112</v>
      </c>
      <c r="B52" s="136" t="s">
        <v>113</v>
      </c>
      <c r="C52" s="136" t="s">
        <v>312</v>
      </c>
      <c r="D52" s="136" t="s">
        <v>485</v>
      </c>
      <c r="E52" s="136" t="s">
        <v>278</v>
      </c>
      <c r="F52" s="137">
        <v>1153.04</v>
      </c>
    </row>
    <row r="53" spans="1:6" hidden="1" outlineLevel="2" x14ac:dyDescent="0.25">
      <c r="A53" s="136" t="s">
        <v>112</v>
      </c>
      <c r="B53" s="136" t="s">
        <v>113</v>
      </c>
      <c r="C53" s="136" t="s">
        <v>312</v>
      </c>
      <c r="D53" s="136" t="s">
        <v>485</v>
      </c>
      <c r="E53" s="136" t="s">
        <v>279</v>
      </c>
      <c r="F53" s="137">
        <v>396.43</v>
      </c>
    </row>
    <row r="54" spans="1:6" hidden="1" outlineLevel="2" x14ac:dyDescent="0.25">
      <c r="A54" s="136" t="s">
        <v>112</v>
      </c>
      <c r="B54" s="136" t="s">
        <v>113</v>
      </c>
      <c r="C54" s="136" t="s">
        <v>312</v>
      </c>
      <c r="D54" s="136" t="s">
        <v>485</v>
      </c>
      <c r="E54" s="136" t="s">
        <v>315</v>
      </c>
      <c r="F54" s="137">
        <v>1096.74</v>
      </c>
    </row>
    <row r="55" spans="1:6" hidden="1" outlineLevel="2" x14ac:dyDescent="0.25">
      <c r="A55" s="136" t="s">
        <v>112</v>
      </c>
      <c r="B55" s="136" t="s">
        <v>113</v>
      </c>
      <c r="C55" s="136" t="s">
        <v>312</v>
      </c>
      <c r="D55" s="136" t="s">
        <v>485</v>
      </c>
      <c r="E55" s="136" t="s">
        <v>314</v>
      </c>
      <c r="F55" s="137">
        <v>2392.3200000000002</v>
      </c>
    </row>
    <row r="56" spans="1:6" hidden="1" outlineLevel="2" x14ac:dyDescent="0.25">
      <c r="A56" s="136" t="s">
        <v>112</v>
      </c>
      <c r="B56" s="136" t="s">
        <v>113</v>
      </c>
      <c r="C56" s="136" t="s">
        <v>312</v>
      </c>
      <c r="D56" s="136" t="s">
        <v>485</v>
      </c>
      <c r="E56" s="136" t="s">
        <v>280</v>
      </c>
      <c r="F56" s="137">
        <v>33072.57</v>
      </c>
    </row>
    <row r="57" spans="1:6" hidden="1" outlineLevel="2" x14ac:dyDescent="0.25">
      <c r="A57" s="136" t="s">
        <v>112</v>
      </c>
      <c r="B57" s="136" t="s">
        <v>113</v>
      </c>
      <c r="C57" s="136" t="s">
        <v>312</v>
      </c>
      <c r="D57" s="136" t="s">
        <v>485</v>
      </c>
      <c r="E57" s="136" t="s">
        <v>277</v>
      </c>
      <c r="F57" s="137">
        <v>6740.02</v>
      </c>
    </row>
    <row r="58" spans="1:6" hidden="1" outlineLevel="2" x14ac:dyDescent="0.25">
      <c r="A58" s="136" t="s">
        <v>112</v>
      </c>
      <c r="B58" s="136" t="s">
        <v>113</v>
      </c>
      <c r="C58" s="136" t="s">
        <v>312</v>
      </c>
      <c r="D58" s="136" t="s">
        <v>486</v>
      </c>
      <c r="E58" s="136" t="s">
        <v>314</v>
      </c>
      <c r="F58" s="137">
        <v>2524.5100000000002</v>
      </c>
    </row>
    <row r="59" spans="1:6" hidden="1" outlineLevel="2" x14ac:dyDescent="0.25">
      <c r="A59" s="136" t="s">
        <v>112</v>
      </c>
      <c r="B59" s="136" t="s">
        <v>113</v>
      </c>
      <c r="C59" s="136" t="s">
        <v>312</v>
      </c>
      <c r="D59" s="136" t="s">
        <v>486</v>
      </c>
      <c r="E59" s="136" t="s">
        <v>300</v>
      </c>
      <c r="F59" s="137">
        <v>2737.06</v>
      </c>
    </row>
    <row r="60" spans="1:6" hidden="1" outlineLevel="2" x14ac:dyDescent="0.25">
      <c r="A60" s="136" t="s">
        <v>112</v>
      </c>
      <c r="B60" s="136" t="s">
        <v>113</v>
      </c>
      <c r="C60" s="136" t="s">
        <v>312</v>
      </c>
      <c r="D60" s="136" t="s">
        <v>486</v>
      </c>
      <c r="E60" s="136" t="s">
        <v>288</v>
      </c>
      <c r="F60" s="137">
        <v>4932.3500000000004</v>
      </c>
    </row>
    <row r="61" spans="1:6" hidden="1" outlineLevel="2" x14ac:dyDescent="0.25">
      <c r="A61" s="136" t="s">
        <v>112</v>
      </c>
      <c r="B61" s="136" t="s">
        <v>113</v>
      </c>
      <c r="C61" s="136" t="s">
        <v>312</v>
      </c>
      <c r="D61" s="136" t="s">
        <v>486</v>
      </c>
      <c r="E61" s="136" t="s">
        <v>315</v>
      </c>
      <c r="F61" s="137">
        <v>16227.57</v>
      </c>
    </row>
    <row r="62" spans="1:6" hidden="1" outlineLevel="2" x14ac:dyDescent="0.25">
      <c r="A62" s="136" t="s">
        <v>112</v>
      </c>
      <c r="B62" s="136" t="s">
        <v>113</v>
      </c>
      <c r="C62" s="136" t="s">
        <v>312</v>
      </c>
      <c r="D62" s="136" t="s">
        <v>486</v>
      </c>
      <c r="E62" s="136" t="s">
        <v>303</v>
      </c>
      <c r="F62" s="137">
        <v>1676.89</v>
      </c>
    </row>
    <row r="63" spans="1:6" hidden="1" outlineLevel="2" x14ac:dyDescent="0.25">
      <c r="A63" s="136" t="s">
        <v>112</v>
      </c>
      <c r="B63" s="136" t="s">
        <v>113</v>
      </c>
      <c r="C63" s="136" t="s">
        <v>312</v>
      </c>
      <c r="D63" s="136" t="s">
        <v>486</v>
      </c>
      <c r="E63" s="136" t="s">
        <v>316</v>
      </c>
      <c r="F63" s="137">
        <v>3590.34</v>
      </c>
    </row>
    <row r="64" spans="1:6" hidden="1" outlineLevel="2" x14ac:dyDescent="0.25">
      <c r="A64" s="136" t="s">
        <v>112</v>
      </c>
      <c r="B64" s="136" t="s">
        <v>113</v>
      </c>
      <c r="C64" s="136" t="s">
        <v>312</v>
      </c>
      <c r="D64" s="136" t="s">
        <v>487</v>
      </c>
      <c r="E64" s="136" t="s">
        <v>316</v>
      </c>
      <c r="F64" s="137">
        <v>11397.26</v>
      </c>
    </row>
    <row r="65" spans="1:6" hidden="1" outlineLevel="2" x14ac:dyDescent="0.25">
      <c r="A65" s="136" t="s">
        <v>112</v>
      </c>
      <c r="B65" s="136" t="s">
        <v>113</v>
      </c>
      <c r="C65" s="136" t="s">
        <v>312</v>
      </c>
      <c r="D65" s="136" t="s">
        <v>487</v>
      </c>
      <c r="E65" s="136" t="s">
        <v>313</v>
      </c>
      <c r="F65" s="137">
        <v>7714.87</v>
      </c>
    </row>
    <row r="66" spans="1:6" hidden="1" outlineLevel="2" x14ac:dyDescent="0.25">
      <c r="A66" s="136" t="s">
        <v>112</v>
      </c>
      <c r="B66" s="136" t="s">
        <v>113</v>
      </c>
      <c r="C66" s="136" t="s">
        <v>312</v>
      </c>
      <c r="D66" s="136" t="s">
        <v>487</v>
      </c>
      <c r="E66" s="136" t="s">
        <v>317</v>
      </c>
      <c r="F66" s="137">
        <v>28259.3</v>
      </c>
    </row>
    <row r="67" spans="1:6" outlineLevel="1" collapsed="1" x14ac:dyDescent="0.25">
      <c r="A67" s="136"/>
      <c r="B67" s="136"/>
      <c r="C67" s="140" t="s">
        <v>318</v>
      </c>
      <c r="D67" s="136"/>
      <c r="E67" s="136"/>
      <c r="F67" s="137">
        <f>SUBTOTAL(9,F50:F66)</f>
        <v>153261.29999999999</v>
      </c>
    </row>
    <row r="68" spans="1:6" hidden="1" outlineLevel="2" x14ac:dyDescent="0.25">
      <c r="A68" s="136" t="s">
        <v>112</v>
      </c>
      <c r="B68" s="136" t="s">
        <v>113</v>
      </c>
      <c r="C68" s="136" t="s">
        <v>319</v>
      </c>
      <c r="D68" s="136" t="s">
        <v>488</v>
      </c>
      <c r="E68" s="136" t="s">
        <v>297</v>
      </c>
      <c r="F68" s="137">
        <v>2616.4899999999998</v>
      </c>
    </row>
    <row r="69" spans="1:6" hidden="1" outlineLevel="2" x14ac:dyDescent="0.25">
      <c r="A69" s="136" t="s">
        <v>112</v>
      </c>
      <c r="B69" s="136" t="s">
        <v>113</v>
      </c>
      <c r="C69" s="136" t="s">
        <v>319</v>
      </c>
      <c r="D69" s="136" t="s">
        <v>488</v>
      </c>
      <c r="E69" s="136" t="s">
        <v>303</v>
      </c>
      <c r="F69" s="137">
        <v>1989.12</v>
      </c>
    </row>
    <row r="70" spans="1:6" hidden="1" outlineLevel="2" x14ac:dyDescent="0.25">
      <c r="A70" s="136" t="s">
        <v>112</v>
      </c>
      <c r="B70" s="136" t="s">
        <v>113</v>
      </c>
      <c r="C70" s="136" t="s">
        <v>319</v>
      </c>
      <c r="D70" s="136" t="s">
        <v>488</v>
      </c>
      <c r="E70" s="136" t="s">
        <v>320</v>
      </c>
      <c r="F70" s="137">
        <v>1094.76</v>
      </c>
    </row>
    <row r="71" spans="1:6" hidden="1" outlineLevel="2" x14ac:dyDescent="0.25">
      <c r="A71" s="136" t="s">
        <v>112</v>
      </c>
      <c r="B71" s="136" t="s">
        <v>113</v>
      </c>
      <c r="C71" s="136" t="s">
        <v>319</v>
      </c>
      <c r="D71" s="136" t="s">
        <v>488</v>
      </c>
      <c r="E71" s="136" t="s">
        <v>284</v>
      </c>
      <c r="F71" s="137">
        <v>2699.29</v>
      </c>
    </row>
    <row r="72" spans="1:6" hidden="1" outlineLevel="2" x14ac:dyDescent="0.25">
      <c r="A72" s="136" t="s">
        <v>112</v>
      </c>
      <c r="B72" s="136" t="s">
        <v>113</v>
      </c>
      <c r="C72" s="136" t="s">
        <v>319</v>
      </c>
      <c r="D72" s="136" t="s">
        <v>488</v>
      </c>
      <c r="E72" s="136" t="s">
        <v>281</v>
      </c>
      <c r="F72" s="137">
        <v>2124.4899999999998</v>
      </c>
    </row>
    <row r="73" spans="1:6" hidden="1" outlineLevel="2" x14ac:dyDescent="0.25">
      <c r="A73" s="136" t="s">
        <v>112</v>
      </c>
      <c r="B73" s="136" t="s">
        <v>113</v>
      </c>
      <c r="C73" s="136" t="s">
        <v>319</v>
      </c>
      <c r="D73" s="136" t="s">
        <v>488</v>
      </c>
      <c r="E73" s="136" t="s">
        <v>323</v>
      </c>
      <c r="F73" s="137">
        <v>1089.46</v>
      </c>
    </row>
    <row r="74" spans="1:6" hidden="1" outlineLevel="2" x14ac:dyDescent="0.25">
      <c r="A74" s="136" t="s">
        <v>112</v>
      </c>
      <c r="B74" s="136" t="s">
        <v>113</v>
      </c>
      <c r="C74" s="136" t="s">
        <v>319</v>
      </c>
      <c r="D74" s="136" t="s">
        <v>488</v>
      </c>
      <c r="E74" s="136" t="s">
        <v>321</v>
      </c>
      <c r="F74" s="137">
        <v>1107.77</v>
      </c>
    </row>
    <row r="75" spans="1:6" hidden="1" outlineLevel="2" x14ac:dyDescent="0.25">
      <c r="A75" s="136" t="s">
        <v>112</v>
      </c>
      <c r="B75" s="136" t="s">
        <v>113</v>
      </c>
      <c r="C75" s="136" t="s">
        <v>319</v>
      </c>
      <c r="D75" s="136" t="s">
        <v>489</v>
      </c>
      <c r="E75" s="136" t="s">
        <v>297</v>
      </c>
      <c r="F75" s="137">
        <v>540.52</v>
      </c>
    </row>
    <row r="76" spans="1:6" hidden="1" outlineLevel="2" x14ac:dyDescent="0.25">
      <c r="A76" s="136" t="s">
        <v>112</v>
      </c>
      <c r="B76" s="136" t="s">
        <v>113</v>
      </c>
      <c r="C76" s="136" t="s">
        <v>319</v>
      </c>
      <c r="D76" s="136" t="s">
        <v>489</v>
      </c>
      <c r="E76" s="136" t="s">
        <v>324</v>
      </c>
      <c r="F76" s="137">
        <v>5907.2</v>
      </c>
    </row>
    <row r="77" spans="1:6" hidden="1" outlineLevel="2" x14ac:dyDescent="0.25">
      <c r="A77" s="136" t="s">
        <v>112</v>
      </c>
      <c r="B77" s="136" t="s">
        <v>113</v>
      </c>
      <c r="C77" s="136" t="s">
        <v>319</v>
      </c>
      <c r="D77" s="136" t="s">
        <v>489</v>
      </c>
      <c r="E77" s="136" t="s">
        <v>322</v>
      </c>
      <c r="F77" s="137">
        <v>3969.28</v>
      </c>
    </row>
    <row r="78" spans="1:6" outlineLevel="1" collapsed="1" x14ac:dyDescent="0.25">
      <c r="A78" s="136"/>
      <c r="B78" s="136"/>
      <c r="C78" s="140" t="s">
        <v>325</v>
      </c>
      <c r="D78" s="136"/>
      <c r="E78" s="136"/>
      <c r="F78" s="137">
        <f>SUBTOTAL(9,F68:F77)</f>
        <v>23138.38</v>
      </c>
    </row>
    <row r="79" spans="1:6" hidden="1" outlineLevel="2" x14ac:dyDescent="0.25">
      <c r="A79" s="136" t="s">
        <v>112</v>
      </c>
      <c r="B79" s="136" t="s">
        <v>113</v>
      </c>
      <c r="C79" s="136" t="s">
        <v>326</v>
      </c>
      <c r="D79" s="136" t="s">
        <v>490</v>
      </c>
      <c r="E79" s="136" t="s">
        <v>303</v>
      </c>
      <c r="F79" s="137">
        <v>1712.49</v>
      </c>
    </row>
    <row r="80" spans="1:6" hidden="1" outlineLevel="2" x14ac:dyDescent="0.25">
      <c r="A80" s="136" t="s">
        <v>112</v>
      </c>
      <c r="B80" s="136" t="s">
        <v>113</v>
      </c>
      <c r="C80" s="136" t="s">
        <v>326</v>
      </c>
      <c r="D80" s="136" t="s">
        <v>490</v>
      </c>
      <c r="E80" s="136" t="s">
        <v>323</v>
      </c>
      <c r="F80" s="137">
        <v>20000</v>
      </c>
    </row>
    <row r="81" spans="1:6" hidden="1" outlineLevel="2" x14ac:dyDescent="0.25">
      <c r="A81" s="136" t="s">
        <v>112</v>
      </c>
      <c r="B81" s="136" t="s">
        <v>113</v>
      </c>
      <c r="C81" s="136" t="s">
        <v>326</v>
      </c>
      <c r="D81" s="136" t="s">
        <v>490</v>
      </c>
      <c r="E81" s="136" t="s">
        <v>328</v>
      </c>
      <c r="F81" s="137">
        <v>1982.4</v>
      </c>
    </row>
    <row r="82" spans="1:6" hidden="1" outlineLevel="2" x14ac:dyDescent="0.25">
      <c r="A82" s="136" t="s">
        <v>112</v>
      </c>
      <c r="B82" s="136" t="s">
        <v>113</v>
      </c>
      <c r="C82" s="136" t="s">
        <v>326</v>
      </c>
      <c r="D82" s="136" t="s">
        <v>490</v>
      </c>
      <c r="E82" s="136" t="s">
        <v>315</v>
      </c>
      <c r="F82" s="137">
        <v>12134.33</v>
      </c>
    </row>
    <row r="83" spans="1:6" hidden="1" outlineLevel="2" x14ac:dyDescent="0.25">
      <c r="A83" s="136" t="s">
        <v>112</v>
      </c>
      <c r="B83" s="136" t="s">
        <v>113</v>
      </c>
      <c r="C83" s="136" t="s">
        <v>326</v>
      </c>
      <c r="D83" s="136" t="s">
        <v>490</v>
      </c>
      <c r="E83" s="136" t="s">
        <v>288</v>
      </c>
      <c r="F83" s="137">
        <v>8126.9</v>
      </c>
    </row>
    <row r="84" spans="1:6" hidden="1" outlineLevel="2" x14ac:dyDescent="0.25">
      <c r="A84" s="136" t="s">
        <v>112</v>
      </c>
      <c r="B84" s="136" t="s">
        <v>113</v>
      </c>
      <c r="C84" s="136" t="s">
        <v>326</v>
      </c>
      <c r="D84" s="136" t="s">
        <v>490</v>
      </c>
      <c r="E84" s="136" t="s">
        <v>297</v>
      </c>
      <c r="F84" s="137">
        <v>2344.38</v>
      </c>
    </row>
    <row r="85" spans="1:6" hidden="1" outlineLevel="2" x14ac:dyDescent="0.25">
      <c r="A85" s="136" t="s">
        <v>112</v>
      </c>
      <c r="B85" s="136" t="s">
        <v>113</v>
      </c>
      <c r="C85" s="136" t="s">
        <v>326</v>
      </c>
      <c r="D85" s="136" t="s">
        <v>490</v>
      </c>
      <c r="E85" s="136" t="s">
        <v>281</v>
      </c>
      <c r="F85" s="137">
        <v>8728.61</v>
      </c>
    </row>
    <row r="86" spans="1:6" hidden="1" outlineLevel="2" x14ac:dyDescent="0.25">
      <c r="A86" s="136" t="s">
        <v>112</v>
      </c>
      <c r="B86" s="136" t="s">
        <v>113</v>
      </c>
      <c r="C86" s="136" t="s">
        <v>326</v>
      </c>
      <c r="D86" s="136" t="s">
        <v>490</v>
      </c>
      <c r="E86" s="136" t="s">
        <v>280</v>
      </c>
      <c r="F86" s="137">
        <v>9878.5</v>
      </c>
    </row>
    <row r="87" spans="1:6" hidden="1" outlineLevel="2" x14ac:dyDescent="0.25">
      <c r="A87" s="136" t="s">
        <v>112</v>
      </c>
      <c r="B87" s="136" t="s">
        <v>113</v>
      </c>
      <c r="C87" s="136" t="s">
        <v>326</v>
      </c>
      <c r="D87" s="136" t="s">
        <v>490</v>
      </c>
      <c r="E87" s="136" t="s">
        <v>300</v>
      </c>
      <c r="F87" s="137">
        <v>1568</v>
      </c>
    </row>
    <row r="88" spans="1:6" hidden="1" outlineLevel="2" x14ac:dyDescent="0.25">
      <c r="A88" s="136" t="s">
        <v>112</v>
      </c>
      <c r="B88" s="136" t="s">
        <v>113</v>
      </c>
      <c r="C88" s="136" t="s">
        <v>326</v>
      </c>
      <c r="D88" s="136" t="s">
        <v>490</v>
      </c>
      <c r="E88" s="136" t="s">
        <v>327</v>
      </c>
      <c r="F88" s="137">
        <v>9412.2199999999993</v>
      </c>
    </row>
    <row r="89" spans="1:6" hidden="1" outlineLevel="2" x14ac:dyDescent="0.25">
      <c r="A89" s="136" t="s">
        <v>112</v>
      </c>
      <c r="B89" s="136" t="s">
        <v>113</v>
      </c>
      <c r="C89" s="136" t="s">
        <v>326</v>
      </c>
      <c r="D89" s="136" t="s">
        <v>491</v>
      </c>
      <c r="E89" s="136" t="s">
        <v>291</v>
      </c>
      <c r="F89" s="137">
        <v>3780</v>
      </c>
    </row>
    <row r="90" spans="1:6" hidden="1" outlineLevel="2" x14ac:dyDescent="0.25">
      <c r="A90" s="136" t="s">
        <v>112</v>
      </c>
      <c r="B90" s="136" t="s">
        <v>113</v>
      </c>
      <c r="C90" s="136" t="s">
        <v>326</v>
      </c>
      <c r="D90" s="136" t="s">
        <v>491</v>
      </c>
      <c r="E90" s="136" t="s">
        <v>313</v>
      </c>
      <c r="F90" s="137">
        <v>527.61</v>
      </c>
    </row>
    <row r="91" spans="1:6" hidden="1" outlineLevel="2" x14ac:dyDescent="0.25">
      <c r="A91" s="136" t="s">
        <v>112</v>
      </c>
      <c r="B91" s="136" t="s">
        <v>113</v>
      </c>
      <c r="C91" s="136" t="s">
        <v>326</v>
      </c>
      <c r="D91" s="136" t="s">
        <v>491</v>
      </c>
      <c r="E91" s="136" t="s">
        <v>283</v>
      </c>
      <c r="F91" s="137">
        <v>2335.1999999999998</v>
      </c>
    </row>
    <row r="92" spans="1:6" hidden="1" outlineLevel="2" x14ac:dyDescent="0.25">
      <c r="A92" s="136" t="s">
        <v>112</v>
      </c>
      <c r="B92" s="136" t="s">
        <v>113</v>
      </c>
      <c r="C92" s="136" t="s">
        <v>326</v>
      </c>
      <c r="D92" s="136" t="s">
        <v>491</v>
      </c>
      <c r="E92" s="136" t="s">
        <v>329</v>
      </c>
      <c r="F92" s="137">
        <v>20738.189999999999</v>
      </c>
    </row>
    <row r="93" spans="1:6" hidden="1" outlineLevel="2" x14ac:dyDescent="0.25">
      <c r="A93" s="136" t="s">
        <v>112</v>
      </c>
      <c r="B93" s="136" t="s">
        <v>113</v>
      </c>
      <c r="C93" s="136" t="s">
        <v>326</v>
      </c>
      <c r="D93" s="136" t="s">
        <v>492</v>
      </c>
      <c r="E93" s="136" t="s">
        <v>315</v>
      </c>
      <c r="F93" s="137">
        <v>24923.68</v>
      </c>
    </row>
    <row r="94" spans="1:6" hidden="1" outlineLevel="2" x14ac:dyDescent="0.25">
      <c r="A94" s="136" t="s">
        <v>112</v>
      </c>
      <c r="B94" s="136" t="s">
        <v>113</v>
      </c>
      <c r="C94" s="136" t="s">
        <v>326</v>
      </c>
      <c r="D94" s="136" t="s">
        <v>492</v>
      </c>
      <c r="E94" s="136" t="s">
        <v>327</v>
      </c>
      <c r="F94" s="137">
        <v>448.98</v>
      </c>
    </row>
    <row r="95" spans="1:6" hidden="1" outlineLevel="2" x14ac:dyDescent="0.25">
      <c r="A95" s="136" t="s">
        <v>112</v>
      </c>
      <c r="B95" s="136" t="s">
        <v>113</v>
      </c>
      <c r="C95" s="136" t="s">
        <v>326</v>
      </c>
      <c r="D95" s="136" t="s">
        <v>492</v>
      </c>
      <c r="E95" s="136" t="s">
        <v>282</v>
      </c>
      <c r="F95" s="137">
        <v>2048.2600000000002</v>
      </c>
    </row>
    <row r="96" spans="1:6" hidden="1" outlineLevel="2" x14ac:dyDescent="0.25">
      <c r="A96" s="136" t="s">
        <v>112</v>
      </c>
      <c r="B96" s="136" t="s">
        <v>113</v>
      </c>
      <c r="C96" s="136" t="s">
        <v>326</v>
      </c>
      <c r="D96" s="136" t="s">
        <v>492</v>
      </c>
      <c r="E96" s="136" t="s">
        <v>297</v>
      </c>
      <c r="F96" s="137">
        <v>5785.6</v>
      </c>
    </row>
    <row r="97" spans="1:6" hidden="1" outlineLevel="2" x14ac:dyDescent="0.25">
      <c r="A97" s="136" t="s">
        <v>112</v>
      </c>
      <c r="B97" s="136" t="s">
        <v>113</v>
      </c>
      <c r="C97" s="136" t="s">
        <v>326</v>
      </c>
      <c r="D97" s="136" t="s">
        <v>492</v>
      </c>
      <c r="E97" s="136" t="s">
        <v>328</v>
      </c>
      <c r="F97" s="137">
        <v>967.18</v>
      </c>
    </row>
    <row r="98" spans="1:6" outlineLevel="1" collapsed="1" x14ac:dyDescent="0.25">
      <c r="A98" s="136"/>
      <c r="B98" s="136"/>
      <c r="C98" s="140" t="s">
        <v>330</v>
      </c>
      <c r="D98" s="136"/>
      <c r="E98" s="136"/>
      <c r="F98" s="137">
        <f>SUBTOTAL(9,F79:F97)</f>
        <v>137442.53</v>
      </c>
    </row>
    <row r="99" spans="1:6" hidden="1" outlineLevel="2" x14ac:dyDescent="0.25">
      <c r="A99" s="136" t="s">
        <v>112</v>
      </c>
      <c r="B99" s="136" t="s">
        <v>113</v>
      </c>
      <c r="C99" s="136" t="s">
        <v>331</v>
      </c>
      <c r="D99" s="136" t="s">
        <v>493</v>
      </c>
      <c r="E99" s="136" t="s">
        <v>269</v>
      </c>
      <c r="F99" s="137">
        <v>922708.67</v>
      </c>
    </row>
    <row r="100" spans="1:6" hidden="1" outlineLevel="2" x14ac:dyDescent="0.25">
      <c r="A100" s="136" t="s">
        <v>112</v>
      </c>
      <c r="B100" s="136" t="s">
        <v>113</v>
      </c>
      <c r="C100" s="136" t="s">
        <v>331</v>
      </c>
      <c r="D100" s="136" t="s">
        <v>494</v>
      </c>
      <c r="E100" s="136" t="s">
        <v>277</v>
      </c>
      <c r="F100" s="137">
        <v>73.87</v>
      </c>
    </row>
    <row r="101" spans="1:6" hidden="1" outlineLevel="2" x14ac:dyDescent="0.25">
      <c r="A101" s="136" t="s">
        <v>112</v>
      </c>
      <c r="B101" s="136" t="s">
        <v>113</v>
      </c>
      <c r="C101" s="136" t="s">
        <v>331</v>
      </c>
      <c r="D101" s="136" t="s">
        <v>495</v>
      </c>
      <c r="E101" s="136" t="s">
        <v>277</v>
      </c>
      <c r="F101" s="137">
        <v>107.24</v>
      </c>
    </row>
    <row r="102" spans="1:6" hidden="1" outlineLevel="2" x14ac:dyDescent="0.25">
      <c r="A102" s="136" t="s">
        <v>112</v>
      </c>
      <c r="B102" s="136" t="s">
        <v>113</v>
      </c>
      <c r="C102" s="136" t="s">
        <v>331</v>
      </c>
      <c r="D102" s="136" t="s">
        <v>496</v>
      </c>
      <c r="E102" s="136" t="s">
        <v>296</v>
      </c>
      <c r="F102" s="137">
        <v>3747.85</v>
      </c>
    </row>
    <row r="103" spans="1:6" hidden="1" outlineLevel="2" x14ac:dyDescent="0.25">
      <c r="A103" s="136" t="s">
        <v>112</v>
      </c>
      <c r="B103" s="136" t="s">
        <v>113</v>
      </c>
      <c r="C103" s="136" t="s">
        <v>331</v>
      </c>
      <c r="D103" s="136" t="s">
        <v>496</v>
      </c>
      <c r="E103" s="136" t="s">
        <v>278</v>
      </c>
      <c r="F103" s="137">
        <v>3307.99</v>
      </c>
    </row>
    <row r="104" spans="1:6" hidden="1" outlineLevel="2" x14ac:dyDescent="0.25">
      <c r="A104" s="136" t="s">
        <v>112</v>
      </c>
      <c r="B104" s="136" t="s">
        <v>113</v>
      </c>
      <c r="C104" s="136" t="s">
        <v>331</v>
      </c>
      <c r="D104" s="136" t="s">
        <v>496</v>
      </c>
      <c r="E104" s="136" t="s">
        <v>332</v>
      </c>
      <c r="F104" s="137">
        <v>4014.02</v>
      </c>
    </row>
    <row r="105" spans="1:6" hidden="1" outlineLevel="2" x14ac:dyDescent="0.25">
      <c r="A105" s="136" t="s">
        <v>112</v>
      </c>
      <c r="B105" s="136" t="s">
        <v>113</v>
      </c>
      <c r="C105" s="136" t="s">
        <v>331</v>
      </c>
      <c r="D105" s="136" t="s">
        <v>496</v>
      </c>
      <c r="E105" s="136" t="s">
        <v>277</v>
      </c>
      <c r="F105" s="137">
        <v>7453.55</v>
      </c>
    </row>
    <row r="106" spans="1:6" hidden="1" outlineLevel="2" x14ac:dyDescent="0.25">
      <c r="A106" s="136" t="s">
        <v>112</v>
      </c>
      <c r="B106" s="136" t="s">
        <v>113</v>
      </c>
      <c r="C106" s="136" t="s">
        <v>331</v>
      </c>
      <c r="D106" s="136" t="s">
        <v>497</v>
      </c>
      <c r="E106" s="136" t="s">
        <v>277</v>
      </c>
      <c r="F106" s="137">
        <v>146.27000000000001</v>
      </c>
    </row>
    <row r="107" spans="1:6" hidden="1" outlineLevel="2" x14ac:dyDescent="0.25">
      <c r="A107" s="136" t="s">
        <v>112</v>
      </c>
      <c r="B107" s="136" t="s">
        <v>113</v>
      </c>
      <c r="C107" s="136" t="s">
        <v>331</v>
      </c>
      <c r="D107" s="136" t="s">
        <v>498</v>
      </c>
      <c r="E107" s="136" t="s">
        <v>332</v>
      </c>
      <c r="F107" s="137">
        <v>155</v>
      </c>
    </row>
    <row r="108" spans="1:6" hidden="1" outlineLevel="2" x14ac:dyDescent="0.25">
      <c r="A108" s="136" t="s">
        <v>112</v>
      </c>
      <c r="B108" s="136" t="s">
        <v>113</v>
      </c>
      <c r="C108" s="136" t="s">
        <v>331</v>
      </c>
      <c r="D108" s="136" t="s">
        <v>499</v>
      </c>
      <c r="E108" s="136" t="s">
        <v>277</v>
      </c>
      <c r="F108" s="137">
        <v>212.99</v>
      </c>
    </row>
    <row r="109" spans="1:6" hidden="1" outlineLevel="2" x14ac:dyDescent="0.25">
      <c r="A109" s="136" t="s">
        <v>112</v>
      </c>
      <c r="B109" s="136" t="s">
        <v>113</v>
      </c>
      <c r="C109" s="136" t="s">
        <v>331</v>
      </c>
      <c r="D109" s="136" t="s">
        <v>499</v>
      </c>
      <c r="E109" s="136" t="s">
        <v>299</v>
      </c>
      <c r="F109" s="137">
        <v>383.41</v>
      </c>
    </row>
    <row r="110" spans="1:6" hidden="1" outlineLevel="2" x14ac:dyDescent="0.25">
      <c r="A110" s="136" t="s">
        <v>112</v>
      </c>
      <c r="B110" s="136" t="s">
        <v>113</v>
      </c>
      <c r="C110" s="136" t="s">
        <v>331</v>
      </c>
      <c r="D110" s="136" t="s">
        <v>499</v>
      </c>
      <c r="E110" s="136" t="s">
        <v>308</v>
      </c>
      <c r="F110" s="137">
        <v>56589.06</v>
      </c>
    </row>
    <row r="111" spans="1:6" hidden="1" outlineLevel="2" x14ac:dyDescent="0.25">
      <c r="A111" s="136" t="s">
        <v>112</v>
      </c>
      <c r="B111" s="136" t="s">
        <v>113</v>
      </c>
      <c r="C111" s="136" t="s">
        <v>331</v>
      </c>
      <c r="D111" s="136" t="s">
        <v>500</v>
      </c>
      <c r="E111" s="136" t="s">
        <v>333</v>
      </c>
      <c r="F111" s="137">
        <v>23675.63</v>
      </c>
    </row>
    <row r="112" spans="1:6" hidden="1" outlineLevel="2" x14ac:dyDescent="0.25">
      <c r="A112" s="136" t="s">
        <v>112</v>
      </c>
      <c r="B112" s="136" t="s">
        <v>113</v>
      </c>
      <c r="C112" s="136" t="s">
        <v>331</v>
      </c>
      <c r="D112" s="136" t="s">
        <v>500</v>
      </c>
      <c r="E112" s="136" t="s">
        <v>316</v>
      </c>
      <c r="F112" s="137">
        <v>39138.65</v>
      </c>
    </row>
    <row r="113" spans="1:6" hidden="1" outlineLevel="2" x14ac:dyDescent="0.25">
      <c r="A113" s="136" t="s">
        <v>112</v>
      </c>
      <c r="B113" s="136" t="s">
        <v>113</v>
      </c>
      <c r="C113" s="136" t="s">
        <v>331</v>
      </c>
      <c r="D113" s="136" t="s">
        <v>500</v>
      </c>
      <c r="E113" s="136" t="s">
        <v>310</v>
      </c>
      <c r="F113" s="137">
        <v>12069.05</v>
      </c>
    </row>
    <row r="114" spans="1:6" hidden="1" outlineLevel="2" x14ac:dyDescent="0.25">
      <c r="A114" s="136" t="s">
        <v>112</v>
      </c>
      <c r="B114" s="136" t="s">
        <v>113</v>
      </c>
      <c r="C114" s="136" t="s">
        <v>331</v>
      </c>
      <c r="D114" s="136" t="s">
        <v>501</v>
      </c>
      <c r="E114" s="136" t="s">
        <v>299</v>
      </c>
      <c r="F114" s="137">
        <v>3287.84</v>
      </c>
    </row>
    <row r="115" spans="1:6" hidden="1" outlineLevel="2" x14ac:dyDescent="0.25">
      <c r="A115" s="136" t="s">
        <v>112</v>
      </c>
      <c r="B115" s="136" t="s">
        <v>113</v>
      </c>
      <c r="C115" s="136" t="s">
        <v>331</v>
      </c>
      <c r="D115" s="136" t="s">
        <v>501</v>
      </c>
      <c r="E115" s="136" t="s">
        <v>315</v>
      </c>
      <c r="F115" s="137">
        <v>28598.23</v>
      </c>
    </row>
    <row r="116" spans="1:6" hidden="1" outlineLevel="2" x14ac:dyDescent="0.25">
      <c r="A116" s="136" t="s">
        <v>112</v>
      </c>
      <c r="B116" s="136" t="s">
        <v>113</v>
      </c>
      <c r="C116" s="136" t="s">
        <v>331</v>
      </c>
      <c r="D116" s="136" t="s">
        <v>501</v>
      </c>
      <c r="E116" s="136" t="s">
        <v>332</v>
      </c>
      <c r="F116" s="137">
        <v>14576.39</v>
      </c>
    </row>
    <row r="117" spans="1:6" hidden="1" outlineLevel="2" x14ac:dyDescent="0.25">
      <c r="A117" s="136" t="s">
        <v>112</v>
      </c>
      <c r="B117" s="136" t="s">
        <v>113</v>
      </c>
      <c r="C117" s="136" t="s">
        <v>331</v>
      </c>
      <c r="D117" s="136" t="s">
        <v>501</v>
      </c>
      <c r="E117" s="136" t="s">
        <v>314</v>
      </c>
      <c r="F117" s="137">
        <v>12890.71</v>
      </c>
    </row>
    <row r="118" spans="1:6" hidden="1" outlineLevel="2" x14ac:dyDescent="0.25">
      <c r="A118" s="136" t="s">
        <v>112</v>
      </c>
      <c r="B118" s="136" t="s">
        <v>113</v>
      </c>
      <c r="C118" s="136" t="s">
        <v>331</v>
      </c>
      <c r="D118" s="136" t="s">
        <v>501</v>
      </c>
      <c r="E118" s="136" t="s">
        <v>336</v>
      </c>
      <c r="F118" s="137">
        <v>176598.25</v>
      </c>
    </row>
    <row r="119" spans="1:6" hidden="1" outlineLevel="2" x14ac:dyDescent="0.25">
      <c r="A119" s="136" t="s">
        <v>112</v>
      </c>
      <c r="B119" s="136" t="s">
        <v>113</v>
      </c>
      <c r="C119" s="136" t="s">
        <v>331</v>
      </c>
      <c r="D119" s="136" t="s">
        <v>501</v>
      </c>
      <c r="E119" s="136" t="s">
        <v>296</v>
      </c>
      <c r="F119" s="137">
        <v>10208.01</v>
      </c>
    </row>
    <row r="120" spans="1:6" hidden="1" outlineLevel="2" x14ac:dyDescent="0.25">
      <c r="A120" s="136" t="s">
        <v>112</v>
      </c>
      <c r="B120" s="136" t="s">
        <v>113</v>
      </c>
      <c r="C120" s="136" t="s">
        <v>331</v>
      </c>
      <c r="D120" s="136" t="s">
        <v>501</v>
      </c>
      <c r="E120" s="136" t="s">
        <v>308</v>
      </c>
      <c r="F120" s="137">
        <v>35301.26</v>
      </c>
    </row>
    <row r="121" spans="1:6" hidden="1" outlineLevel="2" x14ac:dyDescent="0.25">
      <c r="A121" s="136" t="s">
        <v>112</v>
      </c>
      <c r="B121" s="136" t="s">
        <v>113</v>
      </c>
      <c r="C121" s="136" t="s">
        <v>331</v>
      </c>
      <c r="D121" s="136" t="s">
        <v>501</v>
      </c>
      <c r="E121" s="136" t="s">
        <v>334</v>
      </c>
      <c r="F121" s="137">
        <v>1160474.78</v>
      </c>
    </row>
    <row r="122" spans="1:6" hidden="1" outlineLevel="2" x14ac:dyDescent="0.25">
      <c r="A122" s="136" t="s">
        <v>112</v>
      </c>
      <c r="B122" s="136" t="s">
        <v>113</v>
      </c>
      <c r="C122" s="136" t="s">
        <v>331</v>
      </c>
      <c r="D122" s="136" t="s">
        <v>501</v>
      </c>
      <c r="E122" s="136" t="s">
        <v>310</v>
      </c>
      <c r="F122" s="137">
        <v>893216.28</v>
      </c>
    </row>
    <row r="123" spans="1:6" hidden="1" outlineLevel="2" x14ac:dyDescent="0.25">
      <c r="A123" s="136" t="s">
        <v>112</v>
      </c>
      <c r="B123" s="136" t="s">
        <v>113</v>
      </c>
      <c r="C123" s="136" t="s">
        <v>331</v>
      </c>
      <c r="D123" s="136" t="s">
        <v>502</v>
      </c>
      <c r="E123" s="136" t="s">
        <v>340</v>
      </c>
      <c r="F123" s="137">
        <v>894413.79</v>
      </c>
    </row>
    <row r="124" spans="1:6" hidden="1" outlineLevel="2" x14ac:dyDescent="0.25">
      <c r="A124" s="136" t="s">
        <v>112</v>
      </c>
      <c r="B124" s="136" t="s">
        <v>113</v>
      </c>
      <c r="C124" s="136" t="s">
        <v>331</v>
      </c>
      <c r="D124" s="136" t="s">
        <v>502</v>
      </c>
      <c r="E124" s="136" t="s">
        <v>335</v>
      </c>
      <c r="F124" s="137">
        <v>190071.8</v>
      </c>
    </row>
    <row r="125" spans="1:6" hidden="1" outlineLevel="2" x14ac:dyDescent="0.25">
      <c r="A125" s="136" t="s">
        <v>112</v>
      </c>
      <c r="B125" s="136" t="s">
        <v>113</v>
      </c>
      <c r="C125" s="136" t="s">
        <v>331</v>
      </c>
      <c r="D125" s="136" t="s">
        <v>502</v>
      </c>
      <c r="E125" s="136" t="s">
        <v>337</v>
      </c>
      <c r="F125" s="137">
        <v>998296.42</v>
      </c>
    </row>
    <row r="126" spans="1:6" hidden="1" outlineLevel="2" x14ac:dyDescent="0.25">
      <c r="A126" s="136" t="s">
        <v>112</v>
      </c>
      <c r="B126" s="136" t="s">
        <v>113</v>
      </c>
      <c r="C126" s="136" t="s">
        <v>331</v>
      </c>
      <c r="D126" s="136" t="s">
        <v>502</v>
      </c>
      <c r="E126" s="136" t="s">
        <v>334</v>
      </c>
      <c r="F126" s="137">
        <v>213443.61</v>
      </c>
    </row>
    <row r="127" spans="1:6" hidden="1" outlineLevel="2" x14ac:dyDescent="0.25">
      <c r="A127" s="136" t="s">
        <v>112</v>
      </c>
      <c r="B127" s="136" t="s">
        <v>113</v>
      </c>
      <c r="C127" s="136" t="s">
        <v>331</v>
      </c>
      <c r="D127" s="136" t="s">
        <v>502</v>
      </c>
      <c r="E127" s="136" t="s">
        <v>338</v>
      </c>
      <c r="F127" s="137">
        <v>1165282.6399999999</v>
      </c>
    </row>
    <row r="128" spans="1:6" hidden="1" outlineLevel="2" x14ac:dyDescent="0.25">
      <c r="A128" s="136" t="s">
        <v>112</v>
      </c>
      <c r="B128" s="136" t="s">
        <v>113</v>
      </c>
      <c r="C128" s="136" t="s">
        <v>331</v>
      </c>
      <c r="D128" s="136" t="s">
        <v>502</v>
      </c>
      <c r="E128" s="136" t="s">
        <v>339</v>
      </c>
      <c r="F128" s="137">
        <v>776206.32</v>
      </c>
    </row>
    <row r="129" spans="1:6" hidden="1" outlineLevel="2" x14ac:dyDescent="0.25">
      <c r="A129" s="136" t="s">
        <v>112</v>
      </c>
      <c r="B129" s="136" t="s">
        <v>113</v>
      </c>
      <c r="C129" s="136" t="s">
        <v>331</v>
      </c>
      <c r="D129" s="136" t="s">
        <v>502</v>
      </c>
      <c r="E129" s="136" t="s">
        <v>336</v>
      </c>
      <c r="F129" s="137">
        <v>706393.03</v>
      </c>
    </row>
    <row r="130" spans="1:6" outlineLevel="1" collapsed="1" x14ac:dyDescent="0.25">
      <c r="A130" s="136"/>
      <c r="B130" s="136"/>
      <c r="C130" s="140" t="s">
        <v>341</v>
      </c>
      <c r="D130" s="136"/>
      <c r="E130" s="136"/>
      <c r="F130" s="137">
        <f>SUBTOTAL(9,F99:F129)</f>
        <v>8353042.6100000003</v>
      </c>
    </row>
    <row r="131" spans="1:6" hidden="1" outlineLevel="2" x14ac:dyDescent="0.25">
      <c r="A131" s="136" t="s">
        <v>112</v>
      </c>
      <c r="B131" s="136" t="s">
        <v>113</v>
      </c>
      <c r="C131" s="136" t="s">
        <v>342</v>
      </c>
      <c r="D131" s="136" t="s">
        <v>503</v>
      </c>
      <c r="E131" s="136" t="s">
        <v>297</v>
      </c>
      <c r="F131" s="137">
        <v>277359.68</v>
      </c>
    </row>
    <row r="132" spans="1:6" hidden="1" outlineLevel="2" x14ac:dyDescent="0.25">
      <c r="A132" s="136" t="s">
        <v>112</v>
      </c>
      <c r="B132" s="136" t="s">
        <v>113</v>
      </c>
      <c r="C132" s="136" t="s">
        <v>342</v>
      </c>
      <c r="D132" s="136" t="s">
        <v>503</v>
      </c>
      <c r="E132" s="136" t="s">
        <v>298</v>
      </c>
      <c r="F132" s="137">
        <v>33296.71</v>
      </c>
    </row>
    <row r="133" spans="1:6" hidden="1" outlineLevel="2" x14ac:dyDescent="0.25">
      <c r="A133" s="136" t="s">
        <v>112</v>
      </c>
      <c r="B133" s="136" t="s">
        <v>113</v>
      </c>
      <c r="C133" s="136" t="s">
        <v>342</v>
      </c>
      <c r="D133" s="136" t="s">
        <v>503</v>
      </c>
      <c r="E133" s="136" t="s">
        <v>303</v>
      </c>
      <c r="F133" s="137">
        <v>94791.92</v>
      </c>
    </row>
    <row r="134" spans="1:6" hidden="1" outlineLevel="2" x14ac:dyDescent="0.25">
      <c r="A134" s="136" t="s">
        <v>112</v>
      </c>
      <c r="B134" s="136" t="s">
        <v>113</v>
      </c>
      <c r="C134" s="136" t="s">
        <v>342</v>
      </c>
      <c r="D134" s="136" t="s">
        <v>503</v>
      </c>
      <c r="E134" s="136" t="s">
        <v>273</v>
      </c>
      <c r="F134" s="137">
        <v>23482.45</v>
      </c>
    </row>
    <row r="135" spans="1:6" hidden="1" outlineLevel="2" x14ac:dyDescent="0.25">
      <c r="A135" s="136" t="s">
        <v>112</v>
      </c>
      <c r="B135" s="136" t="s">
        <v>113</v>
      </c>
      <c r="C135" s="136" t="s">
        <v>342</v>
      </c>
      <c r="D135" s="136" t="s">
        <v>503</v>
      </c>
      <c r="E135" s="136" t="s">
        <v>328</v>
      </c>
      <c r="F135" s="137">
        <v>155813.72</v>
      </c>
    </row>
    <row r="136" spans="1:6" hidden="1" outlineLevel="2" x14ac:dyDescent="0.25">
      <c r="A136" s="136" t="s">
        <v>112</v>
      </c>
      <c r="B136" s="136" t="s">
        <v>113</v>
      </c>
      <c r="C136" s="136" t="s">
        <v>342</v>
      </c>
      <c r="D136" s="136" t="s">
        <v>503</v>
      </c>
      <c r="E136" s="136" t="s">
        <v>314</v>
      </c>
      <c r="F136" s="137">
        <v>333552.98</v>
      </c>
    </row>
    <row r="137" spans="1:6" hidden="1" outlineLevel="2" x14ac:dyDescent="0.25">
      <c r="A137" s="136" t="s">
        <v>112</v>
      </c>
      <c r="B137" s="136" t="s">
        <v>113</v>
      </c>
      <c r="C137" s="136" t="s">
        <v>342</v>
      </c>
      <c r="D137" s="136" t="s">
        <v>503</v>
      </c>
      <c r="E137" s="136" t="s">
        <v>343</v>
      </c>
      <c r="F137" s="137">
        <v>138880.49</v>
      </c>
    </row>
    <row r="138" spans="1:6" hidden="1" outlineLevel="2" x14ac:dyDescent="0.25">
      <c r="A138" s="136" t="s">
        <v>112</v>
      </c>
      <c r="B138" s="136" t="s">
        <v>113</v>
      </c>
      <c r="C138" s="136" t="s">
        <v>342</v>
      </c>
      <c r="D138" s="136" t="s">
        <v>503</v>
      </c>
      <c r="E138" s="136" t="s">
        <v>308</v>
      </c>
      <c r="F138" s="137">
        <v>212472.34</v>
      </c>
    </row>
    <row r="139" spans="1:6" hidden="1" outlineLevel="2" x14ac:dyDescent="0.25">
      <c r="A139" s="136" t="s">
        <v>112</v>
      </c>
      <c r="B139" s="136" t="s">
        <v>113</v>
      </c>
      <c r="C139" s="136" t="s">
        <v>342</v>
      </c>
      <c r="D139" s="136" t="s">
        <v>503</v>
      </c>
      <c r="E139" s="136" t="s">
        <v>299</v>
      </c>
      <c r="F139" s="137">
        <v>73952.320000000007</v>
      </c>
    </row>
    <row r="140" spans="1:6" hidden="1" outlineLevel="2" x14ac:dyDescent="0.25">
      <c r="A140" s="136" t="s">
        <v>112</v>
      </c>
      <c r="B140" s="136" t="s">
        <v>113</v>
      </c>
      <c r="C140" s="136" t="s">
        <v>342</v>
      </c>
      <c r="D140" s="136" t="s">
        <v>503</v>
      </c>
      <c r="E140" s="136" t="s">
        <v>293</v>
      </c>
      <c r="F140" s="137">
        <v>7030.09</v>
      </c>
    </row>
    <row r="141" spans="1:6" hidden="1" outlineLevel="2" x14ac:dyDescent="0.25">
      <c r="A141" s="136" t="s">
        <v>112</v>
      </c>
      <c r="B141" s="136" t="s">
        <v>113</v>
      </c>
      <c r="C141" s="136" t="s">
        <v>342</v>
      </c>
      <c r="D141" s="136" t="s">
        <v>503</v>
      </c>
      <c r="E141" s="136" t="s">
        <v>315</v>
      </c>
      <c r="F141" s="137">
        <v>220556.41</v>
      </c>
    </row>
    <row r="142" spans="1:6" hidden="1" outlineLevel="2" x14ac:dyDescent="0.25">
      <c r="A142" s="136" t="s">
        <v>112</v>
      </c>
      <c r="B142" s="136" t="s">
        <v>113</v>
      </c>
      <c r="C142" s="136" t="s">
        <v>342</v>
      </c>
      <c r="D142" s="136" t="s">
        <v>503</v>
      </c>
      <c r="E142" s="136" t="s">
        <v>280</v>
      </c>
      <c r="F142" s="137">
        <v>109693.34</v>
      </c>
    </row>
    <row r="143" spans="1:6" hidden="1" outlineLevel="2" x14ac:dyDescent="0.25">
      <c r="A143" s="136" t="s">
        <v>112</v>
      </c>
      <c r="B143" s="136" t="s">
        <v>113</v>
      </c>
      <c r="C143" s="136" t="s">
        <v>342</v>
      </c>
      <c r="D143" s="136" t="s">
        <v>503</v>
      </c>
      <c r="E143" s="136" t="s">
        <v>300</v>
      </c>
      <c r="F143" s="137">
        <v>19116.09</v>
      </c>
    </row>
    <row r="144" spans="1:6" outlineLevel="1" collapsed="1" x14ac:dyDescent="0.25">
      <c r="A144" s="136"/>
      <c r="B144" s="136"/>
      <c r="C144" s="140" t="s">
        <v>344</v>
      </c>
      <c r="D144" s="136"/>
      <c r="E144" s="136"/>
      <c r="F144" s="137">
        <f>SUBTOTAL(9,F131:F143)</f>
        <v>1699998.5400000003</v>
      </c>
    </row>
    <row r="145" spans="1:6" hidden="1" outlineLevel="2" x14ac:dyDescent="0.25">
      <c r="A145" s="136" t="s">
        <v>112</v>
      </c>
      <c r="B145" s="136" t="s">
        <v>113</v>
      </c>
      <c r="C145" s="136" t="s">
        <v>345</v>
      </c>
      <c r="D145" s="136" t="s">
        <v>493</v>
      </c>
      <c r="E145" s="136" t="s">
        <v>269</v>
      </c>
      <c r="F145" s="137">
        <v>44536.09</v>
      </c>
    </row>
    <row r="146" spans="1:6" hidden="1" outlineLevel="2" x14ac:dyDescent="0.25">
      <c r="A146" s="136" t="s">
        <v>112</v>
      </c>
      <c r="B146" s="136" t="s">
        <v>113</v>
      </c>
      <c r="C146" s="136" t="s">
        <v>345</v>
      </c>
      <c r="D146" s="136" t="s">
        <v>504</v>
      </c>
      <c r="E146" s="136" t="s">
        <v>299</v>
      </c>
      <c r="F146" s="137">
        <v>1939.85</v>
      </c>
    </row>
    <row r="147" spans="1:6" hidden="1" outlineLevel="2" x14ac:dyDescent="0.25">
      <c r="A147" s="136" t="s">
        <v>112</v>
      </c>
      <c r="B147" s="136" t="s">
        <v>113</v>
      </c>
      <c r="C147" s="136" t="s">
        <v>345</v>
      </c>
      <c r="D147" s="136" t="s">
        <v>504</v>
      </c>
      <c r="E147" s="136" t="s">
        <v>303</v>
      </c>
      <c r="F147" s="137">
        <v>1808.69</v>
      </c>
    </row>
    <row r="148" spans="1:6" hidden="1" outlineLevel="2" x14ac:dyDescent="0.25">
      <c r="A148" s="136" t="s">
        <v>112</v>
      </c>
      <c r="B148" s="136" t="s">
        <v>113</v>
      </c>
      <c r="C148" s="136" t="s">
        <v>345</v>
      </c>
      <c r="D148" s="136" t="s">
        <v>504</v>
      </c>
      <c r="E148" s="136" t="s">
        <v>297</v>
      </c>
      <c r="F148" s="137">
        <v>1636.44</v>
      </c>
    </row>
    <row r="149" spans="1:6" hidden="1" outlineLevel="2" x14ac:dyDescent="0.25">
      <c r="A149" s="136" t="s">
        <v>112</v>
      </c>
      <c r="B149" s="136" t="s">
        <v>113</v>
      </c>
      <c r="C149" s="136" t="s">
        <v>345</v>
      </c>
      <c r="D149" s="136" t="s">
        <v>505</v>
      </c>
      <c r="E149" s="136" t="s">
        <v>297</v>
      </c>
      <c r="F149" s="137">
        <v>4467.7299999999996</v>
      </c>
    </row>
    <row r="150" spans="1:6" hidden="1" outlineLevel="2" x14ac:dyDescent="0.25">
      <c r="A150" s="136" t="s">
        <v>112</v>
      </c>
      <c r="B150" s="136" t="s">
        <v>113</v>
      </c>
      <c r="C150" s="136" t="s">
        <v>345</v>
      </c>
      <c r="D150" s="136" t="s">
        <v>506</v>
      </c>
      <c r="E150" s="136" t="s">
        <v>297</v>
      </c>
      <c r="F150" s="137">
        <v>214.93</v>
      </c>
    </row>
    <row r="151" spans="1:6" hidden="1" outlineLevel="2" x14ac:dyDescent="0.25">
      <c r="A151" s="136" t="s">
        <v>112</v>
      </c>
      <c r="B151" s="136" t="s">
        <v>113</v>
      </c>
      <c r="C151" s="136" t="s">
        <v>345</v>
      </c>
      <c r="D151" s="136" t="s">
        <v>507</v>
      </c>
      <c r="E151" s="136" t="s">
        <v>328</v>
      </c>
      <c r="F151" s="137">
        <v>31738.5</v>
      </c>
    </row>
    <row r="152" spans="1:6" hidden="1" outlineLevel="2" x14ac:dyDescent="0.25">
      <c r="A152" s="136" t="s">
        <v>112</v>
      </c>
      <c r="B152" s="136" t="s">
        <v>113</v>
      </c>
      <c r="C152" s="136" t="s">
        <v>345</v>
      </c>
      <c r="D152" s="136" t="s">
        <v>507</v>
      </c>
      <c r="E152" s="136" t="s">
        <v>303</v>
      </c>
      <c r="F152" s="137">
        <v>26997.51</v>
      </c>
    </row>
    <row r="153" spans="1:6" hidden="1" outlineLevel="2" x14ac:dyDescent="0.25">
      <c r="A153" s="136" t="s">
        <v>112</v>
      </c>
      <c r="B153" s="136" t="s">
        <v>113</v>
      </c>
      <c r="C153" s="136" t="s">
        <v>345</v>
      </c>
      <c r="D153" s="136" t="s">
        <v>507</v>
      </c>
      <c r="E153" s="136" t="s">
        <v>273</v>
      </c>
      <c r="F153" s="137">
        <v>4917.3599999999997</v>
      </c>
    </row>
    <row r="154" spans="1:6" hidden="1" outlineLevel="2" x14ac:dyDescent="0.25">
      <c r="A154" s="136" t="s">
        <v>112</v>
      </c>
      <c r="B154" s="136" t="s">
        <v>113</v>
      </c>
      <c r="C154" s="136" t="s">
        <v>345</v>
      </c>
      <c r="D154" s="136" t="s">
        <v>507</v>
      </c>
      <c r="E154" s="136" t="s">
        <v>300</v>
      </c>
      <c r="F154" s="137">
        <v>9691.6299999999992</v>
      </c>
    </row>
    <row r="155" spans="1:6" hidden="1" outlineLevel="2" x14ac:dyDescent="0.25">
      <c r="A155" s="136" t="s">
        <v>112</v>
      </c>
      <c r="B155" s="136" t="s">
        <v>113</v>
      </c>
      <c r="C155" s="136" t="s">
        <v>345</v>
      </c>
      <c r="D155" s="136" t="s">
        <v>507</v>
      </c>
      <c r="E155" s="136" t="s">
        <v>297</v>
      </c>
      <c r="F155" s="137">
        <v>35793.06</v>
      </c>
    </row>
    <row r="156" spans="1:6" hidden="1" outlineLevel="2" x14ac:dyDescent="0.25">
      <c r="A156" s="136" t="s">
        <v>112</v>
      </c>
      <c r="B156" s="136" t="s">
        <v>113</v>
      </c>
      <c r="C156" s="136" t="s">
        <v>345</v>
      </c>
      <c r="D156" s="136" t="s">
        <v>507</v>
      </c>
      <c r="E156" s="136" t="s">
        <v>299</v>
      </c>
      <c r="F156" s="137">
        <v>6459.24</v>
      </c>
    </row>
    <row r="157" spans="1:6" hidden="1" outlineLevel="2" x14ac:dyDescent="0.25">
      <c r="A157" s="136" t="s">
        <v>112</v>
      </c>
      <c r="B157" s="136" t="s">
        <v>113</v>
      </c>
      <c r="C157" s="136" t="s">
        <v>345</v>
      </c>
      <c r="D157" s="136" t="s">
        <v>508</v>
      </c>
      <c r="E157" s="136" t="s">
        <v>299</v>
      </c>
      <c r="F157" s="137">
        <v>6905.29</v>
      </c>
    </row>
    <row r="158" spans="1:6" hidden="1" outlineLevel="2" x14ac:dyDescent="0.25">
      <c r="A158" s="136" t="s">
        <v>112</v>
      </c>
      <c r="B158" s="136" t="s">
        <v>113</v>
      </c>
      <c r="C158" s="136" t="s">
        <v>345</v>
      </c>
      <c r="D158" s="136" t="s">
        <v>508</v>
      </c>
      <c r="E158" s="136" t="s">
        <v>297</v>
      </c>
      <c r="F158" s="137">
        <v>69274.070000000007</v>
      </c>
    </row>
    <row r="159" spans="1:6" hidden="1" outlineLevel="2" x14ac:dyDescent="0.25">
      <c r="A159" s="136" t="s">
        <v>112</v>
      </c>
      <c r="B159" s="136" t="s">
        <v>113</v>
      </c>
      <c r="C159" s="136" t="s">
        <v>345</v>
      </c>
      <c r="D159" s="136" t="s">
        <v>509</v>
      </c>
      <c r="E159" s="136" t="s">
        <v>273</v>
      </c>
      <c r="F159" s="137">
        <v>317.62</v>
      </c>
    </row>
    <row r="160" spans="1:6" hidden="1" outlineLevel="2" x14ac:dyDescent="0.25">
      <c r="A160" s="136" t="s">
        <v>112</v>
      </c>
      <c r="B160" s="136" t="s">
        <v>113</v>
      </c>
      <c r="C160" s="136" t="s">
        <v>345</v>
      </c>
      <c r="D160" s="136" t="s">
        <v>509</v>
      </c>
      <c r="E160" s="136" t="s">
        <v>299</v>
      </c>
      <c r="F160" s="137">
        <v>3460.35</v>
      </c>
    </row>
    <row r="161" spans="1:6" hidden="1" outlineLevel="2" x14ac:dyDescent="0.25">
      <c r="A161" s="136" t="s">
        <v>112</v>
      </c>
      <c r="B161" s="136" t="s">
        <v>113</v>
      </c>
      <c r="C161" s="136" t="s">
        <v>345</v>
      </c>
      <c r="D161" s="136" t="s">
        <v>509</v>
      </c>
      <c r="E161" s="136" t="s">
        <v>300</v>
      </c>
      <c r="F161" s="137">
        <v>707.68</v>
      </c>
    </row>
    <row r="162" spans="1:6" hidden="1" outlineLevel="2" x14ac:dyDescent="0.25">
      <c r="A162" s="136" t="s">
        <v>112</v>
      </c>
      <c r="B162" s="136" t="s">
        <v>113</v>
      </c>
      <c r="C162" s="136" t="s">
        <v>345</v>
      </c>
      <c r="D162" s="136" t="s">
        <v>509</v>
      </c>
      <c r="E162" s="136" t="s">
        <v>297</v>
      </c>
      <c r="F162" s="137">
        <v>1446.68</v>
      </c>
    </row>
    <row r="163" spans="1:6" hidden="1" outlineLevel="2" x14ac:dyDescent="0.25">
      <c r="A163" s="136" t="s">
        <v>112</v>
      </c>
      <c r="B163" s="136" t="s">
        <v>113</v>
      </c>
      <c r="C163" s="136" t="s">
        <v>345</v>
      </c>
      <c r="D163" s="136" t="s">
        <v>510</v>
      </c>
      <c r="E163" s="136" t="s">
        <v>280</v>
      </c>
      <c r="F163" s="137">
        <v>27707.91</v>
      </c>
    </row>
    <row r="164" spans="1:6" hidden="1" outlineLevel="2" x14ac:dyDescent="0.25">
      <c r="A164" s="136" t="s">
        <v>112</v>
      </c>
      <c r="B164" s="136" t="s">
        <v>113</v>
      </c>
      <c r="C164" s="136" t="s">
        <v>345</v>
      </c>
      <c r="D164" s="136" t="s">
        <v>510</v>
      </c>
      <c r="E164" s="136" t="s">
        <v>298</v>
      </c>
      <c r="F164" s="137">
        <v>9048.34</v>
      </c>
    </row>
    <row r="165" spans="1:6" hidden="1" outlineLevel="2" x14ac:dyDescent="0.25">
      <c r="A165" s="136" t="s">
        <v>112</v>
      </c>
      <c r="B165" s="136" t="s">
        <v>113</v>
      </c>
      <c r="C165" s="136" t="s">
        <v>345</v>
      </c>
      <c r="D165" s="136" t="s">
        <v>510</v>
      </c>
      <c r="E165" s="136" t="s">
        <v>300</v>
      </c>
      <c r="F165" s="137">
        <v>2398.0100000000002</v>
      </c>
    </row>
    <row r="166" spans="1:6" hidden="1" outlineLevel="2" x14ac:dyDescent="0.25">
      <c r="A166" s="136" t="s">
        <v>112</v>
      </c>
      <c r="B166" s="136" t="s">
        <v>113</v>
      </c>
      <c r="C166" s="136" t="s">
        <v>345</v>
      </c>
      <c r="D166" s="136" t="s">
        <v>510</v>
      </c>
      <c r="E166" s="136" t="s">
        <v>273</v>
      </c>
      <c r="F166" s="137">
        <v>2398.33</v>
      </c>
    </row>
    <row r="167" spans="1:6" hidden="1" outlineLevel="2" x14ac:dyDescent="0.25">
      <c r="A167" s="136" t="s">
        <v>112</v>
      </c>
      <c r="B167" s="136" t="s">
        <v>113</v>
      </c>
      <c r="C167" s="136" t="s">
        <v>345</v>
      </c>
      <c r="D167" s="136" t="s">
        <v>510</v>
      </c>
      <c r="E167" s="136" t="s">
        <v>293</v>
      </c>
      <c r="F167" s="137">
        <v>18766.14</v>
      </c>
    </row>
    <row r="168" spans="1:6" hidden="1" outlineLevel="2" x14ac:dyDescent="0.25">
      <c r="A168" s="136" t="s">
        <v>112</v>
      </c>
      <c r="B168" s="136" t="s">
        <v>113</v>
      </c>
      <c r="C168" s="136" t="s">
        <v>345</v>
      </c>
      <c r="D168" s="136" t="s">
        <v>510</v>
      </c>
      <c r="E168" s="136" t="s">
        <v>303</v>
      </c>
      <c r="F168" s="137">
        <v>5875.39</v>
      </c>
    </row>
    <row r="169" spans="1:6" hidden="1" outlineLevel="2" x14ac:dyDescent="0.25">
      <c r="A169" s="136" t="s">
        <v>112</v>
      </c>
      <c r="B169" s="136" t="s">
        <v>113</v>
      </c>
      <c r="C169" s="136" t="s">
        <v>345</v>
      </c>
      <c r="D169" s="136" t="s">
        <v>510</v>
      </c>
      <c r="E169" s="136" t="s">
        <v>299</v>
      </c>
      <c r="F169" s="137">
        <v>4535.8100000000004</v>
      </c>
    </row>
    <row r="170" spans="1:6" hidden="1" outlineLevel="2" x14ac:dyDescent="0.25">
      <c r="A170" s="136" t="s">
        <v>112</v>
      </c>
      <c r="B170" s="136" t="s">
        <v>113</v>
      </c>
      <c r="C170" s="136" t="s">
        <v>345</v>
      </c>
      <c r="D170" s="136" t="s">
        <v>510</v>
      </c>
      <c r="E170" s="136" t="s">
        <v>297</v>
      </c>
      <c r="F170" s="137">
        <v>6427.11</v>
      </c>
    </row>
    <row r="171" spans="1:6" hidden="1" outlineLevel="2" x14ac:dyDescent="0.25">
      <c r="A171" s="136" t="s">
        <v>112</v>
      </c>
      <c r="B171" s="136" t="s">
        <v>113</v>
      </c>
      <c r="C171" s="136" t="s">
        <v>345</v>
      </c>
      <c r="D171" s="136" t="s">
        <v>511</v>
      </c>
      <c r="E171" s="136" t="s">
        <v>297</v>
      </c>
      <c r="F171" s="137">
        <v>5505.85</v>
      </c>
    </row>
    <row r="172" spans="1:6" hidden="1" outlineLevel="2" x14ac:dyDescent="0.25">
      <c r="A172" s="136" t="s">
        <v>112</v>
      </c>
      <c r="B172" s="136" t="s">
        <v>113</v>
      </c>
      <c r="C172" s="136" t="s">
        <v>345</v>
      </c>
      <c r="D172" s="136" t="s">
        <v>511</v>
      </c>
      <c r="E172" s="136" t="s">
        <v>313</v>
      </c>
      <c r="F172" s="137">
        <v>1817.37</v>
      </c>
    </row>
    <row r="173" spans="1:6" hidden="1" outlineLevel="2" x14ac:dyDescent="0.25">
      <c r="A173" s="136" t="s">
        <v>112</v>
      </c>
      <c r="B173" s="136" t="s">
        <v>113</v>
      </c>
      <c r="C173" s="136" t="s">
        <v>345</v>
      </c>
      <c r="D173" s="136" t="s">
        <v>512</v>
      </c>
      <c r="E173" s="136" t="s">
        <v>273</v>
      </c>
      <c r="F173" s="137">
        <v>293.98</v>
      </c>
    </row>
    <row r="174" spans="1:6" hidden="1" outlineLevel="2" x14ac:dyDescent="0.25">
      <c r="A174" s="136" t="s">
        <v>112</v>
      </c>
      <c r="B174" s="136" t="s">
        <v>113</v>
      </c>
      <c r="C174" s="136" t="s">
        <v>345</v>
      </c>
      <c r="D174" s="136" t="s">
        <v>512</v>
      </c>
      <c r="E174" s="136" t="s">
        <v>322</v>
      </c>
      <c r="F174" s="137">
        <v>99.27</v>
      </c>
    </row>
    <row r="175" spans="1:6" hidden="1" outlineLevel="2" x14ac:dyDescent="0.25">
      <c r="A175" s="136" t="s">
        <v>112</v>
      </c>
      <c r="B175" s="136" t="s">
        <v>113</v>
      </c>
      <c r="C175" s="136" t="s">
        <v>345</v>
      </c>
      <c r="D175" s="136" t="s">
        <v>513</v>
      </c>
      <c r="E175" s="136" t="s">
        <v>308</v>
      </c>
      <c r="F175" s="137">
        <v>459.58</v>
      </c>
    </row>
    <row r="176" spans="1:6" hidden="1" outlineLevel="2" x14ac:dyDescent="0.25">
      <c r="A176" s="136" t="s">
        <v>112</v>
      </c>
      <c r="B176" s="136" t="s">
        <v>113</v>
      </c>
      <c r="C176" s="136" t="s">
        <v>345</v>
      </c>
      <c r="D176" s="136" t="s">
        <v>513</v>
      </c>
      <c r="E176" s="136" t="s">
        <v>313</v>
      </c>
      <c r="F176" s="137">
        <v>1402.04</v>
      </c>
    </row>
    <row r="177" spans="1:6" hidden="1" outlineLevel="2" x14ac:dyDescent="0.25">
      <c r="A177" s="136" t="s">
        <v>112</v>
      </c>
      <c r="B177" s="136" t="s">
        <v>113</v>
      </c>
      <c r="C177" s="136" t="s">
        <v>345</v>
      </c>
      <c r="D177" s="136" t="s">
        <v>513</v>
      </c>
      <c r="E177" s="136" t="s">
        <v>292</v>
      </c>
      <c r="F177" s="137">
        <v>14636.52</v>
      </c>
    </row>
    <row r="178" spans="1:6" hidden="1" outlineLevel="2" x14ac:dyDescent="0.25">
      <c r="A178" s="136" t="s">
        <v>112</v>
      </c>
      <c r="B178" s="136" t="s">
        <v>113</v>
      </c>
      <c r="C178" s="136" t="s">
        <v>345</v>
      </c>
      <c r="D178" s="136" t="s">
        <v>514</v>
      </c>
      <c r="E178" s="136" t="s">
        <v>293</v>
      </c>
      <c r="F178" s="137">
        <v>613.92999999999995</v>
      </c>
    </row>
    <row r="179" spans="1:6" hidden="1" outlineLevel="2" x14ac:dyDescent="0.25">
      <c r="A179" s="136" t="s">
        <v>112</v>
      </c>
      <c r="B179" s="136" t="s">
        <v>113</v>
      </c>
      <c r="C179" s="136" t="s">
        <v>345</v>
      </c>
      <c r="D179" s="136" t="s">
        <v>515</v>
      </c>
      <c r="E179" s="136" t="s">
        <v>273</v>
      </c>
      <c r="F179" s="137">
        <v>516.35</v>
      </c>
    </row>
    <row r="180" spans="1:6" hidden="1" outlineLevel="2" x14ac:dyDescent="0.25">
      <c r="A180" s="136" t="s">
        <v>112</v>
      </c>
      <c r="B180" s="136" t="s">
        <v>113</v>
      </c>
      <c r="C180" s="136" t="s">
        <v>345</v>
      </c>
      <c r="D180" s="136" t="s">
        <v>515</v>
      </c>
      <c r="E180" s="136" t="s">
        <v>280</v>
      </c>
      <c r="F180" s="137">
        <v>1283.97</v>
      </c>
    </row>
    <row r="181" spans="1:6" hidden="1" outlineLevel="2" x14ac:dyDescent="0.25">
      <c r="A181" s="136" t="s">
        <v>112</v>
      </c>
      <c r="B181" s="136" t="s">
        <v>113</v>
      </c>
      <c r="C181" s="136" t="s">
        <v>345</v>
      </c>
      <c r="D181" s="136" t="s">
        <v>515</v>
      </c>
      <c r="E181" s="136" t="s">
        <v>322</v>
      </c>
      <c r="F181" s="137">
        <v>516.35</v>
      </c>
    </row>
    <row r="182" spans="1:6" hidden="1" outlineLevel="2" x14ac:dyDescent="0.25">
      <c r="A182" s="136" t="s">
        <v>112</v>
      </c>
      <c r="B182" s="136" t="s">
        <v>113</v>
      </c>
      <c r="C182" s="136" t="s">
        <v>345</v>
      </c>
      <c r="D182" s="136" t="s">
        <v>515</v>
      </c>
      <c r="E182" s="136" t="s">
        <v>303</v>
      </c>
      <c r="F182" s="137">
        <v>318.83999999999997</v>
      </c>
    </row>
    <row r="183" spans="1:6" hidden="1" outlineLevel="2" x14ac:dyDescent="0.25">
      <c r="A183" s="136" t="s">
        <v>112</v>
      </c>
      <c r="B183" s="136" t="s">
        <v>113</v>
      </c>
      <c r="C183" s="136" t="s">
        <v>345</v>
      </c>
      <c r="D183" s="136" t="s">
        <v>516</v>
      </c>
      <c r="E183" s="136" t="s">
        <v>285</v>
      </c>
      <c r="F183" s="137">
        <v>1492.87</v>
      </c>
    </row>
    <row r="184" spans="1:6" hidden="1" outlineLevel="2" x14ac:dyDescent="0.25">
      <c r="A184" s="136" t="s">
        <v>112</v>
      </c>
      <c r="B184" s="136" t="s">
        <v>113</v>
      </c>
      <c r="C184" s="136" t="s">
        <v>345</v>
      </c>
      <c r="D184" s="136" t="s">
        <v>517</v>
      </c>
      <c r="E184" s="136" t="s">
        <v>313</v>
      </c>
      <c r="F184" s="137">
        <v>8.6199999999999992</v>
      </c>
    </row>
    <row r="185" spans="1:6" hidden="1" outlineLevel="2" x14ac:dyDescent="0.25">
      <c r="A185" s="136" t="s">
        <v>112</v>
      </c>
      <c r="B185" s="136" t="s">
        <v>113</v>
      </c>
      <c r="C185" s="136" t="s">
        <v>345</v>
      </c>
      <c r="D185" s="136" t="s">
        <v>517</v>
      </c>
      <c r="E185" s="136" t="s">
        <v>329</v>
      </c>
      <c r="F185" s="137">
        <v>2451.89</v>
      </c>
    </row>
    <row r="186" spans="1:6" hidden="1" outlineLevel="2" x14ac:dyDescent="0.25">
      <c r="A186" s="136" t="s">
        <v>112</v>
      </c>
      <c r="B186" s="136" t="s">
        <v>113</v>
      </c>
      <c r="C186" s="136" t="s">
        <v>345</v>
      </c>
      <c r="D186" s="136" t="s">
        <v>518</v>
      </c>
      <c r="E186" s="136" t="s">
        <v>297</v>
      </c>
      <c r="F186" s="137">
        <v>532.99</v>
      </c>
    </row>
    <row r="187" spans="1:6" hidden="1" outlineLevel="2" x14ac:dyDescent="0.25">
      <c r="A187" s="136" t="s">
        <v>112</v>
      </c>
      <c r="B187" s="136" t="s">
        <v>113</v>
      </c>
      <c r="C187" s="136" t="s">
        <v>345</v>
      </c>
      <c r="D187" s="136" t="s">
        <v>519</v>
      </c>
      <c r="E187" s="136" t="s">
        <v>324</v>
      </c>
      <c r="F187" s="137">
        <v>2872.1</v>
      </c>
    </row>
    <row r="188" spans="1:6" hidden="1" outlineLevel="2" x14ac:dyDescent="0.25">
      <c r="A188" s="136" t="s">
        <v>112</v>
      </c>
      <c r="B188" s="136" t="s">
        <v>113</v>
      </c>
      <c r="C188" s="136" t="s">
        <v>345</v>
      </c>
      <c r="D188" s="136" t="s">
        <v>519</v>
      </c>
      <c r="E188" s="136" t="s">
        <v>332</v>
      </c>
      <c r="F188" s="137">
        <v>1513.05</v>
      </c>
    </row>
    <row r="189" spans="1:6" hidden="1" outlineLevel="2" x14ac:dyDescent="0.25">
      <c r="A189" s="136" t="s">
        <v>112</v>
      </c>
      <c r="B189" s="136" t="s">
        <v>113</v>
      </c>
      <c r="C189" s="136" t="s">
        <v>345</v>
      </c>
      <c r="D189" s="136" t="s">
        <v>519</v>
      </c>
      <c r="E189" s="136" t="s">
        <v>301</v>
      </c>
      <c r="F189" s="137">
        <v>270.25</v>
      </c>
    </row>
    <row r="190" spans="1:6" hidden="1" outlineLevel="2" x14ac:dyDescent="0.25">
      <c r="A190" s="136" t="s">
        <v>112</v>
      </c>
      <c r="B190" s="136" t="s">
        <v>113</v>
      </c>
      <c r="C190" s="136" t="s">
        <v>345</v>
      </c>
      <c r="D190" s="136" t="s">
        <v>519</v>
      </c>
      <c r="E190" s="136" t="s">
        <v>291</v>
      </c>
      <c r="F190" s="137">
        <v>9607.61</v>
      </c>
    </row>
    <row r="191" spans="1:6" hidden="1" outlineLevel="2" x14ac:dyDescent="0.25">
      <c r="A191" s="136" t="s">
        <v>112</v>
      </c>
      <c r="B191" s="136" t="s">
        <v>113</v>
      </c>
      <c r="C191" s="136" t="s">
        <v>345</v>
      </c>
      <c r="D191" s="136" t="s">
        <v>519</v>
      </c>
      <c r="E191" s="136" t="s">
        <v>277</v>
      </c>
      <c r="F191" s="137">
        <v>2255.23</v>
      </c>
    </row>
    <row r="192" spans="1:6" hidden="1" outlineLevel="2" x14ac:dyDescent="0.25">
      <c r="A192" s="136" t="s">
        <v>112</v>
      </c>
      <c r="B192" s="136" t="s">
        <v>113</v>
      </c>
      <c r="C192" s="136" t="s">
        <v>345</v>
      </c>
      <c r="D192" s="136" t="s">
        <v>519</v>
      </c>
      <c r="E192" s="136" t="s">
        <v>346</v>
      </c>
      <c r="F192" s="137">
        <v>5581.59</v>
      </c>
    </row>
    <row r="193" spans="1:6" hidden="1" outlineLevel="2" x14ac:dyDescent="0.25">
      <c r="A193" s="136" t="s">
        <v>112</v>
      </c>
      <c r="B193" s="136" t="s">
        <v>113</v>
      </c>
      <c r="C193" s="136" t="s">
        <v>345</v>
      </c>
      <c r="D193" s="136" t="s">
        <v>519</v>
      </c>
      <c r="E193" s="136" t="s">
        <v>299</v>
      </c>
      <c r="F193" s="137">
        <v>10473.209999999999</v>
      </c>
    </row>
    <row r="194" spans="1:6" hidden="1" outlineLevel="2" x14ac:dyDescent="0.25">
      <c r="A194" s="136" t="s">
        <v>112</v>
      </c>
      <c r="B194" s="136" t="s">
        <v>113</v>
      </c>
      <c r="C194" s="136" t="s">
        <v>345</v>
      </c>
      <c r="D194" s="136" t="s">
        <v>519</v>
      </c>
      <c r="E194" s="136" t="s">
        <v>285</v>
      </c>
      <c r="F194" s="137">
        <v>1427.06</v>
      </c>
    </row>
    <row r="195" spans="1:6" hidden="1" outlineLevel="2" x14ac:dyDescent="0.25">
      <c r="A195" s="136" t="s">
        <v>112</v>
      </c>
      <c r="B195" s="136" t="s">
        <v>113</v>
      </c>
      <c r="C195" s="136" t="s">
        <v>345</v>
      </c>
      <c r="D195" s="136" t="s">
        <v>519</v>
      </c>
      <c r="E195" s="136" t="s">
        <v>289</v>
      </c>
      <c r="F195" s="137">
        <v>3357.53</v>
      </c>
    </row>
    <row r="196" spans="1:6" hidden="1" outlineLevel="2" x14ac:dyDescent="0.25">
      <c r="A196" s="136" t="s">
        <v>112</v>
      </c>
      <c r="B196" s="136" t="s">
        <v>113</v>
      </c>
      <c r="C196" s="136" t="s">
        <v>345</v>
      </c>
      <c r="D196" s="136" t="s">
        <v>519</v>
      </c>
      <c r="E196" s="136" t="s">
        <v>328</v>
      </c>
      <c r="F196" s="137">
        <v>12917.28</v>
      </c>
    </row>
    <row r="197" spans="1:6" hidden="1" outlineLevel="2" x14ac:dyDescent="0.25">
      <c r="A197" s="136" t="s">
        <v>112</v>
      </c>
      <c r="B197" s="136" t="s">
        <v>113</v>
      </c>
      <c r="C197" s="136" t="s">
        <v>345</v>
      </c>
      <c r="D197" s="136" t="s">
        <v>519</v>
      </c>
      <c r="E197" s="136" t="s">
        <v>302</v>
      </c>
      <c r="F197" s="137">
        <v>888.16</v>
      </c>
    </row>
    <row r="198" spans="1:6" hidden="1" outlineLevel="2" x14ac:dyDescent="0.25">
      <c r="A198" s="136" t="s">
        <v>112</v>
      </c>
      <c r="B198" s="136" t="s">
        <v>113</v>
      </c>
      <c r="C198" s="136" t="s">
        <v>345</v>
      </c>
      <c r="D198" s="136" t="s">
        <v>519</v>
      </c>
      <c r="E198" s="136" t="s">
        <v>296</v>
      </c>
      <c r="F198" s="137">
        <v>2759.94</v>
      </c>
    </row>
    <row r="199" spans="1:6" hidden="1" outlineLevel="2" x14ac:dyDescent="0.25">
      <c r="A199" s="136" t="s">
        <v>112</v>
      </c>
      <c r="B199" s="136" t="s">
        <v>113</v>
      </c>
      <c r="C199" s="136" t="s">
        <v>345</v>
      </c>
      <c r="D199" s="136" t="s">
        <v>519</v>
      </c>
      <c r="E199" s="136" t="s">
        <v>278</v>
      </c>
      <c r="F199" s="137">
        <v>2263.9299999999998</v>
      </c>
    </row>
    <row r="200" spans="1:6" hidden="1" outlineLevel="2" x14ac:dyDescent="0.25">
      <c r="A200" s="136" t="s">
        <v>112</v>
      </c>
      <c r="B200" s="136" t="s">
        <v>113</v>
      </c>
      <c r="C200" s="136" t="s">
        <v>345</v>
      </c>
      <c r="D200" s="136" t="s">
        <v>519</v>
      </c>
      <c r="E200" s="136" t="s">
        <v>273</v>
      </c>
      <c r="F200" s="137">
        <v>2911.08</v>
      </c>
    </row>
    <row r="201" spans="1:6" hidden="1" outlineLevel="2" x14ac:dyDescent="0.25">
      <c r="A201" s="136" t="s">
        <v>112</v>
      </c>
      <c r="B201" s="136" t="s">
        <v>113</v>
      </c>
      <c r="C201" s="136" t="s">
        <v>345</v>
      </c>
      <c r="D201" s="136" t="s">
        <v>519</v>
      </c>
      <c r="E201" s="136" t="s">
        <v>297</v>
      </c>
      <c r="F201" s="137">
        <v>18843.060000000001</v>
      </c>
    </row>
    <row r="202" spans="1:6" hidden="1" outlineLevel="2" x14ac:dyDescent="0.25">
      <c r="A202" s="136" t="s">
        <v>112</v>
      </c>
      <c r="B202" s="136" t="s">
        <v>113</v>
      </c>
      <c r="C202" s="136" t="s">
        <v>345</v>
      </c>
      <c r="D202" s="136" t="s">
        <v>519</v>
      </c>
      <c r="E202" s="136" t="s">
        <v>300</v>
      </c>
      <c r="F202" s="137">
        <v>8742.4500000000007</v>
      </c>
    </row>
    <row r="203" spans="1:6" hidden="1" outlineLevel="2" x14ac:dyDescent="0.25">
      <c r="A203" s="136" t="s">
        <v>112</v>
      </c>
      <c r="B203" s="136" t="s">
        <v>113</v>
      </c>
      <c r="C203" s="136" t="s">
        <v>345</v>
      </c>
      <c r="D203" s="136" t="s">
        <v>519</v>
      </c>
      <c r="E203" s="136" t="s">
        <v>280</v>
      </c>
      <c r="F203" s="137">
        <v>484.91</v>
      </c>
    </row>
    <row r="204" spans="1:6" hidden="1" outlineLevel="2" x14ac:dyDescent="0.25">
      <c r="A204" s="136" t="s">
        <v>112</v>
      </c>
      <c r="B204" s="136" t="s">
        <v>113</v>
      </c>
      <c r="C204" s="136" t="s">
        <v>345</v>
      </c>
      <c r="D204" s="136" t="s">
        <v>520</v>
      </c>
      <c r="E204" s="136" t="s">
        <v>299</v>
      </c>
      <c r="F204" s="137">
        <v>720.44</v>
      </c>
    </row>
    <row r="205" spans="1:6" outlineLevel="1" collapsed="1" x14ac:dyDescent="0.25">
      <c r="A205" s="136"/>
      <c r="B205" s="136"/>
      <c r="C205" s="140" t="s">
        <v>347</v>
      </c>
      <c r="D205" s="136"/>
      <c r="E205" s="136"/>
      <c r="F205" s="137">
        <f>SUBTOTAL(9,F145:F204)</f>
        <v>449309.06</v>
      </c>
    </row>
    <row r="206" spans="1:6" hidden="1" outlineLevel="2" x14ac:dyDescent="0.25">
      <c r="A206" s="136" t="s">
        <v>112</v>
      </c>
      <c r="B206" s="136" t="s">
        <v>113</v>
      </c>
      <c r="C206" s="136" t="s">
        <v>348</v>
      </c>
      <c r="D206" s="136" t="s">
        <v>521</v>
      </c>
      <c r="E206" s="136" t="s">
        <v>316</v>
      </c>
      <c r="F206" s="137">
        <v>1694832.96</v>
      </c>
    </row>
    <row r="207" spans="1:6" outlineLevel="1" collapsed="1" x14ac:dyDescent="0.25">
      <c r="A207" s="136"/>
      <c r="B207" s="136"/>
      <c r="C207" s="140" t="s">
        <v>349</v>
      </c>
      <c r="D207" s="136"/>
      <c r="E207" s="136"/>
      <c r="F207" s="137">
        <f>SUBTOTAL(9,F206:F206)</f>
        <v>1694832.96</v>
      </c>
    </row>
    <row r="208" spans="1:6" hidden="1" outlineLevel="2" x14ac:dyDescent="0.25">
      <c r="A208" s="136" t="s">
        <v>112</v>
      </c>
      <c r="B208" s="136" t="s">
        <v>113</v>
      </c>
      <c r="C208" s="136" t="s">
        <v>350</v>
      </c>
      <c r="D208" s="136" t="s">
        <v>522</v>
      </c>
      <c r="E208" s="136" t="s">
        <v>277</v>
      </c>
      <c r="F208" s="137">
        <v>2449.2399999999998</v>
      </c>
    </row>
    <row r="209" spans="1:6" hidden="1" outlineLevel="2" x14ac:dyDescent="0.25">
      <c r="A209" s="136" t="s">
        <v>112</v>
      </c>
      <c r="B209" s="136" t="s">
        <v>113</v>
      </c>
      <c r="C209" s="136" t="s">
        <v>350</v>
      </c>
      <c r="D209" s="136" t="s">
        <v>522</v>
      </c>
      <c r="E209" s="136" t="s">
        <v>284</v>
      </c>
      <c r="F209" s="137">
        <v>832.65</v>
      </c>
    </row>
    <row r="210" spans="1:6" hidden="1" outlineLevel="2" x14ac:dyDescent="0.25">
      <c r="A210" s="136" t="s">
        <v>112</v>
      </c>
      <c r="B210" s="136" t="s">
        <v>113</v>
      </c>
      <c r="C210" s="136" t="s">
        <v>350</v>
      </c>
      <c r="D210" s="136" t="s">
        <v>522</v>
      </c>
      <c r="E210" s="136" t="s">
        <v>303</v>
      </c>
      <c r="F210" s="137">
        <v>37281.08</v>
      </c>
    </row>
    <row r="211" spans="1:6" hidden="1" outlineLevel="2" x14ac:dyDescent="0.25">
      <c r="A211" s="136" t="s">
        <v>112</v>
      </c>
      <c r="B211" s="136" t="s">
        <v>113</v>
      </c>
      <c r="C211" s="136" t="s">
        <v>350</v>
      </c>
      <c r="D211" s="136" t="s">
        <v>522</v>
      </c>
      <c r="E211" s="136" t="s">
        <v>300</v>
      </c>
      <c r="F211" s="137">
        <v>353.5</v>
      </c>
    </row>
    <row r="212" spans="1:6" hidden="1" outlineLevel="2" x14ac:dyDescent="0.25">
      <c r="A212" s="136" t="s">
        <v>112</v>
      </c>
      <c r="B212" s="136" t="s">
        <v>113</v>
      </c>
      <c r="C212" s="136" t="s">
        <v>350</v>
      </c>
      <c r="D212" s="136" t="s">
        <v>522</v>
      </c>
      <c r="E212" s="136" t="s">
        <v>273</v>
      </c>
      <c r="F212" s="137">
        <v>137613.62</v>
      </c>
    </row>
    <row r="213" spans="1:6" outlineLevel="1" collapsed="1" x14ac:dyDescent="0.25">
      <c r="A213" s="136"/>
      <c r="B213" s="136"/>
      <c r="C213" s="140" t="s">
        <v>351</v>
      </c>
      <c r="D213" s="136"/>
      <c r="E213" s="136"/>
      <c r="F213" s="137">
        <f>SUBTOTAL(9,F208:F212)</f>
        <v>178530.09</v>
      </c>
    </row>
    <row r="214" spans="1:6" hidden="1" outlineLevel="2" x14ac:dyDescent="0.25">
      <c r="A214" s="136" t="s">
        <v>112</v>
      </c>
      <c r="B214" s="136" t="s">
        <v>113</v>
      </c>
      <c r="C214" s="136" t="s">
        <v>352</v>
      </c>
      <c r="D214" s="136" t="s">
        <v>523</v>
      </c>
      <c r="E214" s="136" t="s">
        <v>320</v>
      </c>
      <c r="F214" s="137">
        <v>2394.6799999999998</v>
      </c>
    </row>
    <row r="215" spans="1:6" hidden="1" outlineLevel="2" x14ac:dyDescent="0.25">
      <c r="A215" s="136" t="s">
        <v>112</v>
      </c>
      <c r="B215" s="136" t="s">
        <v>113</v>
      </c>
      <c r="C215" s="136" t="s">
        <v>352</v>
      </c>
      <c r="D215" s="136" t="s">
        <v>523</v>
      </c>
      <c r="E215" s="136" t="s">
        <v>284</v>
      </c>
      <c r="F215" s="137">
        <v>1772.01</v>
      </c>
    </row>
    <row r="216" spans="1:6" hidden="1" outlineLevel="2" x14ac:dyDescent="0.25">
      <c r="A216" s="136" t="s">
        <v>112</v>
      </c>
      <c r="B216" s="136" t="s">
        <v>113</v>
      </c>
      <c r="C216" s="136" t="s">
        <v>352</v>
      </c>
      <c r="D216" s="136" t="s">
        <v>523</v>
      </c>
      <c r="E216" s="136" t="s">
        <v>299</v>
      </c>
      <c r="F216" s="137">
        <v>33160.44</v>
      </c>
    </row>
    <row r="217" spans="1:6" hidden="1" outlineLevel="2" x14ac:dyDescent="0.25">
      <c r="A217" s="136" t="s">
        <v>112</v>
      </c>
      <c r="B217" s="136" t="s">
        <v>113</v>
      </c>
      <c r="C217" s="136" t="s">
        <v>352</v>
      </c>
      <c r="D217" s="136" t="s">
        <v>523</v>
      </c>
      <c r="E217" s="136" t="s">
        <v>277</v>
      </c>
      <c r="F217" s="137">
        <v>1618.01</v>
      </c>
    </row>
    <row r="218" spans="1:6" hidden="1" outlineLevel="2" x14ac:dyDescent="0.25">
      <c r="A218" s="136" t="s">
        <v>112</v>
      </c>
      <c r="B218" s="136" t="s">
        <v>113</v>
      </c>
      <c r="C218" s="136" t="s">
        <v>352</v>
      </c>
      <c r="D218" s="136" t="s">
        <v>523</v>
      </c>
      <c r="E218" s="136" t="s">
        <v>343</v>
      </c>
      <c r="F218" s="137">
        <v>15669.13</v>
      </c>
    </row>
    <row r="219" spans="1:6" outlineLevel="1" collapsed="1" x14ac:dyDescent="0.25">
      <c r="A219" s="136"/>
      <c r="B219" s="136"/>
      <c r="C219" s="140" t="s">
        <v>353</v>
      </c>
      <c r="D219" s="136"/>
      <c r="E219" s="136"/>
      <c r="F219" s="137">
        <f>SUBTOTAL(9,F214:F218)</f>
        <v>54614.270000000004</v>
      </c>
    </row>
    <row r="220" spans="1:6" hidden="1" outlineLevel="2" x14ac:dyDescent="0.25">
      <c r="A220" s="136" t="s">
        <v>112</v>
      </c>
      <c r="B220" s="136" t="s">
        <v>113</v>
      </c>
      <c r="C220" s="136" t="s">
        <v>354</v>
      </c>
      <c r="D220" s="136" t="s">
        <v>524</v>
      </c>
      <c r="E220" s="136" t="s">
        <v>329</v>
      </c>
      <c r="F220" s="137">
        <v>8352.15</v>
      </c>
    </row>
    <row r="221" spans="1:6" hidden="1" outlineLevel="2" x14ac:dyDescent="0.25">
      <c r="A221" s="136" t="s">
        <v>112</v>
      </c>
      <c r="B221" s="136" t="s">
        <v>113</v>
      </c>
      <c r="C221" s="136" t="s">
        <v>354</v>
      </c>
      <c r="D221" s="136" t="s">
        <v>525</v>
      </c>
      <c r="E221" s="136" t="s">
        <v>297</v>
      </c>
      <c r="F221" s="137">
        <v>14744.84</v>
      </c>
    </row>
    <row r="222" spans="1:6" hidden="1" outlineLevel="2" x14ac:dyDescent="0.25">
      <c r="A222" s="136" t="s">
        <v>112</v>
      </c>
      <c r="B222" s="136" t="s">
        <v>113</v>
      </c>
      <c r="C222" s="136" t="s">
        <v>354</v>
      </c>
      <c r="D222" s="136" t="s">
        <v>525</v>
      </c>
      <c r="E222" s="136" t="s">
        <v>293</v>
      </c>
      <c r="F222" s="137">
        <v>13187.45</v>
      </c>
    </row>
    <row r="223" spans="1:6" hidden="1" outlineLevel="2" x14ac:dyDescent="0.25">
      <c r="A223" s="136" t="s">
        <v>112</v>
      </c>
      <c r="B223" s="136" t="s">
        <v>113</v>
      </c>
      <c r="C223" s="136" t="s">
        <v>354</v>
      </c>
      <c r="D223" s="136" t="s">
        <v>525</v>
      </c>
      <c r="E223" s="136" t="s">
        <v>303</v>
      </c>
      <c r="F223" s="137">
        <v>6917.4</v>
      </c>
    </row>
    <row r="224" spans="1:6" hidden="1" outlineLevel="2" x14ac:dyDescent="0.25">
      <c r="A224" s="136" t="s">
        <v>112</v>
      </c>
      <c r="B224" s="136" t="s">
        <v>113</v>
      </c>
      <c r="C224" s="136" t="s">
        <v>354</v>
      </c>
      <c r="D224" s="136" t="s">
        <v>525</v>
      </c>
      <c r="E224" s="136" t="s">
        <v>301</v>
      </c>
      <c r="F224" s="137">
        <v>505.53</v>
      </c>
    </row>
    <row r="225" spans="1:6" hidden="1" outlineLevel="2" x14ac:dyDescent="0.25">
      <c r="A225" s="136" t="s">
        <v>112</v>
      </c>
      <c r="B225" s="136" t="s">
        <v>113</v>
      </c>
      <c r="C225" s="136" t="s">
        <v>354</v>
      </c>
      <c r="D225" s="136" t="s">
        <v>525</v>
      </c>
      <c r="E225" s="136" t="s">
        <v>273</v>
      </c>
      <c r="F225" s="137">
        <v>457.7</v>
      </c>
    </row>
    <row r="226" spans="1:6" hidden="1" outlineLevel="2" x14ac:dyDescent="0.25">
      <c r="A226" s="136" t="s">
        <v>112</v>
      </c>
      <c r="B226" s="136" t="s">
        <v>113</v>
      </c>
      <c r="C226" s="136" t="s">
        <v>354</v>
      </c>
      <c r="D226" s="136" t="s">
        <v>526</v>
      </c>
      <c r="E226" s="136" t="s">
        <v>320</v>
      </c>
      <c r="F226" s="137">
        <v>1146.94</v>
      </c>
    </row>
    <row r="227" spans="1:6" hidden="1" outlineLevel="2" x14ac:dyDescent="0.25">
      <c r="A227" s="136" t="s">
        <v>112</v>
      </c>
      <c r="B227" s="136" t="s">
        <v>113</v>
      </c>
      <c r="C227" s="136" t="s">
        <v>354</v>
      </c>
      <c r="D227" s="136" t="s">
        <v>526</v>
      </c>
      <c r="E227" s="136" t="s">
        <v>299</v>
      </c>
      <c r="F227" s="137">
        <v>5160.5600000000004</v>
      </c>
    </row>
    <row r="228" spans="1:6" hidden="1" outlineLevel="2" x14ac:dyDescent="0.25">
      <c r="A228" s="136" t="s">
        <v>112</v>
      </c>
      <c r="B228" s="136" t="s">
        <v>113</v>
      </c>
      <c r="C228" s="136" t="s">
        <v>354</v>
      </c>
      <c r="D228" s="136" t="s">
        <v>526</v>
      </c>
      <c r="E228" s="136" t="s">
        <v>277</v>
      </c>
      <c r="F228" s="137">
        <v>7654.82</v>
      </c>
    </row>
    <row r="229" spans="1:6" hidden="1" outlineLevel="2" x14ac:dyDescent="0.25">
      <c r="A229" s="136" t="s">
        <v>112</v>
      </c>
      <c r="B229" s="136" t="s">
        <v>113</v>
      </c>
      <c r="C229" s="136" t="s">
        <v>354</v>
      </c>
      <c r="D229" s="136" t="s">
        <v>526</v>
      </c>
      <c r="E229" s="136" t="s">
        <v>291</v>
      </c>
      <c r="F229" s="137">
        <v>32859.86</v>
      </c>
    </row>
    <row r="230" spans="1:6" hidden="1" outlineLevel="2" x14ac:dyDescent="0.25">
      <c r="A230" s="136" t="s">
        <v>112</v>
      </c>
      <c r="B230" s="136" t="s">
        <v>113</v>
      </c>
      <c r="C230" s="136" t="s">
        <v>354</v>
      </c>
      <c r="D230" s="136" t="s">
        <v>526</v>
      </c>
      <c r="E230" s="136" t="s">
        <v>300</v>
      </c>
      <c r="F230" s="137">
        <v>5386.84</v>
      </c>
    </row>
    <row r="231" spans="1:6" hidden="1" outlineLevel="2" x14ac:dyDescent="0.25">
      <c r="A231" s="136" t="s">
        <v>112</v>
      </c>
      <c r="B231" s="136" t="s">
        <v>113</v>
      </c>
      <c r="C231" s="136" t="s">
        <v>354</v>
      </c>
      <c r="D231" s="136" t="s">
        <v>526</v>
      </c>
      <c r="E231" s="136" t="s">
        <v>332</v>
      </c>
      <c r="F231" s="137">
        <v>1632.6</v>
      </c>
    </row>
    <row r="232" spans="1:6" hidden="1" outlineLevel="2" x14ac:dyDescent="0.25">
      <c r="A232" s="136" t="s">
        <v>112</v>
      </c>
      <c r="B232" s="136" t="s">
        <v>113</v>
      </c>
      <c r="C232" s="136" t="s">
        <v>354</v>
      </c>
      <c r="D232" s="136" t="s">
        <v>526</v>
      </c>
      <c r="E232" s="136" t="s">
        <v>296</v>
      </c>
      <c r="F232" s="137">
        <v>3012.69</v>
      </c>
    </row>
    <row r="233" spans="1:6" hidden="1" outlineLevel="2" x14ac:dyDescent="0.25">
      <c r="A233" s="136" t="s">
        <v>112</v>
      </c>
      <c r="B233" s="136" t="s">
        <v>113</v>
      </c>
      <c r="C233" s="136" t="s">
        <v>354</v>
      </c>
      <c r="D233" s="136" t="s">
        <v>526</v>
      </c>
      <c r="E233" s="136" t="s">
        <v>273</v>
      </c>
      <c r="F233" s="137">
        <v>2249.7800000000002</v>
      </c>
    </row>
    <row r="234" spans="1:6" hidden="1" outlineLevel="2" x14ac:dyDescent="0.25">
      <c r="A234" s="136" t="s">
        <v>112</v>
      </c>
      <c r="B234" s="136" t="s">
        <v>113</v>
      </c>
      <c r="C234" s="136" t="s">
        <v>354</v>
      </c>
      <c r="D234" s="136" t="s">
        <v>526</v>
      </c>
      <c r="E234" s="136" t="s">
        <v>297</v>
      </c>
      <c r="F234" s="137">
        <v>1704.53</v>
      </c>
    </row>
    <row r="235" spans="1:6" hidden="1" outlineLevel="2" x14ac:dyDescent="0.25">
      <c r="A235" s="136" t="s">
        <v>112</v>
      </c>
      <c r="B235" s="136" t="s">
        <v>113</v>
      </c>
      <c r="C235" s="136" t="s">
        <v>354</v>
      </c>
      <c r="D235" s="136" t="s">
        <v>526</v>
      </c>
      <c r="E235" s="136" t="s">
        <v>281</v>
      </c>
      <c r="F235" s="137">
        <v>11135.39</v>
      </c>
    </row>
    <row r="236" spans="1:6" hidden="1" outlineLevel="2" x14ac:dyDescent="0.25">
      <c r="A236" s="136" t="s">
        <v>112</v>
      </c>
      <c r="B236" s="136" t="s">
        <v>113</v>
      </c>
      <c r="C236" s="136" t="s">
        <v>354</v>
      </c>
      <c r="D236" s="136" t="s">
        <v>526</v>
      </c>
      <c r="E236" s="136" t="s">
        <v>298</v>
      </c>
      <c r="F236" s="137">
        <v>4253.57</v>
      </c>
    </row>
    <row r="237" spans="1:6" hidden="1" outlineLevel="2" x14ac:dyDescent="0.25">
      <c r="A237" s="136" t="s">
        <v>112</v>
      </c>
      <c r="B237" s="136" t="s">
        <v>113</v>
      </c>
      <c r="C237" s="136" t="s">
        <v>354</v>
      </c>
      <c r="D237" s="136" t="s">
        <v>526</v>
      </c>
      <c r="E237" s="136" t="s">
        <v>303</v>
      </c>
      <c r="F237" s="137">
        <v>9928.83</v>
      </c>
    </row>
    <row r="238" spans="1:6" hidden="1" outlineLevel="2" x14ac:dyDescent="0.25">
      <c r="A238" s="136" t="s">
        <v>112</v>
      </c>
      <c r="B238" s="136" t="s">
        <v>113</v>
      </c>
      <c r="C238" s="136" t="s">
        <v>354</v>
      </c>
      <c r="D238" s="136" t="s">
        <v>527</v>
      </c>
      <c r="E238" s="136" t="s">
        <v>291</v>
      </c>
      <c r="F238" s="137">
        <v>37054.74</v>
      </c>
    </row>
    <row r="239" spans="1:6" hidden="1" outlineLevel="2" x14ac:dyDescent="0.25">
      <c r="A239" s="136" t="s">
        <v>112</v>
      </c>
      <c r="B239" s="136" t="s">
        <v>113</v>
      </c>
      <c r="C239" s="136" t="s">
        <v>354</v>
      </c>
      <c r="D239" s="136" t="s">
        <v>528</v>
      </c>
      <c r="E239" s="136" t="s">
        <v>323</v>
      </c>
      <c r="F239" s="137">
        <v>6149.32</v>
      </c>
    </row>
    <row r="240" spans="1:6" hidden="1" outlineLevel="2" x14ac:dyDescent="0.25">
      <c r="A240" s="136" t="s">
        <v>112</v>
      </c>
      <c r="B240" s="136" t="s">
        <v>113</v>
      </c>
      <c r="C240" s="136" t="s">
        <v>354</v>
      </c>
      <c r="D240" s="136" t="s">
        <v>529</v>
      </c>
      <c r="E240" s="136" t="s">
        <v>355</v>
      </c>
      <c r="F240" s="137">
        <v>557.22</v>
      </c>
    </row>
    <row r="241" spans="1:6" hidden="1" outlineLevel="2" x14ac:dyDescent="0.25">
      <c r="A241" s="136" t="s">
        <v>112</v>
      </c>
      <c r="B241" s="136" t="s">
        <v>113</v>
      </c>
      <c r="C241" s="136" t="s">
        <v>354</v>
      </c>
      <c r="D241" s="136" t="s">
        <v>529</v>
      </c>
      <c r="E241" s="136" t="s">
        <v>324</v>
      </c>
      <c r="F241" s="137">
        <v>1297.6099999999999</v>
      </c>
    </row>
    <row r="242" spans="1:6" outlineLevel="1" collapsed="1" x14ac:dyDescent="0.25">
      <c r="A242" s="136"/>
      <c r="B242" s="136"/>
      <c r="C242" s="140" t="s">
        <v>356</v>
      </c>
      <c r="D242" s="136"/>
      <c r="E242" s="136"/>
      <c r="F242" s="137">
        <f>SUBTOTAL(9,F220:F241)</f>
        <v>175350.37</v>
      </c>
    </row>
    <row r="243" spans="1:6" hidden="1" outlineLevel="2" x14ac:dyDescent="0.25">
      <c r="A243" s="136" t="s">
        <v>112</v>
      </c>
      <c r="B243" s="136" t="s">
        <v>113</v>
      </c>
      <c r="C243" s="136" t="s">
        <v>357</v>
      </c>
      <c r="D243" s="136" t="s">
        <v>530</v>
      </c>
      <c r="E243" s="136" t="s">
        <v>297</v>
      </c>
      <c r="F243" s="137">
        <v>10236.16</v>
      </c>
    </row>
    <row r="244" spans="1:6" hidden="1" outlineLevel="2" x14ac:dyDescent="0.25">
      <c r="A244" s="136" t="s">
        <v>112</v>
      </c>
      <c r="B244" s="136" t="s">
        <v>113</v>
      </c>
      <c r="C244" s="136" t="s">
        <v>357</v>
      </c>
      <c r="D244" s="136" t="s">
        <v>530</v>
      </c>
      <c r="E244" s="136" t="s">
        <v>302</v>
      </c>
      <c r="F244" s="137">
        <v>576.55999999999995</v>
      </c>
    </row>
    <row r="245" spans="1:6" hidden="1" outlineLevel="2" x14ac:dyDescent="0.25">
      <c r="A245" s="136" t="s">
        <v>112</v>
      </c>
      <c r="B245" s="136" t="s">
        <v>113</v>
      </c>
      <c r="C245" s="136" t="s">
        <v>357</v>
      </c>
      <c r="D245" s="136" t="s">
        <v>531</v>
      </c>
      <c r="E245" s="136" t="s">
        <v>297</v>
      </c>
      <c r="F245" s="137">
        <v>5416.89</v>
      </c>
    </row>
    <row r="246" spans="1:6" hidden="1" outlineLevel="2" x14ac:dyDescent="0.25">
      <c r="A246" s="136" t="s">
        <v>112</v>
      </c>
      <c r="B246" s="136" t="s">
        <v>113</v>
      </c>
      <c r="C246" s="136" t="s">
        <v>357</v>
      </c>
      <c r="D246" s="136" t="s">
        <v>532</v>
      </c>
      <c r="E246" s="136" t="s">
        <v>303</v>
      </c>
      <c r="F246" s="137">
        <v>1648.8</v>
      </c>
    </row>
    <row r="247" spans="1:6" hidden="1" outlineLevel="2" x14ac:dyDescent="0.25">
      <c r="A247" s="136" t="s">
        <v>112</v>
      </c>
      <c r="B247" s="136" t="s">
        <v>113</v>
      </c>
      <c r="C247" s="136" t="s">
        <v>357</v>
      </c>
      <c r="D247" s="136" t="s">
        <v>532</v>
      </c>
      <c r="E247" s="136" t="s">
        <v>297</v>
      </c>
      <c r="F247" s="137">
        <v>63887.99</v>
      </c>
    </row>
    <row r="248" spans="1:6" hidden="1" outlineLevel="2" x14ac:dyDescent="0.25">
      <c r="A248" s="136" t="s">
        <v>112</v>
      </c>
      <c r="B248" s="136" t="s">
        <v>113</v>
      </c>
      <c r="C248" s="136" t="s">
        <v>357</v>
      </c>
      <c r="D248" s="136" t="s">
        <v>532</v>
      </c>
      <c r="E248" s="136" t="s">
        <v>320</v>
      </c>
      <c r="F248" s="137">
        <v>665.3</v>
      </c>
    </row>
    <row r="249" spans="1:6" hidden="1" outlineLevel="2" x14ac:dyDescent="0.25">
      <c r="A249" s="136" t="s">
        <v>112</v>
      </c>
      <c r="B249" s="136" t="s">
        <v>113</v>
      </c>
      <c r="C249" s="136" t="s">
        <v>357</v>
      </c>
      <c r="D249" s="136" t="s">
        <v>532</v>
      </c>
      <c r="E249" s="136" t="s">
        <v>299</v>
      </c>
      <c r="F249" s="137">
        <v>3694.84</v>
      </c>
    </row>
    <row r="250" spans="1:6" hidden="1" outlineLevel="2" x14ac:dyDescent="0.25">
      <c r="A250" s="136" t="s">
        <v>112</v>
      </c>
      <c r="B250" s="136" t="s">
        <v>113</v>
      </c>
      <c r="C250" s="136" t="s">
        <v>357</v>
      </c>
      <c r="D250" s="136" t="s">
        <v>532</v>
      </c>
      <c r="E250" s="136" t="s">
        <v>281</v>
      </c>
      <c r="F250" s="137">
        <v>905.07</v>
      </c>
    </row>
    <row r="251" spans="1:6" hidden="1" outlineLevel="2" x14ac:dyDescent="0.25">
      <c r="A251" s="136" t="s">
        <v>112</v>
      </c>
      <c r="B251" s="136" t="s">
        <v>113</v>
      </c>
      <c r="C251" s="136" t="s">
        <v>357</v>
      </c>
      <c r="D251" s="136" t="s">
        <v>533</v>
      </c>
      <c r="E251" s="136" t="s">
        <v>299</v>
      </c>
      <c r="F251" s="137">
        <v>1926.93</v>
      </c>
    </row>
    <row r="252" spans="1:6" hidden="1" outlineLevel="2" x14ac:dyDescent="0.25">
      <c r="A252" s="136" t="s">
        <v>112</v>
      </c>
      <c r="B252" s="136" t="s">
        <v>113</v>
      </c>
      <c r="C252" s="136" t="s">
        <v>357</v>
      </c>
      <c r="D252" s="136" t="s">
        <v>533</v>
      </c>
      <c r="E252" s="136" t="s">
        <v>297</v>
      </c>
      <c r="F252" s="137">
        <v>22004.75</v>
      </c>
    </row>
    <row r="253" spans="1:6" hidden="1" outlineLevel="2" x14ac:dyDescent="0.25">
      <c r="A253" s="136" t="s">
        <v>112</v>
      </c>
      <c r="B253" s="136" t="s">
        <v>113</v>
      </c>
      <c r="C253" s="136" t="s">
        <v>357</v>
      </c>
      <c r="D253" s="136" t="s">
        <v>534</v>
      </c>
      <c r="E253" s="136" t="s">
        <v>299</v>
      </c>
      <c r="F253" s="137">
        <v>5367.07</v>
      </c>
    </row>
    <row r="254" spans="1:6" hidden="1" outlineLevel="2" x14ac:dyDescent="0.25">
      <c r="A254" s="136" t="s">
        <v>112</v>
      </c>
      <c r="B254" s="136" t="s">
        <v>113</v>
      </c>
      <c r="C254" s="136" t="s">
        <v>357</v>
      </c>
      <c r="D254" s="136" t="s">
        <v>534</v>
      </c>
      <c r="E254" s="136" t="s">
        <v>297</v>
      </c>
      <c r="F254" s="137">
        <v>29268.93</v>
      </c>
    </row>
    <row r="255" spans="1:6" hidden="1" outlineLevel="2" x14ac:dyDescent="0.25">
      <c r="A255" s="136" t="s">
        <v>112</v>
      </c>
      <c r="B255" s="136" t="s">
        <v>113</v>
      </c>
      <c r="C255" s="136" t="s">
        <v>357</v>
      </c>
      <c r="D255" s="136" t="s">
        <v>534</v>
      </c>
      <c r="E255" s="136" t="s">
        <v>277</v>
      </c>
      <c r="F255" s="137">
        <v>10770.91</v>
      </c>
    </row>
    <row r="256" spans="1:6" hidden="1" outlineLevel="2" x14ac:dyDescent="0.25">
      <c r="A256" s="136" t="s">
        <v>112</v>
      </c>
      <c r="B256" s="136" t="s">
        <v>113</v>
      </c>
      <c r="C256" s="136" t="s">
        <v>357</v>
      </c>
      <c r="D256" s="136" t="s">
        <v>534</v>
      </c>
      <c r="E256" s="136" t="s">
        <v>280</v>
      </c>
      <c r="F256" s="137">
        <v>20813.939999999999</v>
      </c>
    </row>
    <row r="257" spans="1:6" hidden="1" outlineLevel="2" x14ac:dyDescent="0.25">
      <c r="A257" s="136" t="s">
        <v>112</v>
      </c>
      <c r="B257" s="136" t="s">
        <v>113</v>
      </c>
      <c r="C257" s="136" t="s">
        <v>357</v>
      </c>
      <c r="D257" s="136" t="s">
        <v>534</v>
      </c>
      <c r="E257" s="136" t="s">
        <v>303</v>
      </c>
      <c r="F257" s="137">
        <v>27069</v>
      </c>
    </row>
    <row r="258" spans="1:6" hidden="1" outlineLevel="2" x14ac:dyDescent="0.25">
      <c r="A258" s="136" t="s">
        <v>112</v>
      </c>
      <c r="B258" s="136" t="s">
        <v>113</v>
      </c>
      <c r="C258" s="136" t="s">
        <v>357</v>
      </c>
      <c r="D258" s="136" t="s">
        <v>534</v>
      </c>
      <c r="E258" s="136" t="s">
        <v>285</v>
      </c>
      <c r="F258" s="137">
        <v>1962.35</v>
      </c>
    </row>
    <row r="259" spans="1:6" hidden="1" outlineLevel="2" x14ac:dyDescent="0.25">
      <c r="A259" s="136" t="s">
        <v>112</v>
      </c>
      <c r="B259" s="136" t="s">
        <v>113</v>
      </c>
      <c r="C259" s="136" t="s">
        <v>357</v>
      </c>
      <c r="D259" s="136" t="s">
        <v>535</v>
      </c>
      <c r="E259" s="136" t="s">
        <v>297</v>
      </c>
      <c r="F259" s="137">
        <v>3103.41</v>
      </c>
    </row>
    <row r="260" spans="1:6" outlineLevel="1" collapsed="1" x14ac:dyDescent="0.25">
      <c r="A260" s="136"/>
      <c r="B260" s="136"/>
      <c r="C260" s="140" t="s">
        <v>358</v>
      </c>
      <c r="D260" s="136"/>
      <c r="E260" s="136"/>
      <c r="F260" s="137">
        <f>SUBTOTAL(9,F243:F259)</f>
        <v>209318.9</v>
      </c>
    </row>
    <row r="261" spans="1:6" hidden="1" outlineLevel="2" x14ac:dyDescent="0.25">
      <c r="A261" s="136" t="s">
        <v>112</v>
      </c>
      <c r="B261" s="136" t="s">
        <v>113</v>
      </c>
      <c r="C261" s="136" t="s">
        <v>359</v>
      </c>
      <c r="D261" s="136" t="s">
        <v>536</v>
      </c>
      <c r="E261" s="136" t="s">
        <v>360</v>
      </c>
      <c r="F261" s="137">
        <v>7863.87</v>
      </c>
    </row>
    <row r="262" spans="1:6" hidden="1" outlineLevel="2" x14ac:dyDescent="0.25">
      <c r="A262" s="136" t="s">
        <v>112</v>
      </c>
      <c r="B262" s="136" t="s">
        <v>113</v>
      </c>
      <c r="C262" s="136" t="s">
        <v>359</v>
      </c>
      <c r="D262" s="136" t="s">
        <v>537</v>
      </c>
      <c r="E262" s="136" t="s">
        <v>287</v>
      </c>
      <c r="F262" s="137">
        <v>1873.31</v>
      </c>
    </row>
    <row r="263" spans="1:6" hidden="1" outlineLevel="2" x14ac:dyDescent="0.25">
      <c r="A263" s="136" t="s">
        <v>112</v>
      </c>
      <c r="B263" s="136" t="s">
        <v>113</v>
      </c>
      <c r="C263" s="136" t="s">
        <v>359</v>
      </c>
      <c r="D263" s="136" t="s">
        <v>537</v>
      </c>
      <c r="E263" s="136" t="s">
        <v>363</v>
      </c>
      <c r="F263" s="137">
        <v>106276.17</v>
      </c>
    </row>
    <row r="264" spans="1:6" hidden="1" outlineLevel="2" x14ac:dyDescent="0.25">
      <c r="A264" s="136" t="s">
        <v>112</v>
      </c>
      <c r="B264" s="136" t="s">
        <v>113</v>
      </c>
      <c r="C264" s="136" t="s">
        <v>359</v>
      </c>
      <c r="D264" s="136" t="s">
        <v>537</v>
      </c>
      <c r="E264" s="136" t="s">
        <v>327</v>
      </c>
      <c r="F264" s="137">
        <v>1922.07</v>
      </c>
    </row>
    <row r="265" spans="1:6" hidden="1" outlineLevel="2" x14ac:dyDescent="0.25">
      <c r="A265" s="136" t="s">
        <v>112</v>
      </c>
      <c r="B265" s="136" t="s">
        <v>113</v>
      </c>
      <c r="C265" s="136" t="s">
        <v>359</v>
      </c>
      <c r="D265" s="136" t="s">
        <v>537</v>
      </c>
      <c r="E265" s="136" t="s">
        <v>313</v>
      </c>
      <c r="F265" s="137">
        <v>55581.66</v>
      </c>
    </row>
    <row r="266" spans="1:6" hidden="1" outlineLevel="2" x14ac:dyDescent="0.25">
      <c r="A266" s="136" t="s">
        <v>112</v>
      </c>
      <c r="B266" s="136" t="s">
        <v>113</v>
      </c>
      <c r="C266" s="136" t="s">
        <v>359</v>
      </c>
      <c r="D266" s="136" t="s">
        <v>537</v>
      </c>
      <c r="E266" s="136" t="s">
        <v>300</v>
      </c>
      <c r="F266" s="137">
        <v>1404.48</v>
      </c>
    </row>
    <row r="267" spans="1:6" hidden="1" outlineLevel="2" x14ac:dyDescent="0.25">
      <c r="A267" s="136" t="s">
        <v>112</v>
      </c>
      <c r="B267" s="136" t="s">
        <v>113</v>
      </c>
      <c r="C267" s="136" t="s">
        <v>359</v>
      </c>
      <c r="D267" s="136" t="s">
        <v>537</v>
      </c>
      <c r="E267" s="136" t="s">
        <v>316</v>
      </c>
      <c r="F267" s="137">
        <v>10408.44</v>
      </c>
    </row>
    <row r="268" spans="1:6" hidden="1" outlineLevel="2" x14ac:dyDescent="0.25">
      <c r="A268" s="136" t="s">
        <v>112</v>
      </c>
      <c r="B268" s="136" t="s">
        <v>113</v>
      </c>
      <c r="C268" s="136" t="s">
        <v>359</v>
      </c>
      <c r="D268" s="136" t="s">
        <v>537</v>
      </c>
      <c r="E268" s="136" t="s">
        <v>314</v>
      </c>
      <c r="F268" s="137">
        <v>138.03</v>
      </c>
    </row>
    <row r="269" spans="1:6" hidden="1" outlineLevel="2" x14ac:dyDescent="0.25">
      <c r="A269" s="136" t="s">
        <v>112</v>
      </c>
      <c r="B269" s="136" t="s">
        <v>113</v>
      </c>
      <c r="C269" s="136" t="s">
        <v>359</v>
      </c>
      <c r="D269" s="136" t="s">
        <v>537</v>
      </c>
      <c r="E269" s="136" t="s">
        <v>303</v>
      </c>
      <c r="F269" s="137">
        <v>87449.65</v>
      </c>
    </row>
    <row r="270" spans="1:6" hidden="1" outlineLevel="2" x14ac:dyDescent="0.25">
      <c r="A270" s="136" t="s">
        <v>112</v>
      </c>
      <c r="B270" s="136" t="s">
        <v>113</v>
      </c>
      <c r="C270" s="136" t="s">
        <v>359</v>
      </c>
      <c r="D270" s="136" t="s">
        <v>537</v>
      </c>
      <c r="E270" s="136" t="s">
        <v>308</v>
      </c>
      <c r="F270" s="137">
        <v>26293.759999999998</v>
      </c>
    </row>
    <row r="271" spans="1:6" hidden="1" outlineLevel="2" x14ac:dyDescent="0.25">
      <c r="A271" s="136" t="s">
        <v>112</v>
      </c>
      <c r="B271" s="136" t="s">
        <v>113</v>
      </c>
      <c r="C271" s="136" t="s">
        <v>359</v>
      </c>
      <c r="D271" s="136" t="s">
        <v>537</v>
      </c>
      <c r="E271" s="136" t="s">
        <v>280</v>
      </c>
      <c r="F271" s="137">
        <v>43215.8</v>
      </c>
    </row>
    <row r="272" spans="1:6" hidden="1" outlineLevel="2" x14ac:dyDescent="0.25">
      <c r="A272" s="136" t="s">
        <v>112</v>
      </c>
      <c r="B272" s="136" t="s">
        <v>113</v>
      </c>
      <c r="C272" s="136" t="s">
        <v>359</v>
      </c>
      <c r="D272" s="136" t="s">
        <v>537</v>
      </c>
      <c r="E272" s="136" t="s">
        <v>288</v>
      </c>
      <c r="F272" s="137">
        <v>2087.41</v>
      </c>
    </row>
    <row r="273" spans="1:6" hidden="1" outlineLevel="2" x14ac:dyDescent="0.25">
      <c r="A273" s="136" t="s">
        <v>112</v>
      </c>
      <c r="B273" s="136" t="s">
        <v>113</v>
      </c>
      <c r="C273" s="136" t="s">
        <v>359</v>
      </c>
      <c r="D273" s="136" t="s">
        <v>537</v>
      </c>
      <c r="E273" s="136" t="s">
        <v>277</v>
      </c>
      <c r="F273" s="137">
        <v>43920.14</v>
      </c>
    </row>
    <row r="274" spans="1:6" hidden="1" outlineLevel="2" x14ac:dyDescent="0.25">
      <c r="A274" s="136" t="s">
        <v>112</v>
      </c>
      <c r="B274" s="136" t="s">
        <v>113</v>
      </c>
      <c r="C274" s="136" t="s">
        <v>359</v>
      </c>
      <c r="D274" s="136" t="s">
        <v>537</v>
      </c>
      <c r="E274" s="136" t="s">
        <v>284</v>
      </c>
      <c r="F274" s="137">
        <v>583.12</v>
      </c>
    </row>
    <row r="275" spans="1:6" hidden="1" outlineLevel="2" x14ac:dyDescent="0.25">
      <c r="A275" s="136" t="s">
        <v>112</v>
      </c>
      <c r="B275" s="136" t="s">
        <v>113</v>
      </c>
      <c r="C275" s="136" t="s">
        <v>359</v>
      </c>
      <c r="D275" s="136" t="s">
        <v>538</v>
      </c>
      <c r="E275" s="136" t="s">
        <v>363</v>
      </c>
      <c r="F275" s="137">
        <v>20427.16</v>
      </c>
    </row>
    <row r="276" spans="1:6" hidden="1" outlineLevel="2" x14ac:dyDescent="0.25">
      <c r="A276" s="136" t="s">
        <v>112</v>
      </c>
      <c r="B276" s="136" t="s">
        <v>113</v>
      </c>
      <c r="C276" s="136" t="s">
        <v>359</v>
      </c>
      <c r="D276" s="136" t="s">
        <v>538</v>
      </c>
      <c r="E276" s="136" t="s">
        <v>361</v>
      </c>
      <c r="F276" s="137">
        <v>116545.96</v>
      </c>
    </row>
    <row r="277" spans="1:6" hidden="1" outlineLevel="2" x14ac:dyDescent="0.25">
      <c r="A277" s="136" t="s">
        <v>112</v>
      </c>
      <c r="B277" s="136" t="s">
        <v>113</v>
      </c>
      <c r="C277" s="136" t="s">
        <v>359</v>
      </c>
      <c r="D277" s="136" t="s">
        <v>538</v>
      </c>
      <c r="E277" s="136" t="s">
        <v>362</v>
      </c>
      <c r="F277" s="137">
        <v>185516.01</v>
      </c>
    </row>
    <row r="278" spans="1:6" hidden="1" outlineLevel="2" x14ac:dyDescent="0.25">
      <c r="A278" s="136" t="s">
        <v>112</v>
      </c>
      <c r="B278" s="136" t="s">
        <v>113</v>
      </c>
      <c r="C278" s="136" t="s">
        <v>359</v>
      </c>
      <c r="D278" s="136" t="s">
        <v>539</v>
      </c>
      <c r="E278" s="136" t="s">
        <v>280</v>
      </c>
      <c r="F278" s="137">
        <v>544.12</v>
      </c>
    </row>
    <row r="279" spans="1:6" hidden="1" outlineLevel="2" x14ac:dyDescent="0.25">
      <c r="A279" s="136" t="s">
        <v>112</v>
      </c>
      <c r="B279" s="136" t="s">
        <v>113</v>
      </c>
      <c r="C279" s="136" t="s">
        <v>359</v>
      </c>
      <c r="D279" s="136" t="s">
        <v>540</v>
      </c>
      <c r="E279" s="136" t="s">
        <v>310</v>
      </c>
      <c r="F279" s="137">
        <v>94284.57</v>
      </c>
    </row>
    <row r="280" spans="1:6" hidden="1" outlineLevel="2" x14ac:dyDescent="0.25">
      <c r="A280" s="136" t="s">
        <v>112</v>
      </c>
      <c r="B280" s="136" t="s">
        <v>113</v>
      </c>
      <c r="C280" s="136" t="s">
        <v>359</v>
      </c>
      <c r="D280" s="136" t="s">
        <v>541</v>
      </c>
      <c r="E280" s="136" t="s">
        <v>315</v>
      </c>
      <c r="F280" s="137">
        <v>5565</v>
      </c>
    </row>
    <row r="281" spans="1:6" hidden="1" outlineLevel="2" x14ac:dyDescent="0.25">
      <c r="A281" s="136" t="s">
        <v>112</v>
      </c>
      <c r="B281" s="136" t="s">
        <v>113</v>
      </c>
      <c r="C281" s="136" t="s">
        <v>359</v>
      </c>
      <c r="D281" s="136" t="s">
        <v>542</v>
      </c>
      <c r="E281" s="136" t="s">
        <v>280</v>
      </c>
      <c r="F281" s="137">
        <v>314.08999999999997</v>
      </c>
    </row>
    <row r="282" spans="1:6" hidden="1" outlineLevel="2" x14ac:dyDescent="0.25">
      <c r="A282" s="136" t="s">
        <v>112</v>
      </c>
      <c r="B282" s="136" t="s">
        <v>113</v>
      </c>
      <c r="C282" s="136" t="s">
        <v>359</v>
      </c>
      <c r="D282" s="136" t="s">
        <v>543</v>
      </c>
      <c r="E282" s="136" t="s">
        <v>296</v>
      </c>
      <c r="F282" s="137">
        <v>330.66</v>
      </c>
    </row>
    <row r="283" spans="1:6" hidden="1" outlineLevel="2" x14ac:dyDescent="0.25">
      <c r="A283" s="136" t="s">
        <v>112</v>
      </c>
      <c r="B283" s="136" t="s">
        <v>113</v>
      </c>
      <c r="C283" s="136" t="s">
        <v>359</v>
      </c>
      <c r="D283" s="136" t="s">
        <v>544</v>
      </c>
      <c r="E283" s="136" t="s">
        <v>298</v>
      </c>
      <c r="F283" s="137">
        <v>150.41999999999999</v>
      </c>
    </row>
    <row r="284" spans="1:6" hidden="1" outlineLevel="2" x14ac:dyDescent="0.25">
      <c r="A284" s="136" t="s">
        <v>112</v>
      </c>
      <c r="B284" s="136" t="s">
        <v>113</v>
      </c>
      <c r="C284" s="136" t="s">
        <v>359</v>
      </c>
      <c r="D284" s="136" t="s">
        <v>545</v>
      </c>
      <c r="E284" s="136" t="s">
        <v>280</v>
      </c>
      <c r="F284" s="137">
        <v>598.46</v>
      </c>
    </row>
    <row r="285" spans="1:6" hidden="1" outlineLevel="2" x14ac:dyDescent="0.25">
      <c r="A285" s="136" t="s">
        <v>112</v>
      </c>
      <c r="B285" s="136" t="s">
        <v>113</v>
      </c>
      <c r="C285" s="136" t="s">
        <v>359</v>
      </c>
      <c r="D285" s="136" t="s">
        <v>546</v>
      </c>
      <c r="E285" s="136" t="s">
        <v>355</v>
      </c>
      <c r="F285" s="137">
        <v>550.49</v>
      </c>
    </row>
    <row r="286" spans="1:6" hidden="1" outlineLevel="2" x14ac:dyDescent="0.25">
      <c r="A286" s="136" t="s">
        <v>112</v>
      </c>
      <c r="B286" s="136" t="s">
        <v>113</v>
      </c>
      <c r="C286" s="136" t="s">
        <v>359</v>
      </c>
      <c r="D286" s="136" t="s">
        <v>547</v>
      </c>
      <c r="E286" s="136" t="s">
        <v>281</v>
      </c>
      <c r="F286" s="137">
        <v>109.32</v>
      </c>
    </row>
    <row r="287" spans="1:6" hidden="1" outlineLevel="2" x14ac:dyDescent="0.25">
      <c r="A287" s="136" t="s">
        <v>112</v>
      </c>
      <c r="B287" s="136" t="s">
        <v>113</v>
      </c>
      <c r="C287" s="136" t="s">
        <v>359</v>
      </c>
      <c r="D287" s="136" t="s">
        <v>547</v>
      </c>
      <c r="E287" s="136" t="s">
        <v>277</v>
      </c>
      <c r="F287" s="137">
        <v>546.75</v>
      </c>
    </row>
    <row r="288" spans="1:6" hidden="1" outlineLevel="2" x14ac:dyDescent="0.25">
      <c r="A288" s="136" t="s">
        <v>112</v>
      </c>
      <c r="B288" s="136" t="s">
        <v>113</v>
      </c>
      <c r="C288" s="136" t="s">
        <v>359</v>
      </c>
      <c r="D288" s="136" t="s">
        <v>548</v>
      </c>
      <c r="E288" s="136" t="s">
        <v>355</v>
      </c>
      <c r="F288" s="137">
        <v>553.52</v>
      </c>
    </row>
    <row r="289" spans="1:6" hidden="1" outlineLevel="2" x14ac:dyDescent="0.25">
      <c r="A289" s="136" t="s">
        <v>112</v>
      </c>
      <c r="B289" s="136" t="s">
        <v>113</v>
      </c>
      <c r="C289" s="136" t="s">
        <v>359</v>
      </c>
      <c r="D289" s="136" t="s">
        <v>548</v>
      </c>
      <c r="E289" s="136" t="s">
        <v>278</v>
      </c>
      <c r="F289" s="137">
        <v>1226.99</v>
      </c>
    </row>
    <row r="290" spans="1:6" hidden="1" outlineLevel="2" x14ac:dyDescent="0.25">
      <c r="A290" s="136" t="s">
        <v>112</v>
      </c>
      <c r="B290" s="136" t="s">
        <v>113</v>
      </c>
      <c r="C290" s="136" t="s">
        <v>359</v>
      </c>
      <c r="D290" s="136" t="s">
        <v>549</v>
      </c>
      <c r="E290" s="136" t="s">
        <v>280</v>
      </c>
      <c r="F290" s="137">
        <v>81.73</v>
      </c>
    </row>
    <row r="291" spans="1:6" hidden="1" outlineLevel="2" x14ac:dyDescent="0.25">
      <c r="A291" s="136" t="s">
        <v>112</v>
      </c>
      <c r="B291" s="136" t="s">
        <v>113</v>
      </c>
      <c r="C291" s="136" t="s">
        <v>359</v>
      </c>
      <c r="D291" s="136" t="s">
        <v>549</v>
      </c>
      <c r="E291" s="136" t="s">
        <v>281</v>
      </c>
      <c r="F291" s="137">
        <v>236.79</v>
      </c>
    </row>
    <row r="292" spans="1:6" hidden="1" outlineLevel="2" x14ac:dyDescent="0.25">
      <c r="A292" s="136" t="s">
        <v>112</v>
      </c>
      <c r="B292" s="136" t="s">
        <v>113</v>
      </c>
      <c r="C292" s="136" t="s">
        <v>359</v>
      </c>
      <c r="D292" s="136" t="s">
        <v>550</v>
      </c>
      <c r="E292" s="136" t="s">
        <v>327</v>
      </c>
      <c r="F292" s="137">
        <v>748.8</v>
      </c>
    </row>
    <row r="293" spans="1:6" hidden="1" outlineLevel="2" x14ac:dyDescent="0.25">
      <c r="A293" s="136" t="s">
        <v>112</v>
      </c>
      <c r="B293" s="136" t="s">
        <v>113</v>
      </c>
      <c r="C293" s="136" t="s">
        <v>359</v>
      </c>
      <c r="D293" s="136" t="s">
        <v>550</v>
      </c>
      <c r="E293" s="136" t="s">
        <v>280</v>
      </c>
      <c r="F293" s="137">
        <v>550.66999999999996</v>
      </c>
    </row>
    <row r="294" spans="1:6" hidden="1" outlineLevel="2" x14ac:dyDescent="0.25">
      <c r="A294" s="136" t="s">
        <v>112</v>
      </c>
      <c r="B294" s="136" t="s">
        <v>113</v>
      </c>
      <c r="C294" s="136" t="s">
        <v>359</v>
      </c>
      <c r="D294" s="136" t="s">
        <v>551</v>
      </c>
      <c r="E294" s="136" t="s">
        <v>277</v>
      </c>
      <c r="F294" s="137">
        <v>7159.68</v>
      </c>
    </row>
    <row r="295" spans="1:6" hidden="1" outlineLevel="2" x14ac:dyDescent="0.25">
      <c r="A295" s="136" t="s">
        <v>112</v>
      </c>
      <c r="B295" s="136" t="s">
        <v>113</v>
      </c>
      <c r="C295" s="136" t="s">
        <v>359</v>
      </c>
      <c r="D295" s="136" t="s">
        <v>551</v>
      </c>
      <c r="E295" s="136" t="s">
        <v>280</v>
      </c>
      <c r="F295" s="137">
        <v>55835.360000000001</v>
      </c>
    </row>
    <row r="296" spans="1:6" hidden="1" outlineLevel="2" x14ac:dyDescent="0.25">
      <c r="A296" s="136" t="s">
        <v>112</v>
      </c>
      <c r="B296" s="136" t="s">
        <v>113</v>
      </c>
      <c r="C296" s="136" t="s">
        <v>359</v>
      </c>
      <c r="D296" s="136" t="s">
        <v>551</v>
      </c>
      <c r="E296" s="136" t="s">
        <v>299</v>
      </c>
      <c r="F296" s="137">
        <v>12235.01</v>
      </c>
    </row>
    <row r="297" spans="1:6" hidden="1" outlineLevel="2" x14ac:dyDescent="0.25">
      <c r="A297" s="136" t="s">
        <v>112</v>
      </c>
      <c r="B297" s="136" t="s">
        <v>113</v>
      </c>
      <c r="C297" s="136" t="s">
        <v>359</v>
      </c>
      <c r="D297" s="136" t="s">
        <v>551</v>
      </c>
      <c r="E297" s="136" t="s">
        <v>296</v>
      </c>
      <c r="F297" s="137">
        <v>117.78</v>
      </c>
    </row>
    <row r="298" spans="1:6" hidden="1" outlineLevel="2" x14ac:dyDescent="0.25">
      <c r="A298" s="136" t="s">
        <v>112</v>
      </c>
      <c r="B298" s="136" t="s">
        <v>113</v>
      </c>
      <c r="C298" s="136" t="s">
        <v>359</v>
      </c>
      <c r="D298" s="136" t="s">
        <v>552</v>
      </c>
      <c r="E298" s="136" t="s">
        <v>329</v>
      </c>
      <c r="F298" s="137">
        <v>351.46</v>
      </c>
    </row>
    <row r="299" spans="1:6" hidden="1" outlineLevel="2" x14ac:dyDescent="0.25">
      <c r="A299" s="136" t="s">
        <v>112</v>
      </c>
      <c r="B299" s="136" t="s">
        <v>113</v>
      </c>
      <c r="C299" s="136" t="s">
        <v>359</v>
      </c>
      <c r="D299" s="136" t="s">
        <v>552</v>
      </c>
      <c r="E299" s="136" t="s">
        <v>360</v>
      </c>
      <c r="F299" s="137">
        <v>16665.61</v>
      </c>
    </row>
    <row r="300" spans="1:6" hidden="1" outlineLevel="2" x14ac:dyDescent="0.25">
      <c r="A300" s="136" t="s">
        <v>112</v>
      </c>
      <c r="B300" s="136" t="s">
        <v>113</v>
      </c>
      <c r="C300" s="136" t="s">
        <v>359</v>
      </c>
      <c r="D300" s="136" t="s">
        <v>553</v>
      </c>
      <c r="E300" s="136" t="s">
        <v>302</v>
      </c>
      <c r="F300" s="137">
        <v>139.30000000000001</v>
      </c>
    </row>
    <row r="301" spans="1:6" hidden="1" outlineLevel="2" x14ac:dyDescent="0.25">
      <c r="A301" s="136" t="s">
        <v>112</v>
      </c>
      <c r="B301" s="136" t="s">
        <v>113</v>
      </c>
      <c r="C301" s="136" t="s">
        <v>359</v>
      </c>
      <c r="D301" s="136" t="s">
        <v>553</v>
      </c>
      <c r="E301" s="136" t="s">
        <v>343</v>
      </c>
      <c r="F301" s="137">
        <v>3569.39</v>
      </c>
    </row>
    <row r="302" spans="1:6" hidden="1" outlineLevel="2" x14ac:dyDescent="0.25">
      <c r="A302" s="136" t="s">
        <v>112</v>
      </c>
      <c r="B302" s="136" t="s">
        <v>113</v>
      </c>
      <c r="C302" s="136" t="s">
        <v>359</v>
      </c>
      <c r="D302" s="136" t="s">
        <v>553</v>
      </c>
      <c r="E302" s="136" t="s">
        <v>281</v>
      </c>
      <c r="F302" s="137">
        <v>2440.27</v>
      </c>
    </row>
    <row r="303" spans="1:6" hidden="1" outlineLevel="2" x14ac:dyDescent="0.25">
      <c r="A303" s="136" t="s">
        <v>112</v>
      </c>
      <c r="B303" s="136" t="s">
        <v>113</v>
      </c>
      <c r="C303" s="136" t="s">
        <v>359</v>
      </c>
      <c r="D303" s="136" t="s">
        <v>553</v>
      </c>
      <c r="E303" s="136" t="s">
        <v>314</v>
      </c>
      <c r="F303" s="137">
        <v>7032.77</v>
      </c>
    </row>
    <row r="304" spans="1:6" outlineLevel="1" collapsed="1" x14ac:dyDescent="0.25">
      <c r="A304" s="136"/>
      <c r="B304" s="136"/>
      <c r="C304" s="140" t="s">
        <v>364</v>
      </c>
      <c r="D304" s="136"/>
      <c r="E304" s="136"/>
      <c r="F304" s="137">
        <f>SUBTOTAL(9,F261:F303)</f>
        <v>923446.05000000016</v>
      </c>
    </row>
    <row r="305" spans="1:6" hidden="1" outlineLevel="2" x14ac:dyDescent="0.25">
      <c r="A305" s="136" t="s">
        <v>112</v>
      </c>
      <c r="B305" s="136" t="s">
        <v>113</v>
      </c>
      <c r="C305" s="136" t="s">
        <v>365</v>
      </c>
      <c r="D305" s="136" t="s">
        <v>554</v>
      </c>
      <c r="E305" s="136" t="s">
        <v>313</v>
      </c>
      <c r="F305" s="137">
        <v>58.52</v>
      </c>
    </row>
    <row r="306" spans="1:6" hidden="1" outlineLevel="2" x14ac:dyDescent="0.25">
      <c r="A306" s="136" t="s">
        <v>112</v>
      </c>
      <c r="B306" s="136" t="s">
        <v>113</v>
      </c>
      <c r="C306" s="136" t="s">
        <v>365</v>
      </c>
      <c r="D306" s="136" t="s">
        <v>555</v>
      </c>
      <c r="E306" s="136" t="s">
        <v>313</v>
      </c>
      <c r="F306" s="137">
        <v>19370.310000000001</v>
      </c>
    </row>
    <row r="307" spans="1:6" hidden="1" outlineLevel="2" x14ac:dyDescent="0.25">
      <c r="A307" s="136" t="s">
        <v>112</v>
      </c>
      <c r="B307" s="136" t="s">
        <v>113</v>
      </c>
      <c r="C307" s="136" t="s">
        <v>365</v>
      </c>
      <c r="D307" s="136" t="s">
        <v>555</v>
      </c>
      <c r="E307" s="136" t="s">
        <v>315</v>
      </c>
      <c r="F307" s="137">
        <v>6157.84</v>
      </c>
    </row>
    <row r="308" spans="1:6" hidden="1" outlineLevel="2" x14ac:dyDescent="0.25">
      <c r="A308" s="136" t="s">
        <v>112</v>
      </c>
      <c r="B308" s="136" t="s">
        <v>113</v>
      </c>
      <c r="C308" s="136" t="s">
        <v>365</v>
      </c>
      <c r="D308" s="136" t="s">
        <v>555</v>
      </c>
      <c r="E308" s="136" t="s">
        <v>314</v>
      </c>
      <c r="F308" s="137">
        <v>9583.98</v>
      </c>
    </row>
    <row r="309" spans="1:6" hidden="1" outlineLevel="2" x14ac:dyDescent="0.25">
      <c r="A309" s="136" t="s">
        <v>112</v>
      </c>
      <c r="B309" s="136" t="s">
        <v>113</v>
      </c>
      <c r="C309" s="136" t="s">
        <v>365</v>
      </c>
      <c r="D309" s="136" t="s">
        <v>555</v>
      </c>
      <c r="E309" s="136" t="s">
        <v>329</v>
      </c>
      <c r="F309" s="137">
        <v>54402.79</v>
      </c>
    </row>
    <row r="310" spans="1:6" hidden="1" outlineLevel="2" x14ac:dyDescent="0.25">
      <c r="A310" s="136" t="s">
        <v>112</v>
      </c>
      <c r="B310" s="136" t="s">
        <v>113</v>
      </c>
      <c r="C310" s="136" t="s">
        <v>365</v>
      </c>
      <c r="D310" s="136" t="s">
        <v>555</v>
      </c>
      <c r="E310" s="136" t="s">
        <v>323</v>
      </c>
      <c r="F310" s="137">
        <v>2410.77</v>
      </c>
    </row>
    <row r="311" spans="1:6" hidden="1" outlineLevel="2" x14ac:dyDescent="0.25">
      <c r="A311" s="136" t="s">
        <v>112</v>
      </c>
      <c r="B311" s="136" t="s">
        <v>113</v>
      </c>
      <c r="C311" s="136" t="s">
        <v>365</v>
      </c>
      <c r="D311" s="136" t="s">
        <v>555</v>
      </c>
      <c r="E311" s="136" t="s">
        <v>281</v>
      </c>
      <c r="F311" s="137">
        <v>2096.54</v>
      </c>
    </row>
    <row r="312" spans="1:6" hidden="1" outlineLevel="2" x14ac:dyDescent="0.25">
      <c r="A312" s="136" t="s">
        <v>112</v>
      </c>
      <c r="B312" s="136" t="s">
        <v>113</v>
      </c>
      <c r="C312" s="136" t="s">
        <v>365</v>
      </c>
      <c r="D312" s="136" t="s">
        <v>555</v>
      </c>
      <c r="E312" s="136" t="s">
        <v>324</v>
      </c>
      <c r="F312" s="137">
        <v>145.1</v>
      </c>
    </row>
    <row r="313" spans="1:6" hidden="1" outlineLevel="2" x14ac:dyDescent="0.25">
      <c r="A313" s="136" t="s">
        <v>112</v>
      </c>
      <c r="B313" s="136" t="s">
        <v>113</v>
      </c>
      <c r="C313" s="136" t="s">
        <v>365</v>
      </c>
      <c r="D313" s="136" t="s">
        <v>555</v>
      </c>
      <c r="E313" s="136" t="s">
        <v>273</v>
      </c>
      <c r="F313" s="137">
        <v>351.85</v>
      </c>
    </row>
    <row r="314" spans="1:6" hidden="1" outlineLevel="2" x14ac:dyDescent="0.25">
      <c r="A314" s="136" t="s">
        <v>112</v>
      </c>
      <c r="B314" s="136" t="s">
        <v>113</v>
      </c>
      <c r="C314" s="136" t="s">
        <v>365</v>
      </c>
      <c r="D314" s="136" t="s">
        <v>555</v>
      </c>
      <c r="E314" s="136" t="s">
        <v>290</v>
      </c>
      <c r="F314" s="137">
        <v>1016.77</v>
      </c>
    </row>
    <row r="315" spans="1:6" hidden="1" outlineLevel="2" x14ac:dyDescent="0.25">
      <c r="A315" s="136" t="s">
        <v>112</v>
      </c>
      <c r="B315" s="136" t="s">
        <v>113</v>
      </c>
      <c r="C315" s="136" t="s">
        <v>365</v>
      </c>
      <c r="D315" s="136" t="s">
        <v>555</v>
      </c>
      <c r="E315" s="136" t="s">
        <v>303</v>
      </c>
      <c r="F315" s="137">
        <v>1187.7</v>
      </c>
    </row>
    <row r="316" spans="1:6" hidden="1" outlineLevel="2" x14ac:dyDescent="0.25">
      <c r="A316" s="136" t="s">
        <v>112</v>
      </c>
      <c r="B316" s="136" t="s">
        <v>113</v>
      </c>
      <c r="C316" s="136" t="s">
        <v>365</v>
      </c>
      <c r="D316" s="136" t="s">
        <v>556</v>
      </c>
      <c r="E316" s="136" t="s">
        <v>366</v>
      </c>
      <c r="F316" s="137">
        <v>166.87</v>
      </c>
    </row>
    <row r="317" spans="1:6" hidden="1" outlineLevel="2" x14ac:dyDescent="0.25">
      <c r="A317" s="136" t="s">
        <v>112</v>
      </c>
      <c r="B317" s="136" t="s">
        <v>113</v>
      </c>
      <c r="C317" s="136" t="s">
        <v>365</v>
      </c>
      <c r="D317" s="136" t="s">
        <v>556</v>
      </c>
      <c r="E317" s="136" t="s">
        <v>300</v>
      </c>
      <c r="F317" s="137">
        <v>90.95</v>
      </c>
    </row>
    <row r="318" spans="1:6" hidden="1" outlineLevel="2" x14ac:dyDescent="0.25">
      <c r="A318" s="136" t="s">
        <v>112</v>
      </c>
      <c r="B318" s="136" t="s">
        <v>113</v>
      </c>
      <c r="C318" s="136" t="s">
        <v>365</v>
      </c>
      <c r="D318" s="136" t="s">
        <v>557</v>
      </c>
      <c r="E318" s="136" t="s">
        <v>355</v>
      </c>
      <c r="F318" s="137">
        <v>3232.78</v>
      </c>
    </row>
    <row r="319" spans="1:6" hidden="1" outlineLevel="2" x14ac:dyDescent="0.25">
      <c r="A319" s="136" t="s">
        <v>112</v>
      </c>
      <c r="B319" s="136" t="s">
        <v>113</v>
      </c>
      <c r="C319" s="136" t="s">
        <v>365</v>
      </c>
      <c r="D319" s="136" t="s">
        <v>557</v>
      </c>
      <c r="E319" s="136" t="s">
        <v>291</v>
      </c>
      <c r="F319" s="137">
        <v>1287.8599999999999</v>
      </c>
    </row>
    <row r="320" spans="1:6" hidden="1" outlineLevel="2" x14ac:dyDescent="0.25">
      <c r="A320" s="136" t="s">
        <v>112</v>
      </c>
      <c r="B320" s="136" t="s">
        <v>113</v>
      </c>
      <c r="C320" s="136" t="s">
        <v>365</v>
      </c>
      <c r="D320" s="136" t="s">
        <v>557</v>
      </c>
      <c r="E320" s="136" t="s">
        <v>324</v>
      </c>
      <c r="F320" s="137">
        <v>1349.32</v>
      </c>
    </row>
    <row r="321" spans="1:6" hidden="1" outlineLevel="2" x14ac:dyDescent="0.25">
      <c r="A321" s="136" t="s">
        <v>112</v>
      </c>
      <c r="B321" s="136" t="s">
        <v>113</v>
      </c>
      <c r="C321" s="136" t="s">
        <v>365</v>
      </c>
      <c r="D321" s="136" t="s">
        <v>558</v>
      </c>
      <c r="E321" s="136" t="s">
        <v>269</v>
      </c>
      <c r="F321" s="137">
        <v>37618.199999999997</v>
      </c>
    </row>
    <row r="322" spans="1:6" hidden="1" outlineLevel="2" x14ac:dyDescent="0.25">
      <c r="A322" s="136" t="s">
        <v>112</v>
      </c>
      <c r="B322" s="136" t="s">
        <v>113</v>
      </c>
      <c r="C322" s="136" t="s">
        <v>365</v>
      </c>
      <c r="D322" s="136" t="s">
        <v>559</v>
      </c>
      <c r="E322" s="136" t="s">
        <v>298</v>
      </c>
      <c r="F322" s="137">
        <v>150.41999999999999</v>
      </c>
    </row>
    <row r="323" spans="1:6" hidden="1" outlineLevel="2" x14ac:dyDescent="0.25">
      <c r="A323" s="136" t="s">
        <v>112</v>
      </c>
      <c r="B323" s="136" t="s">
        <v>113</v>
      </c>
      <c r="C323" s="136" t="s">
        <v>365</v>
      </c>
      <c r="D323" s="136" t="s">
        <v>560</v>
      </c>
      <c r="E323" s="136" t="s">
        <v>303</v>
      </c>
      <c r="F323" s="137">
        <v>965.07</v>
      </c>
    </row>
    <row r="324" spans="1:6" hidden="1" outlineLevel="2" x14ac:dyDescent="0.25">
      <c r="A324" s="136" t="s">
        <v>112</v>
      </c>
      <c r="B324" s="136" t="s">
        <v>113</v>
      </c>
      <c r="C324" s="136" t="s">
        <v>365</v>
      </c>
      <c r="D324" s="136" t="s">
        <v>560</v>
      </c>
      <c r="E324" s="136" t="s">
        <v>360</v>
      </c>
      <c r="F324" s="137">
        <v>2016.56</v>
      </c>
    </row>
    <row r="325" spans="1:6" hidden="1" outlineLevel="2" x14ac:dyDescent="0.25">
      <c r="A325" s="136" t="s">
        <v>112</v>
      </c>
      <c r="B325" s="136" t="s">
        <v>113</v>
      </c>
      <c r="C325" s="136" t="s">
        <v>365</v>
      </c>
      <c r="D325" s="136" t="s">
        <v>560</v>
      </c>
      <c r="E325" s="136" t="s">
        <v>346</v>
      </c>
      <c r="F325" s="137">
        <v>7741.68</v>
      </c>
    </row>
    <row r="326" spans="1:6" hidden="1" outlineLevel="2" x14ac:dyDescent="0.25">
      <c r="A326" s="136" t="s">
        <v>112</v>
      </c>
      <c r="B326" s="136" t="s">
        <v>113</v>
      </c>
      <c r="C326" s="136" t="s">
        <v>365</v>
      </c>
      <c r="D326" s="136" t="s">
        <v>560</v>
      </c>
      <c r="E326" s="136" t="s">
        <v>329</v>
      </c>
      <c r="F326" s="137">
        <v>9855.4599999999991</v>
      </c>
    </row>
    <row r="327" spans="1:6" hidden="1" outlineLevel="2" x14ac:dyDescent="0.25">
      <c r="A327" s="136" t="s">
        <v>112</v>
      </c>
      <c r="B327" s="136" t="s">
        <v>113</v>
      </c>
      <c r="C327" s="136" t="s">
        <v>365</v>
      </c>
      <c r="D327" s="136" t="s">
        <v>560</v>
      </c>
      <c r="E327" s="136" t="s">
        <v>367</v>
      </c>
      <c r="F327" s="137">
        <v>664.48</v>
      </c>
    </row>
    <row r="328" spans="1:6" hidden="1" outlineLevel="2" x14ac:dyDescent="0.25">
      <c r="A328" s="136" t="s">
        <v>112</v>
      </c>
      <c r="B328" s="136" t="s">
        <v>113</v>
      </c>
      <c r="C328" s="136" t="s">
        <v>365</v>
      </c>
      <c r="D328" s="136" t="s">
        <v>560</v>
      </c>
      <c r="E328" s="136" t="s">
        <v>299</v>
      </c>
      <c r="F328" s="137">
        <v>1528.55</v>
      </c>
    </row>
    <row r="329" spans="1:6" hidden="1" outlineLevel="2" x14ac:dyDescent="0.25">
      <c r="A329" s="136" t="s">
        <v>112</v>
      </c>
      <c r="B329" s="136" t="s">
        <v>113</v>
      </c>
      <c r="C329" s="136" t="s">
        <v>365</v>
      </c>
      <c r="D329" s="136" t="s">
        <v>560</v>
      </c>
      <c r="E329" s="136" t="s">
        <v>281</v>
      </c>
      <c r="F329" s="137">
        <v>900.33</v>
      </c>
    </row>
    <row r="330" spans="1:6" hidden="1" outlineLevel="2" x14ac:dyDescent="0.25">
      <c r="A330" s="136" t="s">
        <v>112</v>
      </c>
      <c r="B330" s="136" t="s">
        <v>113</v>
      </c>
      <c r="C330" s="136" t="s">
        <v>365</v>
      </c>
      <c r="D330" s="136" t="s">
        <v>561</v>
      </c>
      <c r="E330" s="136" t="s">
        <v>286</v>
      </c>
      <c r="F330" s="137">
        <v>4136.97</v>
      </c>
    </row>
    <row r="331" spans="1:6" hidden="1" outlineLevel="2" x14ac:dyDescent="0.25">
      <c r="A331" s="136" t="s">
        <v>112</v>
      </c>
      <c r="B331" s="136" t="s">
        <v>113</v>
      </c>
      <c r="C331" s="136" t="s">
        <v>365</v>
      </c>
      <c r="D331" s="136" t="s">
        <v>562</v>
      </c>
      <c r="E331" s="136" t="s">
        <v>360</v>
      </c>
      <c r="F331" s="137">
        <v>4033.12</v>
      </c>
    </row>
    <row r="332" spans="1:6" hidden="1" outlineLevel="2" x14ac:dyDescent="0.25">
      <c r="A332" s="136" t="s">
        <v>112</v>
      </c>
      <c r="B332" s="136" t="s">
        <v>113</v>
      </c>
      <c r="C332" s="136" t="s">
        <v>365</v>
      </c>
      <c r="D332" s="136" t="s">
        <v>562</v>
      </c>
      <c r="E332" s="136" t="s">
        <v>303</v>
      </c>
      <c r="F332" s="137">
        <v>1207.17</v>
      </c>
    </row>
    <row r="333" spans="1:6" hidden="1" outlineLevel="2" x14ac:dyDescent="0.25">
      <c r="A333" s="136" t="s">
        <v>112</v>
      </c>
      <c r="B333" s="136" t="s">
        <v>113</v>
      </c>
      <c r="C333" s="136" t="s">
        <v>365</v>
      </c>
      <c r="D333" s="136" t="s">
        <v>562</v>
      </c>
      <c r="E333" s="136" t="s">
        <v>299</v>
      </c>
      <c r="F333" s="137">
        <v>1619.26</v>
      </c>
    </row>
    <row r="334" spans="1:6" hidden="1" outlineLevel="2" x14ac:dyDescent="0.25">
      <c r="A334" s="136" t="s">
        <v>112</v>
      </c>
      <c r="B334" s="136" t="s">
        <v>113</v>
      </c>
      <c r="C334" s="136" t="s">
        <v>365</v>
      </c>
      <c r="D334" s="136" t="s">
        <v>562</v>
      </c>
      <c r="E334" s="136" t="s">
        <v>355</v>
      </c>
      <c r="F334" s="137">
        <v>265.24</v>
      </c>
    </row>
    <row r="335" spans="1:6" hidden="1" outlineLevel="2" x14ac:dyDescent="0.25">
      <c r="A335" s="136" t="s">
        <v>112</v>
      </c>
      <c r="B335" s="136" t="s">
        <v>113</v>
      </c>
      <c r="C335" s="136" t="s">
        <v>365</v>
      </c>
      <c r="D335" s="136" t="s">
        <v>562</v>
      </c>
      <c r="E335" s="136" t="s">
        <v>281</v>
      </c>
      <c r="F335" s="137">
        <v>1852.41</v>
      </c>
    </row>
    <row r="336" spans="1:6" hidden="1" outlineLevel="2" x14ac:dyDescent="0.25">
      <c r="A336" s="136" t="s">
        <v>112</v>
      </c>
      <c r="B336" s="136" t="s">
        <v>113</v>
      </c>
      <c r="C336" s="136" t="s">
        <v>365</v>
      </c>
      <c r="D336" s="136" t="s">
        <v>562</v>
      </c>
      <c r="E336" s="136" t="s">
        <v>280</v>
      </c>
      <c r="F336" s="137">
        <v>348.91</v>
      </c>
    </row>
    <row r="337" spans="1:6" hidden="1" outlineLevel="2" x14ac:dyDescent="0.25">
      <c r="A337" s="136" t="s">
        <v>112</v>
      </c>
      <c r="B337" s="136" t="s">
        <v>113</v>
      </c>
      <c r="C337" s="136" t="s">
        <v>365</v>
      </c>
      <c r="D337" s="136" t="s">
        <v>563</v>
      </c>
      <c r="E337" s="136" t="s">
        <v>285</v>
      </c>
      <c r="F337" s="137">
        <v>248.8</v>
      </c>
    </row>
    <row r="338" spans="1:6" hidden="1" outlineLevel="2" x14ac:dyDescent="0.25">
      <c r="A338" s="136" t="s">
        <v>112</v>
      </c>
      <c r="B338" s="136" t="s">
        <v>113</v>
      </c>
      <c r="C338" s="136" t="s">
        <v>365</v>
      </c>
      <c r="D338" s="136" t="s">
        <v>564</v>
      </c>
      <c r="E338" s="136" t="s">
        <v>291</v>
      </c>
      <c r="F338" s="137">
        <v>420.07</v>
      </c>
    </row>
    <row r="339" spans="1:6" hidden="1" outlineLevel="2" x14ac:dyDescent="0.25">
      <c r="A339" s="136" t="s">
        <v>112</v>
      </c>
      <c r="B339" s="136" t="s">
        <v>113</v>
      </c>
      <c r="C339" s="136" t="s">
        <v>365</v>
      </c>
      <c r="D339" s="136" t="s">
        <v>565</v>
      </c>
      <c r="E339" s="136" t="s">
        <v>328</v>
      </c>
      <c r="F339" s="137">
        <v>5.59</v>
      </c>
    </row>
    <row r="340" spans="1:6" hidden="1" outlineLevel="2" x14ac:dyDescent="0.25">
      <c r="A340" s="136" t="s">
        <v>112</v>
      </c>
      <c r="B340" s="136" t="s">
        <v>113</v>
      </c>
      <c r="C340" s="136" t="s">
        <v>365</v>
      </c>
      <c r="D340" s="136" t="s">
        <v>565</v>
      </c>
      <c r="E340" s="136" t="s">
        <v>299</v>
      </c>
      <c r="F340" s="137">
        <v>1427.38</v>
      </c>
    </row>
    <row r="341" spans="1:6" hidden="1" outlineLevel="2" x14ac:dyDescent="0.25">
      <c r="A341" s="136" t="s">
        <v>112</v>
      </c>
      <c r="B341" s="136" t="s">
        <v>113</v>
      </c>
      <c r="C341" s="136" t="s">
        <v>365</v>
      </c>
      <c r="D341" s="136" t="s">
        <v>565</v>
      </c>
      <c r="E341" s="136" t="s">
        <v>303</v>
      </c>
      <c r="F341" s="137">
        <v>14.75</v>
      </c>
    </row>
    <row r="342" spans="1:6" hidden="1" outlineLevel="2" x14ac:dyDescent="0.25">
      <c r="A342" s="136" t="s">
        <v>112</v>
      </c>
      <c r="B342" s="136" t="s">
        <v>113</v>
      </c>
      <c r="C342" s="136" t="s">
        <v>365</v>
      </c>
      <c r="D342" s="136" t="s">
        <v>565</v>
      </c>
      <c r="E342" s="136" t="s">
        <v>323</v>
      </c>
      <c r="F342" s="137">
        <v>4116.8</v>
      </c>
    </row>
    <row r="343" spans="1:6" hidden="1" outlineLevel="2" x14ac:dyDescent="0.25">
      <c r="A343" s="136" t="s">
        <v>112</v>
      </c>
      <c r="B343" s="136" t="s">
        <v>113</v>
      </c>
      <c r="C343" s="136" t="s">
        <v>365</v>
      </c>
      <c r="D343" s="136" t="s">
        <v>565</v>
      </c>
      <c r="E343" s="136" t="s">
        <v>367</v>
      </c>
      <c r="F343" s="137">
        <v>295.66000000000003</v>
      </c>
    </row>
    <row r="344" spans="1:6" hidden="1" outlineLevel="2" x14ac:dyDescent="0.25">
      <c r="A344" s="136" t="s">
        <v>112</v>
      </c>
      <c r="B344" s="136" t="s">
        <v>113</v>
      </c>
      <c r="C344" s="136" t="s">
        <v>365</v>
      </c>
      <c r="D344" s="136" t="s">
        <v>565</v>
      </c>
      <c r="E344" s="136" t="s">
        <v>291</v>
      </c>
      <c r="F344" s="137">
        <v>714.24</v>
      </c>
    </row>
    <row r="345" spans="1:6" hidden="1" outlineLevel="2" x14ac:dyDescent="0.25">
      <c r="A345" s="136" t="s">
        <v>112</v>
      </c>
      <c r="B345" s="136" t="s">
        <v>113</v>
      </c>
      <c r="C345" s="136" t="s">
        <v>365</v>
      </c>
      <c r="D345" s="136" t="s">
        <v>565</v>
      </c>
      <c r="E345" s="136" t="s">
        <v>277</v>
      </c>
      <c r="F345" s="137">
        <v>398.88</v>
      </c>
    </row>
    <row r="346" spans="1:6" hidden="1" outlineLevel="2" x14ac:dyDescent="0.25">
      <c r="A346" s="136" t="s">
        <v>112</v>
      </c>
      <c r="B346" s="136" t="s">
        <v>113</v>
      </c>
      <c r="C346" s="136" t="s">
        <v>365</v>
      </c>
      <c r="D346" s="136" t="s">
        <v>565</v>
      </c>
      <c r="E346" s="136" t="s">
        <v>324</v>
      </c>
      <c r="F346" s="137">
        <v>431.9</v>
      </c>
    </row>
    <row r="347" spans="1:6" hidden="1" outlineLevel="2" x14ac:dyDescent="0.25">
      <c r="A347" s="136" t="s">
        <v>112</v>
      </c>
      <c r="B347" s="136" t="s">
        <v>113</v>
      </c>
      <c r="C347" s="136" t="s">
        <v>365</v>
      </c>
      <c r="D347" s="136" t="s">
        <v>566</v>
      </c>
      <c r="E347" s="136" t="s">
        <v>303</v>
      </c>
      <c r="F347" s="137">
        <v>29.46</v>
      </c>
    </row>
    <row r="348" spans="1:6" hidden="1" outlineLevel="2" x14ac:dyDescent="0.25">
      <c r="A348" s="136" t="s">
        <v>112</v>
      </c>
      <c r="B348" s="136" t="s">
        <v>113</v>
      </c>
      <c r="C348" s="136" t="s">
        <v>365</v>
      </c>
      <c r="D348" s="136" t="s">
        <v>567</v>
      </c>
      <c r="E348" s="136" t="s">
        <v>302</v>
      </c>
      <c r="F348" s="137">
        <v>57.71</v>
      </c>
    </row>
    <row r="349" spans="1:6" hidden="1" outlineLevel="2" x14ac:dyDescent="0.25">
      <c r="A349" s="136" t="s">
        <v>112</v>
      </c>
      <c r="B349" s="136" t="s">
        <v>113</v>
      </c>
      <c r="C349" s="136" t="s">
        <v>365</v>
      </c>
      <c r="D349" s="136" t="s">
        <v>568</v>
      </c>
      <c r="E349" s="136" t="s">
        <v>324</v>
      </c>
      <c r="F349" s="137">
        <v>2128.2600000000002</v>
      </c>
    </row>
    <row r="350" spans="1:6" hidden="1" outlineLevel="2" x14ac:dyDescent="0.25">
      <c r="A350" s="136" t="s">
        <v>112</v>
      </c>
      <c r="B350" s="136" t="s">
        <v>113</v>
      </c>
      <c r="C350" s="136" t="s">
        <v>365</v>
      </c>
      <c r="D350" s="136" t="s">
        <v>568</v>
      </c>
      <c r="E350" s="136" t="s">
        <v>281</v>
      </c>
      <c r="F350" s="137">
        <v>5004.3999999999996</v>
      </c>
    </row>
    <row r="351" spans="1:6" hidden="1" outlineLevel="2" x14ac:dyDescent="0.25">
      <c r="A351" s="136" t="s">
        <v>112</v>
      </c>
      <c r="B351" s="136" t="s">
        <v>113</v>
      </c>
      <c r="C351" s="136" t="s">
        <v>365</v>
      </c>
      <c r="D351" s="136" t="s">
        <v>568</v>
      </c>
      <c r="E351" s="136" t="s">
        <v>280</v>
      </c>
      <c r="F351" s="137">
        <v>13501.93</v>
      </c>
    </row>
    <row r="352" spans="1:6" hidden="1" outlineLevel="2" x14ac:dyDescent="0.25">
      <c r="A352" s="136" t="s">
        <v>112</v>
      </c>
      <c r="B352" s="136" t="s">
        <v>113</v>
      </c>
      <c r="C352" s="136" t="s">
        <v>365</v>
      </c>
      <c r="D352" s="136" t="s">
        <v>568</v>
      </c>
      <c r="E352" s="136" t="s">
        <v>321</v>
      </c>
      <c r="F352" s="137">
        <v>5626.5</v>
      </c>
    </row>
    <row r="353" spans="1:6" hidden="1" outlineLevel="2" x14ac:dyDescent="0.25">
      <c r="A353" s="136" t="s">
        <v>112</v>
      </c>
      <c r="B353" s="136" t="s">
        <v>113</v>
      </c>
      <c r="C353" s="136" t="s">
        <v>365</v>
      </c>
      <c r="D353" s="136" t="s">
        <v>568</v>
      </c>
      <c r="E353" s="136" t="s">
        <v>303</v>
      </c>
      <c r="F353" s="137">
        <v>2779.29</v>
      </c>
    </row>
    <row r="354" spans="1:6" hidden="1" outlineLevel="2" x14ac:dyDescent="0.25">
      <c r="A354" s="136" t="s">
        <v>112</v>
      </c>
      <c r="B354" s="136" t="s">
        <v>113</v>
      </c>
      <c r="C354" s="136" t="s">
        <v>365</v>
      </c>
      <c r="D354" s="136" t="s">
        <v>568</v>
      </c>
      <c r="E354" s="136" t="s">
        <v>285</v>
      </c>
      <c r="F354" s="137">
        <v>180.17</v>
      </c>
    </row>
    <row r="355" spans="1:6" hidden="1" outlineLevel="2" x14ac:dyDescent="0.25">
      <c r="A355" s="136" t="s">
        <v>112</v>
      </c>
      <c r="B355" s="136" t="s">
        <v>113</v>
      </c>
      <c r="C355" s="136" t="s">
        <v>365</v>
      </c>
      <c r="D355" s="136" t="s">
        <v>568</v>
      </c>
      <c r="E355" s="136" t="s">
        <v>291</v>
      </c>
      <c r="F355" s="137">
        <v>1986.33</v>
      </c>
    </row>
    <row r="356" spans="1:6" hidden="1" outlineLevel="2" x14ac:dyDescent="0.25">
      <c r="A356" s="136" t="s">
        <v>112</v>
      </c>
      <c r="B356" s="136" t="s">
        <v>113</v>
      </c>
      <c r="C356" s="136" t="s">
        <v>365</v>
      </c>
      <c r="D356" s="136" t="s">
        <v>569</v>
      </c>
      <c r="E356" s="136" t="s">
        <v>303</v>
      </c>
      <c r="F356" s="137">
        <v>3290.42</v>
      </c>
    </row>
    <row r="357" spans="1:6" hidden="1" outlineLevel="2" x14ac:dyDescent="0.25">
      <c r="A357" s="136" t="s">
        <v>112</v>
      </c>
      <c r="B357" s="136" t="s">
        <v>113</v>
      </c>
      <c r="C357" s="136" t="s">
        <v>365</v>
      </c>
      <c r="D357" s="136" t="s">
        <v>569</v>
      </c>
      <c r="E357" s="136" t="s">
        <v>284</v>
      </c>
      <c r="F357" s="137">
        <v>2454.0500000000002</v>
      </c>
    </row>
    <row r="358" spans="1:6" hidden="1" outlineLevel="2" x14ac:dyDescent="0.25">
      <c r="A358" s="136" t="s">
        <v>112</v>
      </c>
      <c r="B358" s="136" t="s">
        <v>113</v>
      </c>
      <c r="C358" s="136" t="s">
        <v>365</v>
      </c>
      <c r="D358" s="136" t="s">
        <v>569</v>
      </c>
      <c r="E358" s="136" t="s">
        <v>291</v>
      </c>
      <c r="F358" s="137">
        <v>16978.48</v>
      </c>
    </row>
    <row r="359" spans="1:6" hidden="1" outlineLevel="2" x14ac:dyDescent="0.25">
      <c r="A359" s="136" t="s">
        <v>112</v>
      </c>
      <c r="B359" s="136" t="s">
        <v>113</v>
      </c>
      <c r="C359" s="136" t="s">
        <v>365</v>
      </c>
      <c r="D359" s="136" t="s">
        <v>569</v>
      </c>
      <c r="E359" s="136" t="s">
        <v>287</v>
      </c>
      <c r="F359" s="137">
        <v>2581.9</v>
      </c>
    </row>
    <row r="360" spans="1:6" hidden="1" outlineLevel="2" x14ac:dyDescent="0.25">
      <c r="A360" s="136" t="s">
        <v>112</v>
      </c>
      <c r="B360" s="136" t="s">
        <v>113</v>
      </c>
      <c r="C360" s="136" t="s">
        <v>365</v>
      </c>
      <c r="D360" s="136" t="s">
        <v>569</v>
      </c>
      <c r="E360" s="136" t="s">
        <v>299</v>
      </c>
      <c r="F360" s="137">
        <v>4707.5200000000004</v>
      </c>
    </row>
    <row r="361" spans="1:6" hidden="1" outlineLevel="2" x14ac:dyDescent="0.25">
      <c r="A361" s="136" t="s">
        <v>112</v>
      </c>
      <c r="B361" s="136" t="s">
        <v>113</v>
      </c>
      <c r="C361" s="136" t="s">
        <v>365</v>
      </c>
      <c r="D361" s="136" t="s">
        <v>569</v>
      </c>
      <c r="E361" s="136" t="s">
        <v>355</v>
      </c>
      <c r="F361" s="137">
        <v>986.18</v>
      </c>
    </row>
    <row r="362" spans="1:6" hidden="1" outlineLevel="2" x14ac:dyDescent="0.25">
      <c r="A362" s="136" t="s">
        <v>112</v>
      </c>
      <c r="B362" s="136" t="s">
        <v>113</v>
      </c>
      <c r="C362" s="136" t="s">
        <v>365</v>
      </c>
      <c r="D362" s="136" t="s">
        <v>569</v>
      </c>
      <c r="E362" s="136" t="s">
        <v>324</v>
      </c>
      <c r="F362" s="137">
        <v>4624.17</v>
      </c>
    </row>
    <row r="363" spans="1:6" hidden="1" outlineLevel="2" x14ac:dyDescent="0.25">
      <c r="A363" s="136" t="s">
        <v>112</v>
      </c>
      <c r="B363" s="136" t="s">
        <v>113</v>
      </c>
      <c r="C363" s="136" t="s">
        <v>365</v>
      </c>
      <c r="D363" s="136" t="s">
        <v>569</v>
      </c>
      <c r="E363" s="136" t="s">
        <v>280</v>
      </c>
      <c r="F363" s="137">
        <v>1958.47</v>
      </c>
    </row>
    <row r="364" spans="1:6" hidden="1" outlineLevel="2" x14ac:dyDescent="0.25">
      <c r="A364" s="136" t="s">
        <v>112</v>
      </c>
      <c r="B364" s="136" t="s">
        <v>113</v>
      </c>
      <c r="C364" s="136" t="s">
        <v>365</v>
      </c>
      <c r="D364" s="136" t="s">
        <v>569</v>
      </c>
      <c r="E364" s="136" t="s">
        <v>328</v>
      </c>
      <c r="F364" s="137">
        <v>1682.29</v>
      </c>
    </row>
    <row r="365" spans="1:6" hidden="1" outlineLevel="2" x14ac:dyDescent="0.25">
      <c r="A365" s="136" t="s">
        <v>112</v>
      </c>
      <c r="B365" s="136" t="s">
        <v>113</v>
      </c>
      <c r="C365" s="136" t="s">
        <v>365</v>
      </c>
      <c r="D365" s="136" t="s">
        <v>569</v>
      </c>
      <c r="E365" s="136" t="s">
        <v>323</v>
      </c>
      <c r="F365" s="137">
        <v>8201.91</v>
      </c>
    </row>
    <row r="366" spans="1:6" hidden="1" outlineLevel="2" x14ac:dyDescent="0.25">
      <c r="A366" s="136" t="s">
        <v>112</v>
      </c>
      <c r="B366" s="136" t="s">
        <v>113</v>
      </c>
      <c r="C366" s="136" t="s">
        <v>365</v>
      </c>
      <c r="D366" s="136" t="s">
        <v>569</v>
      </c>
      <c r="E366" s="136" t="s">
        <v>281</v>
      </c>
      <c r="F366" s="137">
        <v>1116.23</v>
      </c>
    </row>
    <row r="367" spans="1:6" hidden="1" outlineLevel="2" x14ac:dyDescent="0.25">
      <c r="A367" s="136" t="s">
        <v>112</v>
      </c>
      <c r="B367" s="136" t="s">
        <v>113</v>
      </c>
      <c r="C367" s="136" t="s">
        <v>365</v>
      </c>
      <c r="D367" s="136" t="s">
        <v>570</v>
      </c>
      <c r="E367" s="136" t="s">
        <v>309</v>
      </c>
      <c r="F367" s="137">
        <v>7320.86</v>
      </c>
    </row>
    <row r="368" spans="1:6" outlineLevel="1" collapsed="1" x14ac:dyDescent="0.25">
      <c r="A368" s="136"/>
      <c r="B368" s="136"/>
      <c r="C368" s="140" t="s">
        <v>368</v>
      </c>
      <c r="D368" s="136"/>
      <c r="E368" s="136"/>
      <c r="F368" s="137">
        <f>SUBTOTAL(9,F305:F367)</f>
        <v>273084.37999999995</v>
      </c>
    </row>
    <row r="369" spans="1:6" hidden="1" outlineLevel="2" x14ac:dyDescent="0.25">
      <c r="A369" s="136" t="s">
        <v>112</v>
      </c>
      <c r="B369" s="136" t="s">
        <v>113</v>
      </c>
      <c r="C369" s="136" t="s">
        <v>369</v>
      </c>
      <c r="D369" s="136" t="s">
        <v>571</v>
      </c>
      <c r="E369" s="136" t="s">
        <v>297</v>
      </c>
      <c r="F369" s="137">
        <v>1965.22</v>
      </c>
    </row>
    <row r="370" spans="1:6" hidden="1" outlineLevel="2" x14ac:dyDescent="0.25">
      <c r="A370" s="136" t="s">
        <v>112</v>
      </c>
      <c r="B370" s="136" t="s">
        <v>113</v>
      </c>
      <c r="C370" s="136" t="s">
        <v>369</v>
      </c>
      <c r="D370" s="136" t="s">
        <v>572</v>
      </c>
      <c r="E370" s="136" t="s">
        <v>337</v>
      </c>
      <c r="F370" s="137">
        <v>250948.9</v>
      </c>
    </row>
    <row r="371" spans="1:6" hidden="1" outlineLevel="2" x14ac:dyDescent="0.25">
      <c r="A371" s="136" t="s">
        <v>112</v>
      </c>
      <c r="B371" s="136" t="s">
        <v>113</v>
      </c>
      <c r="C371" s="136" t="s">
        <v>369</v>
      </c>
      <c r="D371" s="136" t="s">
        <v>573</v>
      </c>
      <c r="E371" s="136" t="s">
        <v>303</v>
      </c>
      <c r="F371" s="137">
        <v>18495.28</v>
      </c>
    </row>
    <row r="372" spans="1:6" hidden="1" outlineLevel="2" x14ac:dyDescent="0.25">
      <c r="A372" s="136" t="s">
        <v>112</v>
      </c>
      <c r="B372" s="136" t="s">
        <v>113</v>
      </c>
      <c r="C372" s="136" t="s">
        <v>369</v>
      </c>
      <c r="D372" s="136" t="s">
        <v>573</v>
      </c>
      <c r="E372" s="136" t="s">
        <v>284</v>
      </c>
      <c r="F372" s="137">
        <v>48408.58</v>
      </c>
    </row>
    <row r="373" spans="1:6" hidden="1" outlineLevel="2" x14ac:dyDescent="0.25">
      <c r="A373" s="136" t="s">
        <v>112</v>
      </c>
      <c r="B373" s="136" t="s">
        <v>113</v>
      </c>
      <c r="C373" s="136" t="s">
        <v>369</v>
      </c>
      <c r="D373" s="136" t="s">
        <v>573</v>
      </c>
      <c r="E373" s="136" t="s">
        <v>292</v>
      </c>
      <c r="F373" s="137">
        <v>3542.41</v>
      </c>
    </row>
    <row r="374" spans="1:6" hidden="1" outlineLevel="2" x14ac:dyDescent="0.25">
      <c r="A374" s="136" t="s">
        <v>112</v>
      </c>
      <c r="B374" s="136" t="s">
        <v>113</v>
      </c>
      <c r="C374" s="136" t="s">
        <v>369</v>
      </c>
      <c r="D374" s="136" t="s">
        <v>573</v>
      </c>
      <c r="E374" s="136" t="s">
        <v>314</v>
      </c>
      <c r="F374" s="137">
        <v>5630.8</v>
      </c>
    </row>
    <row r="375" spans="1:6" hidden="1" outlineLevel="2" x14ac:dyDescent="0.25">
      <c r="A375" s="136" t="s">
        <v>112</v>
      </c>
      <c r="B375" s="136" t="s">
        <v>113</v>
      </c>
      <c r="C375" s="136" t="s">
        <v>369</v>
      </c>
      <c r="D375" s="136" t="s">
        <v>573</v>
      </c>
      <c r="E375" s="136" t="s">
        <v>343</v>
      </c>
      <c r="F375" s="137">
        <v>20244.32</v>
      </c>
    </row>
    <row r="376" spans="1:6" hidden="1" outlineLevel="2" x14ac:dyDescent="0.25">
      <c r="A376" s="136" t="s">
        <v>112</v>
      </c>
      <c r="B376" s="136" t="s">
        <v>113</v>
      </c>
      <c r="C376" s="136" t="s">
        <v>369</v>
      </c>
      <c r="D376" s="136" t="s">
        <v>573</v>
      </c>
      <c r="E376" s="136" t="s">
        <v>308</v>
      </c>
      <c r="F376" s="137">
        <v>5908.23</v>
      </c>
    </row>
    <row r="377" spans="1:6" hidden="1" outlineLevel="2" x14ac:dyDescent="0.25">
      <c r="A377" s="136" t="s">
        <v>112</v>
      </c>
      <c r="B377" s="136" t="s">
        <v>113</v>
      </c>
      <c r="C377" s="136" t="s">
        <v>369</v>
      </c>
      <c r="D377" s="136" t="s">
        <v>574</v>
      </c>
      <c r="E377" s="136" t="s">
        <v>284</v>
      </c>
      <c r="F377" s="137">
        <v>971.2</v>
      </c>
    </row>
    <row r="378" spans="1:6" hidden="1" outlineLevel="2" x14ac:dyDescent="0.25">
      <c r="A378" s="136" t="s">
        <v>112</v>
      </c>
      <c r="B378" s="136" t="s">
        <v>113</v>
      </c>
      <c r="C378" s="136" t="s">
        <v>369</v>
      </c>
      <c r="D378" s="136" t="s">
        <v>575</v>
      </c>
      <c r="E378" s="136" t="s">
        <v>338</v>
      </c>
      <c r="F378" s="137">
        <v>10237.719999999999</v>
      </c>
    </row>
    <row r="379" spans="1:6" hidden="1" outlineLevel="2" x14ac:dyDescent="0.25">
      <c r="A379" s="136" t="s">
        <v>112</v>
      </c>
      <c r="B379" s="136" t="s">
        <v>113</v>
      </c>
      <c r="C379" s="136" t="s">
        <v>369</v>
      </c>
      <c r="D379" s="136" t="s">
        <v>576</v>
      </c>
      <c r="E379" s="136" t="s">
        <v>297</v>
      </c>
      <c r="F379" s="137">
        <v>3233.7</v>
      </c>
    </row>
    <row r="380" spans="1:6" hidden="1" outlineLevel="2" x14ac:dyDescent="0.25">
      <c r="A380" s="136" t="s">
        <v>112</v>
      </c>
      <c r="B380" s="136" t="s">
        <v>113</v>
      </c>
      <c r="C380" s="136" t="s">
        <v>369</v>
      </c>
      <c r="D380" s="136" t="s">
        <v>576</v>
      </c>
      <c r="E380" s="136" t="s">
        <v>308</v>
      </c>
      <c r="F380" s="137">
        <v>9476.02</v>
      </c>
    </row>
    <row r="381" spans="1:6" hidden="1" outlineLevel="2" x14ac:dyDescent="0.25">
      <c r="A381" s="136" t="s">
        <v>112</v>
      </c>
      <c r="B381" s="136" t="s">
        <v>113</v>
      </c>
      <c r="C381" s="136" t="s">
        <v>369</v>
      </c>
      <c r="D381" s="136" t="s">
        <v>576</v>
      </c>
      <c r="E381" s="136" t="s">
        <v>303</v>
      </c>
      <c r="F381" s="137">
        <v>11591.83</v>
      </c>
    </row>
    <row r="382" spans="1:6" hidden="1" outlineLevel="2" x14ac:dyDescent="0.25">
      <c r="A382" s="136" t="s">
        <v>112</v>
      </c>
      <c r="B382" s="136" t="s">
        <v>113</v>
      </c>
      <c r="C382" s="136" t="s">
        <v>369</v>
      </c>
      <c r="D382" s="136" t="s">
        <v>577</v>
      </c>
      <c r="E382" s="136" t="s">
        <v>297</v>
      </c>
      <c r="F382" s="137">
        <v>11009.25</v>
      </c>
    </row>
    <row r="383" spans="1:6" hidden="1" outlineLevel="2" x14ac:dyDescent="0.25">
      <c r="A383" s="136" t="s">
        <v>112</v>
      </c>
      <c r="B383" s="136" t="s">
        <v>113</v>
      </c>
      <c r="C383" s="136" t="s">
        <v>369</v>
      </c>
      <c r="D383" s="136" t="s">
        <v>578</v>
      </c>
      <c r="E383" s="136" t="s">
        <v>346</v>
      </c>
      <c r="F383" s="137">
        <v>9810.9699999999993</v>
      </c>
    </row>
    <row r="384" spans="1:6" hidden="1" outlineLevel="2" x14ac:dyDescent="0.25">
      <c r="A384" s="136" t="s">
        <v>112</v>
      </c>
      <c r="B384" s="136" t="s">
        <v>113</v>
      </c>
      <c r="C384" s="136" t="s">
        <v>369</v>
      </c>
      <c r="D384" s="136" t="s">
        <v>578</v>
      </c>
      <c r="E384" s="136" t="s">
        <v>316</v>
      </c>
      <c r="F384" s="137">
        <v>3189.02</v>
      </c>
    </row>
    <row r="385" spans="1:6" outlineLevel="1" collapsed="1" x14ac:dyDescent="0.25">
      <c r="A385" s="136"/>
      <c r="B385" s="136"/>
      <c r="C385" s="140" t="s">
        <v>370</v>
      </c>
      <c r="D385" s="136"/>
      <c r="E385" s="136"/>
      <c r="F385" s="137">
        <f>SUBTOTAL(9,F369:F384)</f>
        <v>414663.45</v>
      </c>
    </row>
    <row r="386" spans="1:6" hidden="1" outlineLevel="2" x14ac:dyDescent="0.25">
      <c r="A386" s="136" t="s">
        <v>112</v>
      </c>
      <c r="B386" s="136" t="s">
        <v>113</v>
      </c>
      <c r="C386" s="136" t="s">
        <v>371</v>
      </c>
      <c r="D386" s="136" t="s">
        <v>579</v>
      </c>
      <c r="E386" s="136" t="s">
        <v>324</v>
      </c>
      <c r="F386" s="137">
        <v>12000</v>
      </c>
    </row>
    <row r="387" spans="1:6" hidden="1" outlineLevel="2" x14ac:dyDescent="0.25">
      <c r="A387" s="136" t="s">
        <v>112</v>
      </c>
      <c r="B387" s="136" t="s">
        <v>113</v>
      </c>
      <c r="C387" s="136" t="s">
        <v>371</v>
      </c>
      <c r="D387" s="136" t="s">
        <v>579</v>
      </c>
      <c r="E387" s="136" t="s">
        <v>323</v>
      </c>
      <c r="F387" s="137">
        <v>5045.5</v>
      </c>
    </row>
    <row r="388" spans="1:6" hidden="1" outlineLevel="2" x14ac:dyDescent="0.25">
      <c r="A388" s="136" t="s">
        <v>112</v>
      </c>
      <c r="B388" s="136" t="s">
        <v>113</v>
      </c>
      <c r="C388" s="136" t="s">
        <v>371</v>
      </c>
      <c r="D388" s="136" t="s">
        <v>579</v>
      </c>
      <c r="E388" s="136" t="s">
        <v>332</v>
      </c>
      <c r="F388" s="137">
        <v>369.05</v>
      </c>
    </row>
    <row r="389" spans="1:6" hidden="1" outlineLevel="2" x14ac:dyDescent="0.25">
      <c r="A389" s="136" t="s">
        <v>112</v>
      </c>
      <c r="B389" s="136" t="s">
        <v>113</v>
      </c>
      <c r="C389" s="136" t="s">
        <v>371</v>
      </c>
      <c r="D389" s="136" t="s">
        <v>579</v>
      </c>
      <c r="E389" s="136" t="s">
        <v>302</v>
      </c>
      <c r="F389" s="137">
        <v>1403.76</v>
      </c>
    </row>
    <row r="390" spans="1:6" hidden="1" outlineLevel="2" x14ac:dyDescent="0.25">
      <c r="A390" s="136" t="s">
        <v>112</v>
      </c>
      <c r="B390" s="136" t="s">
        <v>113</v>
      </c>
      <c r="C390" s="136" t="s">
        <v>371</v>
      </c>
      <c r="D390" s="136" t="s">
        <v>579</v>
      </c>
      <c r="E390" s="136" t="s">
        <v>273</v>
      </c>
      <c r="F390" s="137">
        <v>974.52</v>
      </c>
    </row>
    <row r="391" spans="1:6" hidden="1" outlineLevel="2" x14ac:dyDescent="0.25">
      <c r="A391" s="136" t="s">
        <v>112</v>
      </c>
      <c r="B391" s="136" t="s">
        <v>113</v>
      </c>
      <c r="C391" s="136" t="s">
        <v>371</v>
      </c>
      <c r="D391" s="136" t="s">
        <v>579</v>
      </c>
      <c r="E391" s="136" t="s">
        <v>281</v>
      </c>
      <c r="F391" s="137">
        <v>1703.5</v>
      </c>
    </row>
    <row r="392" spans="1:6" hidden="1" outlineLevel="2" x14ac:dyDescent="0.25">
      <c r="A392" s="136" t="s">
        <v>112</v>
      </c>
      <c r="B392" s="136" t="s">
        <v>113</v>
      </c>
      <c r="C392" s="136" t="s">
        <v>371</v>
      </c>
      <c r="D392" s="136" t="s">
        <v>579</v>
      </c>
      <c r="E392" s="136" t="s">
        <v>372</v>
      </c>
      <c r="F392" s="137">
        <v>19.12</v>
      </c>
    </row>
    <row r="393" spans="1:6" hidden="1" outlineLevel="2" x14ac:dyDescent="0.25">
      <c r="A393" s="136" t="s">
        <v>112</v>
      </c>
      <c r="B393" s="136" t="s">
        <v>113</v>
      </c>
      <c r="C393" s="136" t="s">
        <v>371</v>
      </c>
      <c r="D393" s="136" t="s">
        <v>579</v>
      </c>
      <c r="E393" s="136" t="s">
        <v>303</v>
      </c>
      <c r="F393" s="137">
        <v>593.41</v>
      </c>
    </row>
    <row r="394" spans="1:6" hidden="1" outlineLevel="2" x14ac:dyDescent="0.25">
      <c r="A394" s="136" t="s">
        <v>112</v>
      </c>
      <c r="B394" s="136" t="s">
        <v>113</v>
      </c>
      <c r="C394" s="136" t="s">
        <v>371</v>
      </c>
      <c r="D394" s="136" t="s">
        <v>579</v>
      </c>
      <c r="E394" s="136" t="s">
        <v>315</v>
      </c>
      <c r="F394" s="137">
        <v>4861.51</v>
      </c>
    </row>
    <row r="395" spans="1:6" outlineLevel="1" collapsed="1" x14ac:dyDescent="0.25">
      <c r="A395" s="136"/>
      <c r="B395" s="136"/>
      <c r="C395" s="140" t="s">
        <v>373</v>
      </c>
      <c r="D395" s="136"/>
      <c r="E395" s="136"/>
      <c r="F395" s="137">
        <f>SUBTOTAL(9,F386:F394)</f>
        <v>26970.369999999995</v>
      </c>
    </row>
    <row r="396" spans="1:6" hidden="1" outlineLevel="2" x14ac:dyDescent="0.25">
      <c r="A396" s="136" t="s">
        <v>112</v>
      </c>
      <c r="B396" s="136" t="s">
        <v>113</v>
      </c>
      <c r="C396" s="136" t="s">
        <v>374</v>
      </c>
      <c r="D396" s="136" t="s">
        <v>580</v>
      </c>
      <c r="E396" s="136" t="s">
        <v>360</v>
      </c>
      <c r="F396" s="137">
        <v>1790.2</v>
      </c>
    </row>
    <row r="397" spans="1:6" hidden="1" outlineLevel="2" x14ac:dyDescent="0.25">
      <c r="A397" s="136" t="s">
        <v>112</v>
      </c>
      <c r="B397" s="136" t="s">
        <v>113</v>
      </c>
      <c r="C397" s="136" t="s">
        <v>374</v>
      </c>
      <c r="D397" s="136" t="s">
        <v>580</v>
      </c>
      <c r="E397" s="136" t="s">
        <v>313</v>
      </c>
      <c r="F397" s="137">
        <v>5797.12</v>
      </c>
    </row>
    <row r="398" spans="1:6" hidden="1" outlineLevel="2" x14ac:dyDescent="0.25">
      <c r="A398" s="136" t="s">
        <v>112</v>
      </c>
      <c r="B398" s="136" t="s">
        <v>113</v>
      </c>
      <c r="C398" s="136" t="s">
        <v>374</v>
      </c>
      <c r="D398" s="136" t="s">
        <v>580</v>
      </c>
      <c r="E398" s="136" t="s">
        <v>332</v>
      </c>
      <c r="F398" s="137">
        <v>1532.65</v>
      </c>
    </row>
    <row r="399" spans="1:6" hidden="1" outlineLevel="2" x14ac:dyDescent="0.25">
      <c r="A399" s="136" t="s">
        <v>112</v>
      </c>
      <c r="B399" s="136" t="s">
        <v>113</v>
      </c>
      <c r="C399" s="136" t="s">
        <v>374</v>
      </c>
      <c r="D399" s="136" t="s">
        <v>580</v>
      </c>
      <c r="E399" s="136" t="s">
        <v>329</v>
      </c>
      <c r="F399" s="137">
        <v>4365</v>
      </c>
    </row>
    <row r="400" spans="1:6" hidden="1" outlineLevel="2" x14ac:dyDescent="0.25">
      <c r="A400" s="136" t="s">
        <v>112</v>
      </c>
      <c r="B400" s="136" t="s">
        <v>113</v>
      </c>
      <c r="C400" s="136" t="s">
        <v>374</v>
      </c>
      <c r="D400" s="136" t="s">
        <v>580</v>
      </c>
      <c r="E400" s="136" t="s">
        <v>280</v>
      </c>
      <c r="F400" s="137">
        <v>8146.21</v>
      </c>
    </row>
    <row r="401" spans="1:6" hidden="1" outlineLevel="2" x14ac:dyDescent="0.25">
      <c r="A401" s="136" t="s">
        <v>112</v>
      </c>
      <c r="B401" s="136" t="s">
        <v>113</v>
      </c>
      <c r="C401" s="136" t="s">
        <v>374</v>
      </c>
      <c r="D401" s="136" t="s">
        <v>580</v>
      </c>
      <c r="E401" s="136" t="s">
        <v>375</v>
      </c>
      <c r="F401" s="137">
        <v>26742.400000000001</v>
      </c>
    </row>
    <row r="402" spans="1:6" hidden="1" outlineLevel="2" x14ac:dyDescent="0.25">
      <c r="A402" s="136" t="s">
        <v>112</v>
      </c>
      <c r="B402" s="136" t="s">
        <v>113</v>
      </c>
      <c r="C402" s="136" t="s">
        <v>374</v>
      </c>
      <c r="D402" s="136" t="s">
        <v>580</v>
      </c>
      <c r="E402" s="136" t="s">
        <v>299</v>
      </c>
      <c r="F402" s="137">
        <v>10233.64</v>
      </c>
    </row>
    <row r="403" spans="1:6" hidden="1" outlineLevel="2" x14ac:dyDescent="0.25">
      <c r="A403" s="136" t="s">
        <v>112</v>
      </c>
      <c r="B403" s="136" t="s">
        <v>113</v>
      </c>
      <c r="C403" s="136" t="s">
        <v>374</v>
      </c>
      <c r="D403" s="136" t="s">
        <v>580</v>
      </c>
      <c r="E403" s="136" t="s">
        <v>290</v>
      </c>
      <c r="F403" s="137">
        <v>4599.2</v>
      </c>
    </row>
    <row r="404" spans="1:6" hidden="1" outlineLevel="2" x14ac:dyDescent="0.25">
      <c r="A404" s="136" t="s">
        <v>112</v>
      </c>
      <c r="B404" s="136" t="s">
        <v>113</v>
      </c>
      <c r="C404" s="136" t="s">
        <v>374</v>
      </c>
      <c r="D404" s="136" t="s">
        <v>580</v>
      </c>
      <c r="E404" s="136" t="s">
        <v>323</v>
      </c>
      <c r="F404" s="137">
        <v>114875.4</v>
      </c>
    </row>
    <row r="405" spans="1:6" hidden="1" outlineLevel="2" x14ac:dyDescent="0.25">
      <c r="A405" s="136" t="s">
        <v>112</v>
      </c>
      <c r="B405" s="136" t="s">
        <v>113</v>
      </c>
      <c r="C405" s="136" t="s">
        <v>374</v>
      </c>
      <c r="D405" s="136" t="s">
        <v>580</v>
      </c>
      <c r="E405" s="136" t="s">
        <v>372</v>
      </c>
      <c r="F405" s="137">
        <v>38985.25</v>
      </c>
    </row>
    <row r="406" spans="1:6" hidden="1" outlineLevel="2" x14ac:dyDescent="0.25">
      <c r="A406" s="136" t="s">
        <v>112</v>
      </c>
      <c r="B406" s="136" t="s">
        <v>113</v>
      </c>
      <c r="C406" s="136" t="s">
        <v>374</v>
      </c>
      <c r="D406" s="136" t="s">
        <v>580</v>
      </c>
      <c r="E406" s="136" t="s">
        <v>291</v>
      </c>
      <c r="F406" s="137">
        <v>17572.509999999998</v>
      </c>
    </row>
    <row r="407" spans="1:6" hidden="1" outlineLevel="2" x14ac:dyDescent="0.25">
      <c r="A407" s="136" t="s">
        <v>112</v>
      </c>
      <c r="B407" s="136" t="s">
        <v>113</v>
      </c>
      <c r="C407" s="136" t="s">
        <v>374</v>
      </c>
      <c r="D407" s="136" t="s">
        <v>580</v>
      </c>
      <c r="E407" s="136" t="s">
        <v>273</v>
      </c>
      <c r="F407" s="137">
        <v>44138.45</v>
      </c>
    </row>
    <row r="408" spans="1:6" hidden="1" outlineLevel="2" x14ac:dyDescent="0.25">
      <c r="A408" s="136" t="s">
        <v>112</v>
      </c>
      <c r="B408" s="136" t="s">
        <v>113</v>
      </c>
      <c r="C408" s="136" t="s">
        <v>374</v>
      </c>
      <c r="D408" s="136" t="s">
        <v>580</v>
      </c>
      <c r="E408" s="136" t="s">
        <v>283</v>
      </c>
      <c r="F408" s="137">
        <v>152.16999999999999</v>
      </c>
    </row>
    <row r="409" spans="1:6" hidden="1" outlineLevel="2" x14ac:dyDescent="0.25">
      <c r="A409" s="136" t="s">
        <v>112</v>
      </c>
      <c r="B409" s="136" t="s">
        <v>113</v>
      </c>
      <c r="C409" s="136" t="s">
        <v>374</v>
      </c>
      <c r="D409" s="136" t="s">
        <v>580</v>
      </c>
      <c r="E409" s="136" t="s">
        <v>277</v>
      </c>
      <c r="F409" s="137">
        <v>37101.050000000003</v>
      </c>
    </row>
    <row r="410" spans="1:6" hidden="1" outlineLevel="2" x14ac:dyDescent="0.25">
      <c r="A410" s="136" t="s">
        <v>112</v>
      </c>
      <c r="B410" s="136" t="s">
        <v>113</v>
      </c>
      <c r="C410" s="136" t="s">
        <v>374</v>
      </c>
      <c r="D410" s="136" t="s">
        <v>580</v>
      </c>
      <c r="E410" s="136" t="s">
        <v>321</v>
      </c>
      <c r="F410" s="137">
        <v>6073.07</v>
      </c>
    </row>
    <row r="411" spans="1:6" hidden="1" outlineLevel="2" x14ac:dyDescent="0.25">
      <c r="A411" s="136" t="s">
        <v>112</v>
      </c>
      <c r="B411" s="136" t="s">
        <v>113</v>
      </c>
      <c r="C411" s="136" t="s">
        <v>374</v>
      </c>
      <c r="D411" s="136" t="s">
        <v>580</v>
      </c>
      <c r="E411" s="136" t="s">
        <v>296</v>
      </c>
      <c r="F411" s="137">
        <v>3517</v>
      </c>
    </row>
    <row r="412" spans="1:6" hidden="1" outlineLevel="2" x14ac:dyDescent="0.25">
      <c r="A412" s="136" t="s">
        <v>112</v>
      </c>
      <c r="B412" s="136" t="s">
        <v>113</v>
      </c>
      <c r="C412" s="136" t="s">
        <v>374</v>
      </c>
      <c r="D412" s="136" t="s">
        <v>580</v>
      </c>
      <c r="E412" s="136" t="s">
        <v>367</v>
      </c>
      <c r="F412" s="137">
        <v>13683</v>
      </c>
    </row>
    <row r="413" spans="1:6" hidden="1" outlineLevel="2" x14ac:dyDescent="0.25">
      <c r="A413" s="136" t="s">
        <v>112</v>
      </c>
      <c r="B413" s="136" t="s">
        <v>113</v>
      </c>
      <c r="C413" s="136" t="s">
        <v>374</v>
      </c>
      <c r="D413" s="136" t="s">
        <v>580</v>
      </c>
      <c r="E413" s="136" t="s">
        <v>298</v>
      </c>
      <c r="F413" s="137">
        <v>15341.79</v>
      </c>
    </row>
    <row r="414" spans="1:6" hidden="1" outlineLevel="2" x14ac:dyDescent="0.25">
      <c r="A414" s="136" t="s">
        <v>112</v>
      </c>
      <c r="B414" s="136" t="s">
        <v>113</v>
      </c>
      <c r="C414" s="136" t="s">
        <v>374</v>
      </c>
      <c r="D414" s="136" t="s">
        <v>580</v>
      </c>
      <c r="E414" s="136" t="s">
        <v>300</v>
      </c>
      <c r="F414" s="137">
        <v>8902.39</v>
      </c>
    </row>
    <row r="415" spans="1:6" hidden="1" outlineLevel="2" x14ac:dyDescent="0.25">
      <c r="A415" s="136" t="s">
        <v>112</v>
      </c>
      <c r="B415" s="136" t="s">
        <v>113</v>
      </c>
      <c r="C415" s="136" t="s">
        <v>374</v>
      </c>
      <c r="D415" s="136" t="s">
        <v>580</v>
      </c>
      <c r="E415" s="136" t="s">
        <v>366</v>
      </c>
      <c r="F415" s="137">
        <v>3066.87</v>
      </c>
    </row>
    <row r="416" spans="1:6" hidden="1" outlineLevel="2" x14ac:dyDescent="0.25">
      <c r="A416" s="136" t="s">
        <v>112</v>
      </c>
      <c r="B416" s="136" t="s">
        <v>113</v>
      </c>
      <c r="C416" s="136" t="s">
        <v>374</v>
      </c>
      <c r="D416" s="136" t="s">
        <v>580</v>
      </c>
      <c r="E416" s="136" t="s">
        <v>287</v>
      </c>
      <c r="F416" s="137">
        <v>50</v>
      </c>
    </row>
    <row r="417" spans="1:6" hidden="1" outlineLevel="2" x14ac:dyDescent="0.25">
      <c r="A417" s="136" t="s">
        <v>112</v>
      </c>
      <c r="B417" s="136" t="s">
        <v>113</v>
      </c>
      <c r="C417" s="136" t="s">
        <v>374</v>
      </c>
      <c r="D417" s="136" t="s">
        <v>580</v>
      </c>
      <c r="E417" s="136" t="s">
        <v>317</v>
      </c>
      <c r="F417" s="137">
        <v>293342.21999999997</v>
      </c>
    </row>
    <row r="418" spans="1:6" hidden="1" outlineLevel="2" x14ac:dyDescent="0.25">
      <c r="A418" s="136" t="s">
        <v>112</v>
      </c>
      <c r="B418" s="136" t="s">
        <v>113</v>
      </c>
      <c r="C418" s="136" t="s">
        <v>374</v>
      </c>
      <c r="D418" s="136" t="s">
        <v>580</v>
      </c>
      <c r="E418" s="136" t="s">
        <v>278</v>
      </c>
      <c r="F418" s="137">
        <v>4710.0600000000004</v>
      </c>
    </row>
    <row r="419" spans="1:6" hidden="1" outlineLevel="2" x14ac:dyDescent="0.25">
      <c r="A419" s="136" t="s">
        <v>112</v>
      </c>
      <c r="B419" s="136" t="s">
        <v>113</v>
      </c>
      <c r="C419" s="136" t="s">
        <v>374</v>
      </c>
      <c r="D419" s="136" t="s">
        <v>580</v>
      </c>
      <c r="E419" s="136" t="s">
        <v>303</v>
      </c>
      <c r="F419" s="137">
        <v>12203.1</v>
      </c>
    </row>
    <row r="420" spans="1:6" hidden="1" outlineLevel="2" x14ac:dyDescent="0.25">
      <c r="A420" s="136" t="s">
        <v>112</v>
      </c>
      <c r="B420" s="136" t="s">
        <v>113</v>
      </c>
      <c r="C420" s="136" t="s">
        <v>374</v>
      </c>
      <c r="D420" s="136" t="s">
        <v>580</v>
      </c>
      <c r="E420" s="136" t="s">
        <v>282</v>
      </c>
      <c r="F420" s="137">
        <v>6217.42</v>
      </c>
    </row>
    <row r="421" spans="1:6" hidden="1" outlineLevel="2" x14ac:dyDescent="0.25">
      <c r="A421" s="136" t="s">
        <v>112</v>
      </c>
      <c r="B421" s="136" t="s">
        <v>113</v>
      </c>
      <c r="C421" s="136" t="s">
        <v>374</v>
      </c>
      <c r="D421" s="136" t="s">
        <v>580</v>
      </c>
      <c r="E421" s="136" t="s">
        <v>297</v>
      </c>
      <c r="F421" s="137">
        <v>12362.72</v>
      </c>
    </row>
    <row r="422" spans="1:6" hidden="1" outlineLevel="2" x14ac:dyDescent="0.25">
      <c r="A422" s="136" t="s">
        <v>112</v>
      </c>
      <c r="B422" s="136" t="s">
        <v>113</v>
      </c>
      <c r="C422" s="136" t="s">
        <v>374</v>
      </c>
      <c r="D422" s="136" t="s">
        <v>580</v>
      </c>
      <c r="E422" s="136" t="s">
        <v>286</v>
      </c>
      <c r="F422" s="137">
        <v>721.33</v>
      </c>
    </row>
    <row r="423" spans="1:6" hidden="1" outlineLevel="2" x14ac:dyDescent="0.25">
      <c r="A423" s="136" t="s">
        <v>112</v>
      </c>
      <c r="B423" s="136" t="s">
        <v>113</v>
      </c>
      <c r="C423" s="136" t="s">
        <v>374</v>
      </c>
      <c r="D423" s="136" t="s">
        <v>580</v>
      </c>
      <c r="E423" s="136" t="s">
        <v>316</v>
      </c>
      <c r="F423" s="137">
        <v>49707.27</v>
      </c>
    </row>
    <row r="424" spans="1:6" hidden="1" outlineLevel="2" x14ac:dyDescent="0.25">
      <c r="A424" s="136" t="s">
        <v>112</v>
      </c>
      <c r="B424" s="136" t="s">
        <v>113</v>
      </c>
      <c r="C424" s="136" t="s">
        <v>374</v>
      </c>
      <c r="D424" s="136" t="s">
        <v>580</v>
      </c>
      <c r="E424" s="136" t="s">
        <v>279</v>
      </c>
      <c r="F424" s="137">
        <v>3436.61</v>
      </c>
    </row>
    <row r="425" spans="1:6" hidden="1" outlineLevel="2" x14ac:dyDescent="0.25">
      <c r="A425" s="136" t="s">
        <v>112</v>
      </c>
      <c r="B425" s="136" t="s">
        <v>113</v>
      </c>
      <c r="C425" s="136" t="s">
        <v>374</v>
      </c>
      <c r="D425" s="136" t="s">
        <v>580</v>
      </c>
      <c r="E425" s="136" t="s">
        <v>281</v>
      </c>
      <c r="F425" s="137">
        <v>11864.39</v>
      </c>
    </row>
    <row r="426" spans="1:6" hidden="1" outlineLevel="2" x14ac:dyDescent="0.25">
      <c r="A426" s="136" t="s">
        <v>112</v>
      </c>
      <c r="B426" s="136" t="s">
        <v>113</v>
      </c>
      <c r="C426" s="136" t="s">
        <v>374</v>
      </c>
      <c r="D426" s="136" t="s">
        <v>580</v>
      </c>
      <c r="E426" s="136" t="s">
        <v>284</v>
      </c>
      <c r="F426" s="137">
        <v>5357.68</v>
      </c>
    </row>
    <row r="427" spans="1:6" hidden="1" outlineLevel="2" x14ac:dyDescent="0.25">
      <c r="A427" s="136" t="s">
        <v>112</v>
      </c>
      <c r="B427" s="136" t="s">
        <v>113</v>
      </c>
      <c r="C427" s="136" t="s">
        <v>374</v>
      </c>
      <c r="D427" s="136" t="s">
        <v>580</v>
      </c>
      <c r="E427" s="136" t="s">
        <v>302</v>
      </c>
      <c r="F427" s="137">
        <v>13922.88</v>
      </c>
    </row>
    <row r="428" spans="1:6" hidden="1" outlineLevel="2" x14ac:dyDescent="0.25">
      <c r="A428" s="136" t="s">
        <v>112</v>
      </c>
      <c r="B428" s="136" t="s">
        <v>113</v>
      </c>
      <c r="C428" s="136" t="s">
        <v>374</v>
      </c>
      <c r="D428" s="136" t="s">
        <v>580</v>
      </c>
      <c r="E428" s="136" t="s">
        <v>315</v>
      </c>
      <c r="F428" s="137">
        <v>15160.6</v>
      </c>
    </row>
    <row r="429" spans="1:6" hidden="1" outlineLevel="2" x14ac:dyDescent="0.25">
      <c r="A429" s="136" t="s">
        <v>112</v>
      </c>
      <c r="B429" s="136" t="s">
        <v>113</v>
      </c>
      <c r="C429" s="136" t="s">
        <v>374</v>
      </c>
      <c r="D429" s="136" t="s">
        <v>580</v>
      </c>
      <c r="E429" s="136" t="s">
        <v>301</v>
      </c>
      <c r="F429" s="137">
        <v>11901.88</v>
      </c>
    </row>
    <row r="430" spans="1:6" hidden="1" outlineLevel="2" x14ac:dyDescent="0.25">
      <c r="A430" s="136" t="s">
        <v>112</v>
      </c>
      <c r="B430" s="136" t="s">
        <v>113</v>
      </c>
      <c r="C430" s="136" t="s">
        <v>374</v>
      </c>
      <c r="D430" s="136" t="s">
        <v>580</v>
      </c>
      <c r="E430" s="136" t="s">
        <v>355</v>
      </c>
      <c r="F430" s="137">
        <v>4622.95</v>
      </c>
    </row>
    <row r="431" spans="1:6" hidden="1" outlineLevel="2" x14ac:dyDescent="0.25">
      <c r="A431" s="136" t="s">
        <v>112</v>
      </c>
      <c r="B431" s="136" t="s">
        <v>113</v>
      </c>
      <c r="C431" s="136" t="s">
        <v>374</v>
      </c>
      <c r="D431" s="136" t="s">
        <v>581</v>
      </c>
      <c r="E431" s="136" t="s">
        <v>362</v>
      </c>
      <c r="F431" s="137">
        <v>27735.360000000001</v>
      </c>
    </row>
    <row r="432" spans="1:6" hidden="1" outlineLevel="2" x14ac:dyDescent="0.25">
      <c r="A432" s="136" t="s">
        <v>112</v>
      </c>
      <c r="B432" s="136" t="s">
        <v>113</v>
      </c>
      <c r="C432" s="136" t="s">
        <v>374</v>
      </c>
      <c r="D432" s="136" t="s">
        <v>581</v>
      </c>
      <c r="E432" s="136" t="s">
        <v>363</v>
      </c>
      <c r="F432" s="137">
        <v>26808.79</v>
      </c>
    </row>
    <row r="433" spans="1:6" hidden="1" outlineLevel="2" x14ac:dyDescent="0.25">
      <c r="A433" s="136" t="s">
        <v>112</v>
      </c>
      <c r="B433" s="136" t="s">
        <v>113</v>
      </c>
      <c r="C433" s="136" t="s">
        <v>374</v>
      </c>
      <c r="D433" s="136" t="s">
        <v>581</v>
      </c>
      <c r="E433" s="136" t="s">
        <v>376</v>
      </c>
      <c r="F433" s="137">
        <v>1031.3699999999999</v>
      </c>
    </row>
    <row r="434" spans="1:6" outlineLevel="1" collapsed="1" x14ac:dyDescent="0.25">
      <c r="A434" s="136"/>
      <c r="B434" s="136"/>
      <c r="C434" s="140" t="s">
        <v>377</v>
      </c>
      <c r="D434" s="136"/>
      <c r="E434" s="136"/>
      <c r="F434" s="137">
        <f>SUBTOTAL(9,F396:F433)</f>
        <v>867772</v>
      </c>
    </row>
    <row r="435" spans="1:6" hidden="1" outlineLevel="2" x14ac:dyDescent="0.25">
      <c r="A435" s="136" t="s">
        <v>112</v>
      </c>
      <c r="B435" s="136" t="s">
        <v>113</v>
      </c>
      <c r="C435" s="136" t="s">
        <v>378</v>
      </c>
      <c r="D435" s="136" t="s">
        <v>582</v>
      </c>
      <c r="E435" s="136" t="s">
        <v>361</v>
      </c>
      <c r="F435" s="137">
        <v>30407.64</v>
      </c>
    </row>
    <row r="436" spans="1:6" hidden="1" outlineLevel="2" x14ac:dyDescent="0.25">
      <c r="A436" s="136" t="s">
        <v>112</v>
      </c>
      <c r="B436" s="136" t="s">
        <v>113</v>
      </c>
      <c r="C436" s="136" t="s">
        <v>378</v>
      </c>
      <c r="D436" s="136" t="s">
        <v>582</v>
      </c>
      <c r="E436" s="136" t="s">
        <v>282</v>
      </c>
      <c r="F436" s="137">
        <v>694.44</v>
      </c>
    </row>
    <row r="437" spans="1:6" hidden="1" outlineLevel="2" x14ac:dyDescent="0.25">
      <c r="A437" s="136" t="s">
        <v>112</v>
      </c>
      <c r="B437" s="136" t="s">
        <v>113</v>
      </c>
      <c r="C437" s="136" t="s">
        <v>378</v>
      </c>
      <c r="D437" s="136" t="s">
        <v>582</v>
      </c>
      <c r="E437" s="136" t="s">
        <v>308</v>
      </c>
      <c r="F437" s="137">
        <v>14427.38</v>
      </c>
    </row>
    <row r="438" spans="1:6" hidden="1" outlineLevel="2" x14ac:dyDescent="0.25">
      <c r="A438" s="136" t="s">
        <v>112</v>
      </c>
      <c r="B438" s="136" t="s">
        <v>113</v>
      </c>
      <c r="C438" s="136" t="s">
        <v>378</v>
      </c>
      <c r="D438" s="136" t="s">
        <v>582</v>
      </c>
      <c r="E438" s="136" t="s">
        <v>280</v>
      </c>
      <c r="F438" s="137">
        <v>948.19</v>
      </c>
    </row>
    <row r="439" spans="1:6" hidden="1" outlineLevel="2" x14ac:dyDescent="0.25">
      <c r="A439" s="136" t="s">
        <v>112</v>
      </c>
      <c r="B439" s="136" t="s">
        <v>113</v>
      </c>
      <c r="C439" s="136" t="s">
        <v>378</v>
      </c>
      <c r="D439" s="136" t="s">
        <v>582</v>
      </c>
      <c r="E439" s="136" t="s">
        <v>297</v>
      </c>
      <c r="F439" s="137">
        <v>711.14</v>
      </c>
    </row>
    <row r="440" spans="1:6" hidden="1" outlineLevel="2" x14ac:dyDescent="0.25">
      <c r="A440" s="136" t="s">
        <v>112</v>
      </c>
      <c r="B440" s="136" t="s">
        <v>113</v>
      </c>
      <c r="C440" s="136" t="s">
        <v>378</v>
      </c>
      <c r="D440" s="136" t="s">
        <v>582</v>
      </c>
      <c r="E440" s="136" t="s">
        <v>279</v>
      </c>
      <c r="F440" s="137">
        <v>659.67</v>
      </c>
    </row>
    <row r="441" spans="1:6" hidden="1" outlineLevel="2" x14ac:dyDescent="0.25">
      <c r="A441" s="136" t="s">
        <v>112</v>
      </c>
      <c r="B441" s="136" t="s">
        <v>113</v>
      </c>
      <c r="C441" s="136" t="s">
        <v>378</v>
      </c>
      <c r="D441" s="136" t="s">
        <v>583</v>
      </c>
      <c r="E441" s="136" t="s">
        <v>308</v>
      </c>
      <c r="F441" s="137">
        <v>1808.56</v>
      </c>
    </row>
    <row r="442" spans="1:6" hidden="1" outlineLevel="2" x14ac:dyDescent="0.25">
      <c r="A442" s="136" t="s">
        <v>112</v>
      </c>
      <c r="B442" s="136" t="s">
        <v>113</v>
      </c>
      <c r="C442" s="136" t="s">
        <v>378</v>
      </c>
      <c r="D442" s="136" t="s">
        <v>583</v>
      </c>
      <c r="E442" s="136" t="s">
        <v>361</v>
      </c>
      <c r="F442" s="137">
        <v>10182.26</v>
      </c>
    </row>
    <row r="443" spans="1:6" hidden="1" outlineLevel="2" x14ac:dyDescent="0.25">
      <c r="A443" s="136" t="s">
        <v>112</v>
      </c>
      <c r="B443" s="136" t="s">
        <v>113</v>
      </c>
      <c r="C443" s="136" t="s">
        <v>378</v>
      </c>
      <c r="D443" s="136" t="s">
        <v>583</v>
      </c>
      <c r="E443" s="136" t="s">
        <v>310</v>
      </c>
      <c r="F443" s="137">
        <v>7286.47</v>
      </c>
    </row>
    <row r="444" spans="1:6" hidden="1" outlineLevel="2" x14ac:dyDescent="0.25">
      <c r="A444" s="136" t="s">
        <v>112</v>
      </c>
      <c r="B444" s="136" t="s">
        <v>113</v>
      </c>
      <c r="C444" s="136" t="s">
        <v>378</v>
      </c>
      <c r="D444" s="136" t="s">
        <v>584</v>
      </c>
      <c r="E444" s="136" t="s">
        <v>309</v>
      </c>
      <c r="F444" s="137">
        <v>-18124.03</v>
      </c>
    </row>
    <row r="445" spans="1:6" outlineLevel="1" collapsed="1" x14ac:dyDescent="0.25">
      <c r="A445" s="136"/>
      <c r="B445" s="136"/>
      <c r="C445" s="140" t="s">
        <v>379</v>
      </c>
      <c r="D445" s="136"/>
      <c r="E445" s="136"/>
      <c r="F445" s="137">
        <f>SUBTOTAL(9,F435:F444)</f>
        <v>49001.72</v>
      </c>
    </row>
    <row r="446" spans="1:6" hidden="1" outlineLevel="2" x14ac:dyDescent="0.25">
      <c r="A446" s="136" t="s">
        <v>112</v>
      </c>
      <c r="B446" s="136" t="s">
        <v>113</v>
      </c>
      <c r="C446" s="136" t="s">
        <v>380</v>
      </c>
      <c r="D446" s="136" t="s">
        <v>585</v>
      </c>
      <c r="E446" s="136" t="s">
        <v>332</v>
      </c>
      <c r="F446" s="137">
        <v>675.93</v>
      </c>
    </row>
    <row r="447" spans="1:6" hidden="1" outlineLevel="2" x14ac:dyDescent="0.25">
      <c r="A447" s="136" t="s">
        <v>112</v>
      </c>
      <c r="B447" s="136" t="s">
        <v>113</v>
      </c>
      <c r="C447" s="136" t="s">
        <v>380</v>
      </c>
      <c r="D447" s="136" t="s">
        <v>585</v>
      </c>
      <c r="E447" s="136" t="s">
        <v>297</v>
      </c>
      <c r="F447" s="137">
        <v>153.31</v>
      </c>
    </row>
    <row r="448" spans="1:6" hidden="1" outlineLevel="2" x14ac:dyDescent="0.25">
      <c r="A448" s="136" t="s">
        <v>112</v>
      </c>
      <c r="B448" s="136" t="s">
        <v>113</v>
      </c>
      <c r="C448" s="136" t="s">
        <v>380</v>
      </c>
      <c r="D448" s="136" t="s">
        <v>585</v>
      </c>
      <c r="E448" s="136" t="s">
        <v>284</v>
      </c>
      <c r="F448" s="137">
        <v>2090.38</v>
      </c>
    </row>
    <row r="449" spans="1:6" hidden="1" outlineLevel="2" x14ac:dyDescent="0.25">
      <c r="A449" s="136" t="s">
        <v>112</v>
      </c>
      <c r="B449" s="136" t="s">
        <v>113</v>
      </c>
      <c r="C449" s="136" t="s">
        <v>380</v>
      </c>
      <c r="D449" s="136" t="s">
        <v>585</v>
      </c>
      <c r="E449" s="136" t="s">
        <v>280</v>
      </c>
      <c r="F449" s="137">
        <v>450</v>
      </c>
    </row>
    <row r="450" spans="1:6" hidden="1" outlineLevel="2" x14ac:dyDescent="0.25">
      <c r="A450" s="136" t="s">
        <v>112</v>
      </c>
      <c r="B450" s="136" t="s">
        <v>113</v>
      </c>
      <c r="C450" s="136" t="s">
        <v>380</v>
      </c>
      <c r="D450" s="136" t="s">
        <v>585</v>
      </c>
      <c r="E450" s="136" t="s">
        <v>324</v>
      </c>
      <c r="F450" s="137">
        <v>10339.65</v>
      </c>
    </row>
    <row r="451" spans="1:6" hidden="1" outlineLevel="2" x14ac:dyDescent="0.25">
      <c r="A451" s="136" t="s">
        <v>112</v>
      </c>
      <c r="B451" s="136" t="s">
        <v>113</v>
      </c>
      <c r="C451" s="136" t="s">
        <v>380</v>
      </c>
      <c r="D451" s="136" t="s">
        <v>585</v>
      </c>
      <c r="E451" s="136" t="s">
        <v>303</v>
      </c>
      <c r="F451" s="137">
        <v>4365.3500000000004</v>
      </c>
    </row>
    <row r="452" spans="1:6" hidden="1" outlineLevel="2" x14ac:dyDescent="0.25">
      <c r="A452" s="136" t="s">
        <v>112</v>
      </c>
      <c r="B452" s="136" t="s">
        <v>113</v>
      </c>
      <c r="C452" s="136" t="s">
        <v>380</v>
      </c>
      <c r="D452" s="136" t="s">
        <v>585</v>
      </c>
      <c r="E452" s="136" t="s">
        <v>286</v>
      </c>
      <c r="F452" s="137">
        <v>1351.1</v>
      </c>
    </row>
    <row r="453" spans="1:6" hidden="1" outlineLevel="2" x14ac:dyDescent="0.25">
      <c r="A453" s="136" t="s">
        <v>112</v>
      </c>
      <c r="B453" s="136" t="s">
        <v>113</v>
      </c>
      <c r="C453" s="136" t="s">
        <v>380</v>
      </c>
      <c r="D453" s="136" t="s">
        <v>585</v>
      </c>
      <c r="E453" s="136" t="s">
        <v>278</v>
      </c>
      <c r="F453" s="137">
        <v>542.52</v>
      </c>
    </row>
    <row r="454" spans="1:6" hidden="1" outlineLevel="2" x14ac:dyDescent="0.25">
      <c r="A454" s="136" t="s">
        <v>112</v>
      </c>
      <c r="B454" s="136" t="s">
        <v>113</v>
      </c>
      <c r="C454" s="136" t="s">
        <v>380</v>
      </c>
      <c r="D454" s="136" t="s">
        <v>585</v>
      </c>
      <c r="E454" s="136" t="s">
        <v>291</v>
      </c>
      <c r="F454" s="137">
        <v>5405.19</v>
      </c>
    </row>
    <row r="455" spans="1:6" hidden="1" outlineLevel="2" x14ac:dyDescent="0.25">
      <c r="A455" s="136" t="s">
        <v>112</v>
      </c>
      <c r="B455" s="136" t="s">
        <v>113</v>
      </c>
      <c r="C455" s="136" t="s">
        <v>380</v>
      </c>
      <c r="D455" s="136" t="s">
        <v>585</v>
      </c>
      <c r="E455" s="136" t="s">
        <v>276</v>
      </c>
      <c r="F455" s="137">
        <v>961.38</v>
      </c>
    </row>
    <row r="456" spans="1:6" hidden="1" outlineLevel="2" x14ac:dyDescent="0.25">
      <c r="A456" s="136" t="s">
        <v>112</v>
      </c>
      <c r="B456" s="136" t="s">
        <v>113</v>
      </c>
      <c r="C456" s="136" t="s">
        <v>380</v>
      </c>
      <c r="D456" s="136" t="s">
        <v>585</v>
      </c>
      <c r="E456" s="136" t="s">
        <v>355</v>
      </c>
      <c r="F456" s="137">
        <v>1383</v>
      </c>
    </row>
    <row r="457" spans="1:6" hidden="1" outlineLevel="2" x14ac:dyDescent="0.25">
      <c r="A457" s="136" t="s">
        <v>112</v>
      </c>
      <c r="B457" s="136" t="s">
        <v>113</v>
      </c>
      <c r="C457" s="136" t="s">
        <v>380</v>
      </c>
      <c r="D457" s="136" t="s">
        <v>585</v>
      </c>
      <c r="E457" s="136" t="s">
        <v>290</v>
      </c>
      <c r="F457" s="137">
        <v>6388.02</v>
      </c>
    </row>
    <row r="458" spans="1:6" hidden="1" outlineLevel="2" x14ac:dyDescent="0.25">
      <c r="A458" s="136" t="s">
        <v>112</v>
      </c>
      <c r="B458" s="136" t="s">
        <v>113</v>
      </c>
      <c r="C458" s="136" t="s">
        <v>380</v>
      </c>
      <c r="D458" s="136" t="s">
        <v>585</v>
      </c>
      <c r="E458" s="136" t="s">
        <v>366</v>
      </c>
      <c r="F458" s="137">
        <v>777.93</v>
      </c>
    </row>
    <row r="459" spans="1:6" hidden="1" outlineLevel="2" x14ac:dyDescent="0.25">
      <c r="A459" s="136" t="s">
        <v>112</v>
      </c>
      <c r="B459" s="136" t="s">
        <v>113</v>
      </c>
      <c r="C459" s="136" t="s">
        <v>380</v>
      </c>
      <c r="D459" s="136" t="s">
        <v>585</v>
      </c>
      <c r="E459" s="136" t="s">
        <v>328</v>
      </c>
      <c r="F459" s="137">
        <v>430.62</v>
      </c>
    </row>
    <row r="460" spans="1:6" hidden="1" outlineLevel="2" x14ac:dyDescent="0.25">
      <c r="A460" s="136" t="s">
        <v>112</v>
      </c>
      <c r="B460" s="136" t="s">
        <v>113</v>
      </c>
      <c r="C460" s="136" t="s">
        <v>380</v>
      </c>
      <c r="D460" s="136" t="s">
        <v>585</v>
      </c>
      <c r="E460" s="136" t="s">
        <v>322</v>
      </c>
      <c r="F460" s="137">
        <v>9448.9699999999993</v>
      </c>
    </row>
    <row r="461" spans="1:6" hidden="1" outlineLevel="2" x14ac:dyDescent="0.25">
      <c r="A461" s="136" t="s">
        <v>112</v>
      </c>
      <c r="B461" s="136" t="s">
        <v>113</v>
      </c>
      <c r="C461" s="136" t="s">
        <v>380</v>
      </c>
      <c r="D461" s="136" t="s">
        <v>585</v>
      </c>
      <c r="E461" s="136" t="s">
        <v>277</v>
      </c>
      <c r="F461" s="137">
        <v>769.54</v>
      </c>
    </row>
    <row r="462" spans="1:6" hidden="1" outlineLevel="2" x14ac:dyDescent="0.25">
      <c r="A462" s="136" t="s">
        <v>112</v>
      </c>
      <c r="B462" s="136" t="s">
        <v>113</v>
      </c>
      <c r="C462" s="136" t="s">
        <v>380</v>
      </c>
      <c r="D462" s="136" t="s">
        <v>585</v>
      </c>
      <c r="E462" s="136" t="s">
        <v>296</v>
      </c>
      <c r="F462" s="137">
        <v>1381.05</v>
      </c>
    </row>
    <row r="463" spans="1:6" hidden="1" outlineLevel="2" x14ac:dyDescent="0.25">
      <c r="A463" s="136" t="s">
        <v>112</v>
      </c>
      <c r="B463" s="136" t="s">
        <v>113</v>
      </c>
      <c r="C463" s="136" t="s">
        <v>380</v>
      </c>
      <c r="D463" s="136" t="s">
        <v>585</v>
      </c>
      <c r="E463" s="136" t="s">
        <v>367</v>
      </c>
      <c r="F463" s="137">
        <v>1680.82</v>
      </c>
    </row>
    <row r="464" spans="1:6" hidden="1" outlineLevel="2" x14ac:dyDescent="0.25">
      <c r="A464" s="136" t="s">
        <v>112</v>
      </c>
      <c r="B464" s="136" t="s">
        <v>113</v>
      </c>
      <c r="C464" s="136" t="s">
        <v>380</v>
      </c>
      <c r="D464" s="136" t="s">
        <v>586</v>
      </c>
      <c r="E464" s="136" t="s">
        <v>284</v>
      </c>
      <c r="F464" s="137">
        <v>1366.24</v>
      </c>
    </row>
    <row r="465" spans="1:6" hidden="1" outlineLevel="2" x14ac:dyDescent="0.25">
      <c r="A465" s="136" t="s">
        <v>112</v>
      </c>
      <c r="B465" s="136" t="s">
        <v>113</v>
      </c>
      <c r="C465" s="136" t="s">
        <v>380</v>
      </c>
      <c r="D465" s="136" t="s">
        <v>586</v>
      </c>
      <c r="E465" s="136" t="s">
        <v>332</v>
      </c>
      <c r="F465" s="137">
        <v>347.68</v>
      </c>
    </row>
    <row r="466" spans="1:6" hidden="1" outlineLevel="2" x14ac:dyDescent="0.25">
      <c r="A466" s="136" t="s">
        <v>112</v>
      </c>
      <c r="B466" s="136" t="s">
        <v>113</v>
      </c>
      <c r="C466" s="136" t="s">
        <v>380</v>
      </c>
      <c r="D466" s="136" t="s">
        <v>586</v>
      </c>
      <c r="E466" s="136" t="s">
        <v>366</v>
      </c>
      <c r="F466" s="137">
        <v>353.6</v>
      </c>
    </row>
    <row r="467" spans="1:6" hidden="1" outlineLevel="2" x14ac:dyDescent="0.25">
      <c r="A467" s="136" t="s">
        <v>112</v>
      </c>
      <c r="B467" s="136" t="s">
        <v>113</v>
      </c>
      <c r="C467" s="136" t="s">
        <v>380</v>
      </c>
      <c r="D467" s="136" t="s">
        <v>586</v>
      </c>
      <c r="E467" s="136" t="s">
        <v>315</v>
      </c>
      <c r="F467" s="137">
        <v>1505</v>
      </c>
    </row>
    <row r="468" spans="1:6" hidden="1" outlineLevel="2" x14ac:dyDescent="0.25">
      <c r="A468" s="136" t="s">
        <v>112</v>
      </c>
      <c r="B468" s="136" t="s">
        <v>113</v>
      </c>
      <c r="C468" s="136" t="s">
        <v>380</v>
      </c>
      <c r="D468" s="136" t="s">
        <v>586</v>
      </c>
      <c r="E468" s="136" t="s">
        <v>303</v>
      </c>
      <c r="F468" s="137">
        <v>192.26</v>
      </c>
    </row>
    <row r="469" spans="1:6" hidden="1" outlineLevel="2" x14ac:dyDescent="0.25">
      <c r="A469" s="136" t="s">
        <v>112</v>
      </c>
      <c r="B469" s="136" t="s">
        <v>113</v>
      </c>
      <c r="C469" s="136" t="s">
        <v>380</v>
      </c>
      <c r="D469" s="136" t="s">
        <v>586</v>
      </c>
      <c r="E469" s="136" t="s">
        <v>324</v>
      </c>
      <c r="F469" s="137">
        <v>3808.35</v>
      </c>
    </row>
    <row r="470" spans="1:6" hidden="1" outlineLevel="2" x14ac:dyDescent="0.25">
      <c r="A470" s="136" t="s">
        <v>112</v>
      </c>
      <c r="B470" s="136" t="s">
        <v>113</v>
      </c>
      <c r="C470" s="136" t="s">
        <v>380</v>
      </c>
      <c r="D470" s="136" t="s">
        <v>586</v>
      </c>
      <c r="E470" s="136" t="s">
        <v>290</v>
      </c>
      <c r="F470" s="137">
        <v>2875</v>
      </c>
    </row>
    <row r="471" spans="1:6" hidden="1" outlineLevel="2" x14ac:dyDescent="0.25">
      <c r="A471" s="136" t="s">
        <v>112</v>
      </c>
      <c r="B471" s="136" t="s">
        <v>113</v>
      </c>
      <c r="C471" s="136" t="s">
        <v>380</v>
      </c>
      <c r="D471" s="136" t="s">
        <v>586</v>
      </c>
      <c r="E471" s="136" t="s">
        <v>286</v>
      </c>
      <c r="F471" s="137">
        <v>1104.48</v>
      </c>
    </row>
    <row r="472" spans="1:6" hidden="1" outlineLevel="2" x14ac:dyDescent="0.25">
      <c r="A472" s="136" t="s">
        <v>112</v>
      </c>
      <c r="B472" s="136" t="s">
        <v>113</v>
      </c>
      <c r="C472" s="136" t="s">
        <v>380</v>
      </c>
      <c r="D472" s="136" t="s">
        <v>587</v>
      </c>
      <c r="E472" s="136" t="s">
        <v>321</v>
      </c>
      <c r="F472" s="137">
        <v>336.4</v>
      </c>
    </row>
    <row r="473" spans="1:6" hidden="1" outlineLevel="2" x14ac:dyDescent="0.25">
      <c r="A473" s="136" t="s">
        <v>112</v>
      </c>
      <c r="B473" s="136" t="s">
        <v>113</v>
      </c>
      <c r="C473" s="136" t="s">
        <v>380</v>
      </c>
      <c r="D473" s="136" t="s">
        <v>588</v>
      </c>
      <c r="E473" s="136" t="s">
        <v>301</v>
      </c>
      <c r="F473" s="137">
        <v>342.52</v>
      </c>
    </row>
    <row r="474" spans="1:6" outlineLevel="1" collapsed="1" x14ac:dyDescent="0.25">
      <c r="A474" s="136"/>
      <c r="B474" s="136"/>
      <c r="C474" s="140" t="s">
        <v>381</v>
      </c>
      <c r="D474" s="136"/>
      <c r="E474" s="136"/>
      <c r="F474" s="137">
        <f>SUBTOTAL(9,F446:F473)</f>
        <v>60826.290000000008</v>
      </c>
    </row>
    <row r="475" spans="1:6" hidden="1" outlineLevel="2" x14ac:dyDescent="0.25">
      <c r="A475" s="136" t="s">
        <v>112</v>
      </c>
      <c r="B475" s="136" t="s">
        <v>113</v>
      </c>
      <c r="C475" s="136" t="s">
        <v>382</v>
      </c>
      <c r="D475" s="136" t="s">
        <v>589</v>
      </c>
      <c r="E475" s="136" t="s">
        <v>317</v>
      </c>
      <c r="F475" s="137">
        <v>750.15</v>
      </c>
    </row>
    <row r="476" spans="1:6" hidden="1" outlineLevel="2" x14ac:dyDescent="0.25">
      <c r="A476" s="136" t="s">
        <v>112</v>
      </c>
      <c r="B476" s="136" t="s">
        <v>113</v>
      </c>
      <c r="C476" s="136" t="s">
        <v>382</v>
      </c>
      <c r="D476" s="136" t="s">
        <v>589</v>
      </c>
      <c r="E476" s="136" t="s">
        <v>333</v>
      </c>
      <c r="F476" s="137">
        <v>100.03</v>
      </c>
    </row>
    <row r="477" spans="1:6" hidden="1" outlineLevel="2" x14ac:dyDescent="0.25">
      <c r="A477" s="136" t="s">
        <v>112</v>
      </c>
      <c r="B477" s="136" t="s">
        <v>113</v>
      </c>
      <c r="C477" s="136" t="s">
        <v>382</v>
      </c>
      <c r="D477" s="136" t="s">
        <v>589</v>
      </c>
      <c r="E477" s="136" t="s">
        <v>383</v>
      </c>
      <c r="F477" s="137">
        <v>3186.97</v>
      </c>
    </row>
    <row r="478" spans="1:6" hidden="1" outlineLevel="2" x14ac:dyDescent="0.25">
      <c r="A478" s="136" t="s">
        <v>112</v>
      </c>
      <c r="B478" s="136" t="s">
        <v>113</v>
      </c>
      <c r="C478" s="136" t="s">
        <v>382</v>
      </c>
      <c r="D478" s="136" t="s">
        <v>589</v>
      </c>
      <c r="E478" s="136" t="s">
        <v>375</v>
      </c>
      <c r="F478" s="137">
        <v>39293.160000000003</v>
      </c>
    </row>
    <row r="479" spans="1:6" hidden="1" outlineLevel="2" x14ac:dyDescent="0.25">
      <c r="A479" s="136" t="s">
        <v>112</v>
      </c>
      <c r="B479" s="136" t="s">
        <v>113</v>
      </c>
      <c r="C479" s="136" t="s">
        <v>382</v>
      </c>
      <c r="D479" s="136" t="s">
        <v>589</v>
      </c>
      <c r="E479" s="136" t="s">
        <v>316</v>
      </c>
      <c r="F479" s="137">
        <v>34234.17</v>
      </c>
    </row>
    <row r="480" spans="1:6" hidden="1" outlineLevel="2" x14ac:dyDescent="0.25">
      <c r="A480" s="136" t="s">
        <v>112</v>
      </c>
      <c r="B480" s="136" t="s">
        <v>113</v>
      </c>
      <c r="C480" s="136" t="s">
        <v>382</v>
      </c>
      <c r="D480" s="136" t="s">
        <v>589</v>
      </c>
      <c r="E480" s="136" t="s">
        <v>376</v>
      </c>
      <c r="F480" s="137">
        <v>7947.14</v>
      </c>
    </row>
    <row r="481" spans="1:6" hidden="1" outlineLevel="2" x14ac:dyDescent="0.25">
      <c r="A481" s="136" t="s">
        <v>112</v>
      </c>
      <c r="B481" s="136" t="s">
        <v>113</v>
      </c>
      <c r="C481" s="136" t="s">
        <v>382</v>
      </c>
      <c r="D481" s="136" t="s">
        <v>589</v>
      </c>
      <c r="E481" s="136" t="s">
        <v>309</v>
      </c>
      <c r="F481" s="137">
        <v>6893.13</v>
      </c>
    </row>
    <row r="482" spans="1:6" hidden="1" outlineLevel="2" x14ac:dyDescent="0.25">
      <c r="A482" s="136" t="s">
        <v>112</v>
      </c>
      <c r="B482" s="136" t="s">
        <v>113</v>
      </c>
      <c r="C482" s="136" t="s">
        <v>382</v>
      </c>
      <c r="D482" s="136" t="s">
        <v>590</v>
      </c>
      <c r="E482" s="136" t="s">
        <v>383</v>
      </c>
      <c r="F482" s="137">
        <v>931.91</v>
      </c>
    </row>
    <row r="483" spans="1:6" hidden="1" outlineLevel="2" x14ac:dyDescent="0.25">
      <c r="A483" s="136" t="s">
        <v>112</v>
      </c>
      <c r="B483" s="136" t="s">
        <v>113</v>
      </c>
      <c r="C483" s="136" t="s">
        <v>382</v>
      </c>
      <c r="D483" s="136" t="s">
        <v>591</v>
      </c>
      <c r="E483" s="136" t="s">
        <v>376</v>
      </c>
      <c r="F483" s="137">
        <v>794.71</v>
      </c>
    </row>
    <row r="484" spans="1:6" hidden="1" outlineLevel="2" x14ac:dyDescent="0.25">
      <c r="A484" s="136" t="s">
        <v>112</v>
      </c>
      <c r="B484" s="136" t="s">
        <v>113</v>
      </c>
      <c r="C484" s="136" t="s">
        <v>382</v>
      </c>
      <c r="D484" s="136" t="s">
        <v>592</v>
      </c>
      <c r="E484" s="136" t="s">
        <v>337</v>
      </c>
      <c r="F484" s="137">
        <v>40058.35</v>
      </c>
    </row>
    <row r="485" spans="1:6" hidden="1" outlineLevel="2" x14ac:dyDescent="0.25">
      <c r="A485" s="136" t="s">
        <v>112</v>
      </c>
      <c r="B485" s="136" t="s">
        <v>113</v>
      </c>
      <c r="C485" s="136" t="s">
        <v>382</v>
      </c>
      <c r="D485" s="136" t="s">
        <v>593</v>
      </c>
      <c r="E485" s="136" t="s">
        <v>310</v>
      </c>
      <c r="F485" s="137">
        <v>5447.96</v>
      </c>
    </row>
    <row r="486" spans="1:6" outlineLevel="1" collapsed="1" x14ac:dyDescent="0.25">
      <c r="A486" s="136"/>
      <c r="B486" s="136"/>
      <c r="C486" s="140" t="s">
        <v>384</v>
      </c>
      <c r="D486" s="136"/>
      <c r="E486" s="136"/>
      <c r="F486" s="137">
        <f>SUBTOTAL(9,F475:F485)</f>
        <v>139637.68000000002</v>
      </c>
    </row>
    <row r="487" spans="1:6" hidden="1" outlineLevel="2" x14ac:dyDescent="0.25">
      <c r="A487" s="136" t="s">
        <v>112</v>
      </c>
      <c r="B487" s="136" t="s">
        <v>113</v>
      </c>
      <c r="C487" s="136" t="s">
        <v>385</v>
      </c>
      <c r="D487" s="136" t="s">
        <v>594</v>
      </c>
      <c r="E487" s="136" t="s">
        <v>317</v>
      </c>
      <c r="F487" s="137">
        <v>-46715.15</v>
      </c>
    </row>
    <row r="488" spans="1:6" hidden="1" outlineLevel="2" x14ac:dyDescent="0.25">
      <c r="A488" s="136" t="s">
        <v>112</v>
      </c>
      <c r="B488" s="136" t="s">
        <v>113</v>
      </c>
      <c r="C488" s="136" t="s">
        <v>385</v>
      </c>
      <c r="D488" s="136" t="s">
        <v>595</v>
      </c>
      <c r="E488" s="136" t="s">
        <v>362</v>
      </c>
      <c r="F488" s="137">
        <v>767229.17</v>
      </c>
    </row>
    <row r="489" spans="1:6" hidden="1" outlineLevel="2" x14ac:dyDescent="0.25">
      <c r="A489" s="136" t="s">
        <v>112</v>
      </c>
      <c r="B489" s="136" t="s">
        <v>113</v>
      </c>
      <c r="C489" s="136" t="s">
        <v>385</v>
      </c>
      <c r="D489" s="136" t="s">
        <v>595</v>
      </c>
      <c r="E489" s="136" t="s">
        <v>299</v>
      </c>
      <c r="F489" s="137">
        <v>552.83000000000004</v>
      </c>
    </row>
    <row r="490" spans="1:6" hidden="1" outlineLevel="2" x14ac:dyDescent="0.25">
      <c r="A490" s="136" t="s">
        <v>112</v>
      </c>
      <c r="B490" s="136" t="s">
        <v>113</v>
      </c>
      <c r="C490" s="136" t="s">
        <v>385</v>
      </c>
      <c r="D490" s="136" t="s">
        <v>595</v>
      </c>
      <c r="E490" s="136" t="s">
        <v>324</v>
      </c>
      <c r="F490" s="137">
        <v>138533.81</v>
      </c>
    </row>
    <row r="491" spans="1:6" hidden="1" outlineLevel="2" x14ac:dyDescent="0.25">
      <c r="A491" s="136" t="s">
        <v>112</v>
      </c>
      <c r="B491" s="136" t="s">
        <v>113</v>
      </c>
      <c r="C491" s="136" t="s">
        <v>385</v>
      </c>
      <c r="D491" s="136" t="s">
        <v>595</v>
      </c>
      <c r="E491" s="136" t="s">
        <v>291</v>
      </c>
      <c r="F491" s="137">
        <v>421292.97</v>
      </c>
    </row>
    <row r="492" spans="1:6" hidden="1" outlineLevel="2" x14ac:dyDescent="0.25">
      <c r="A492" s="136" t="s">
        <v>112</v>
      </c>
      <c r="B492" s="136" t="s">
        <v>113</v>
      </c>
      <c r="C492" s="136" t="s">
        <v>385</v>
      </c>
      <c r="D492" s="136" t="s">
        <v>595</v>
      </c>
      <c r="E492" s="136" t="s">
        <v>286</v>
      </c>
      <c r="F492" s="137">
        <v>2516.65</v>
      </c>
    </row>
    <row r="493" spans="1:6" hidden="1" outlineLevel="2" x14ac:dyDescent="0.25">
      <c r="A493" s="136" t="s">
        <v>112</v>
      </c>
      <c r="B493" s="136" t="s">
        <v>113</v>
      </c>
      <c r="C493" s="136" t="s">
        <v>385</v>
      </c>
      <c r="D493" s="136" t="s">
        <v>595</v>
      </c>
      <c r="E493" s="136" t="s">
        <v>293</v>
      </c>
      <c r="F493" s="137">
        <v>40468.120000000003</v>
      </c>
    </row>
    <row r="494" spans="1:6" hidden="1" outlineLevel="2" x14ac:dyDescent="0.25">
      <c r="A494" s="136" t="s">
        <v>112</v>
      </c>
      <c r="B494" s="136" t="s">
        <v>113</v>
      </c>
      <c r="C494" s="136" t="s">
        <v>385</v>
      </c>
      <c r="D494" s="136" t="s">
        <v>595</v>
      </c>
      <c r="E494" s="136" t="s">
        <v>315</v>
      </c>
      <c r="F494" s="137">
        <v>98778.12</v>
      </c>
    </row>
    <row r="495" spans="1:6" hidden="1" outlineLevel="2" x14ac:dyDescent="0.25">
      <c r="A495" s="136" t="s">
        <v>112</v>
      </c>
      <c r="B495" s="136" t="s">
        <v>113</v>
      </c>
      <c r="C495" s="136" t="s">
        <v>385</v>
      </c>
      <c r="D495" s="136" t="s">
        <v>595</v>
      </c>
      <c r="E495" s="136" t="s">
        <v>316</v>
      </c>
      <c r="F495" s="137">
        <v>4152.67</v>
      </c>
    </row>
    <row r="496" spans="1:6" hidden="1" outlineLevel="2" x14ac:dyDescent="0.25">
      <c r="A496" s="136" t="s">
        <v>112</v>
      </c>
      <c r="B496" s="136" t="s">
        <v>113</v>
      </c>
      <c r="C496" s="136" t="s">
        <v>385</v>
      </c>
      <c r="D496" s="136" t="s">
        <v>595</v>
      </c>
      <c r="E496" s="136" t="s">
        <v>303</v>
      </c>
      <c r="F496" s="137">
        <v>250368.61</v>
      </c>
    </row>
    <row r="497" spans="1:6" hidden="1" outlineLevel="2" x14ac:dyDescent="0.25">
      <c r="A497" s="136" t="s">
        <v>112</v>
      </c>
      <c r="B497" s="136" t="s">
        <v>113</v>
      </c>
      <c r="C497" s="136" t="s">
        <v>385</v>
      </c>
      <c r="D497" s="136" t="s">
        <v>595</v>
      </c>
      <c r="E497" s="136" t="s">
        <v>361</v>
      </c>
      <c r="F497" s="137">
        <v>30237.05</v>
      </c>
    </row>
    <row r="498" spans="1:6" hidden="1" outlineLevel="2" x14ac:dyDescent="0.25">
      <c r="A498" s="136" t="s">
        <v>112</v>
      </c>
      <c r="B498" s="136" t="s">
        <v>113</v>
      </c>
      <c r="C498" s="136" t="s">
        <v>385</v>
      </c>
      <c r="D498" s="136" t="s">
        <v>595</v>
      </c>
      <c r="E498" s="136" t="s">
        <v>323</v>
      </c>
      <c r="F498" s="137">
        <v>2048175.27</v>
      </c>
    </row>
    <row r="499" spans="1:6" hidden="1" outlineLevel="2" x14ac:dyDescent="0.25">
      <c r="A499" s="136" t="s">
        <v>112</v>
      </c>
      <c r="B499" s="136" t="s">
        <v>113</v>
      </c>
      <c r="C499" s="136" t="s">
        <v>385</v>
      </c>
      <c r="D499" s="136" t="s">
        <v>595</v>
      </c>
      <c r="E499" s="136" t="s">
        <v>367</v>
      </c>
      <c r="F499" s="137">
        <v>70040.960000000006</v>
      </c>
    </row>
    <row r="500" spans="1:6" hidden="1" outlineLevel="2" x14ac:dyDescent="0.25">
      <c r="A500" s="136" t="s">
        <v>112</v>
      </c>
      <c r="B500" s="136" t="s">
        <v>113</v>
      </c>
      <c r="C500" s="136" t="s">
        <v>385</v>
      </c>
      <c r="D500" s="136" t="s">
        <v>595</v>
      </c>
      <c r="E500" s="136" t="s">
        <v>375</v>
      </c>
      <c r="F500" s="137">
        <v>38769.64</v>
      </c>
    </row>
    <row r="501" spans="1:6" hidden="1" outlineLevel="2" x14ac:dyDescent="0.25">
      <c r="A501" s="136" t="s">
        <v>112</v>
      </c>
      <c r="B501" s="136" t="s">
        <v>113</v>
      </c>
      <c r="C501" s="136" t="s">
        <v>385</v>
      </c>
      <c r="D501" s="136" t="s">
        <v>595</v>
      </c>
      <c r="E501" s="136" t="s">
        <v>334</v>
      </c>
      <c r="F501" s="137">
        <v>2711918.92</v>
      </c>
    </row>
    <row r="502" spans="1:6" hidden="1" outlineLevel="2" x14ac:dyDescent="0.25">
      <c r="A502" s="136" t="s">
        <v>112</v>
      </c>
      <c r="B502" s="136" t="s">
        <v>113</v>
      </c>
      <c r="C502" s="136" t="s">
        <v>385</v>
      </c>
      <c r="D502" s="136" t="s">
        <v>595</v>
      </c>
      <c r="E502" s="136" t="s">
        <v>292</v>
      </c>
      <c r="F502" s="137">
        <v>50678.400000000001</v>
      </c>
    </row>
    <row r="503" spans="1:6" hidden="1" outlineLevel="2" x14ac:dyDescent="0.25">
      <c r="A503" s="136" t="s">
        <v>112</v>
      </c>
      <c r="B503" s="136" t="s">
        <v>113</v>
      </c>
      <c r="C503" s="136" t="s">
        <v>385</v>
      </c>
      <c r="D503" s="136" t="s">
        <v>595</v>
      </c>
      <c r="E503" s="136" t="s">
        <v>301</v>
      </c>
      <c r="F503" s="137">
        <v>14424.55</v>
      </c>
    </row>
    <row r="504" spans="1:6" hidden="1" outlineLevel="2" x14ac:dyDescent="0.25">
      <c r="A504" s="136" t="s">
        <v>112</v>
      </c>
      <c r="B504" s="136" t="s">
        <v>113</v>
      </c>
      <c r="C504" s="136" t="s">
        <v>385</v>
      </c>
      <c r="D504" s="136" t="s">
        <v>595</v>
      </c>
      <c r="E504" s="136" t="s">
        <v>333</v>
      </c>
      <c r="F504" s="137">
        <v>6469.56</v>
      </c>
    </row>
    <row r="505" spans="1:6" hidden="1" outlineLevel="2" x14ac:dyDescent="0.25">
      <c r="A505" s="136" t="s">
        <v>112</v>
      </c>
      <c r="B505" s="136" t="s">
        <v>113</v>
      </c>
      <c r="C505" s="136" t="s">
        <v>385</v>
      </c>
      <c r="D505" s="136" t="s">
        <v>595</v>
      </c>
      <c r="E505" s="136" t="s">
        <v>376</v>
      </c>
      <c r="F505" s="137">
        <v>-7545.04</v>
      </c>
    </row>
    <row r="506" spans="1:6" hidden="1" outlineLevel="2" x14ac:dyDescent="0.25">
      <c r="A506" s="136" t="s">
        <v>112</v>
      </c>
      <c r="B506" s="136" t="s">
        <v>113</v>
      </c>
      <c r="C506" s="136" t="s">
        <v>385</v>
      </c>
      <c r="D506" s="136" t="s">
        <v>595</v>
      </c>
      <c r="E506" s="136" t="s">
        <v>282</v>
      </c>
      <c r="F506" s="137">
        <v>25206.16</v>
      </c>
    </row>
    <row r="507" spans="1:6" hidden="1" outlineLevel="2" x14ac:dyDescent="0.25">
      <c r="A507" s="136" t="s">
        <v>112</v>
      </c>
      <c r="B507" s="136" t="s">
        <v>113</v>
      </c>
      <c r="C507" s="136" t="s">
        <v>385</v>
      </c>
      <c r="D507" s="136" t="s">
        <v>595</v>
      </c>
      <c r="E507" s="136" t="s">
        <v>273</v>
      </c>
      <c r="F507" s="137">
        <v>195474.73</v>
      </c>
    </row>
    <row r="508" spans="1:6" hidden="1" outlineLevel="2" x14ac:dyDescent="0.25">
      <c r="A508" s="136" t="s">
        <v>112</v>
      </c>
      <c r="B508" s="136" t="s">
        <v>113</v>
      </c>
      <c r="C508" s="136" t="s">
        <v>385</v>
      </c>
      <c r="D508" s="136" t="s">
        <v>595</v>
      </c>
      <c r="E508" s="136" t="s">
        <v>383</v>
      </c>
      <c r="F508" s="137">
        <v>21011.47</v>
      </c>
    </row>
    <row r="509" spans="1:6" hidden="1" outlineLevel="2" x14ac:dyDescent="0.25">
      <c r="A509" s="136" t="s">
        <v>112</v>
      </c>
      <c r="B509" s="136" t="s">
        <v>113</v>
      </c>
      <c r="C509" s="136" t="s">
        <v>385</v>
      </c>
      <c r="D509" s="136" t="s">
        <v>595</v>
      </c>
      <c r="E509" s="136" t="s">
        <v>279</v>
      </c>
      <c r="F509" s="137">
        <v>12138.13</v>
      </c>
    </row>
    <row r="510" spans="1:6" hidden="1" outlineLevel="2" x14ac:dyDescent="0.25">
      <c r="A510" s="136" t="s">
        <v>112</v>
      </c>
      <c r="B510" s="136" t="s">
        <v>113</v>
      </c>
      <c r="C510" s="136" t="s">
        <v>385</v>
      </c>
      <c r="D510" s="136" t="s">
        <v>595</v>
      </c>
      <c r="E510" s="136" t="s">
        <v>317</v>
      </c>
      <c r="F510" s="137">
        <v>17572.919999999998</v>
      </c>
    </row>
    <row r="511" spans="1:6" hidden="1" outlineLevel="2" x14ac:dyDescent="0.25">
      <c r="A511" s="136" t="s">
        <v>112</v>
      </c>
      <c r="B511" s="136" t="s">
        <v>113</v>
      </c>
      <c r="C511" s="136" t="s">
        <v>385</v>
      </c>
      <c r="D511" s="136" t="s">
        <v>596</v>
      </c>
      <c r="E511" s="136" t="s">
        <v>316</v>
      </c>
      <c r="F511" s="137">
        <v>5054.24</v>
      </c>
    </row>
    <row r="512" spans="1:6" hidden="1" outlineLevel="2" x14ac:dyDescent="0.25">
      <c r="A512" s="136" t="s">
        <v>112</v>
      </c>
      <c r="B512" s="136" t="s">
        <v>113</v>
      </c>
      <c r="C512" s="136" t="s">
        <v>385</v>
      </c>
      <c r="D512" s="136" t="s">
        <v>596</v>
      </c>
      <c r="E512" s="136" t="s">
        <v>299</v>
      </c>
      <c r="F512" s="137">
        <v>22321.279999999999</v>
      </c>
    </row>
    <row r="513" spans="1:6" hidden="1" outlineLevel="2" x14ac:dyDescent="0.25">
      <c r="A513" s="136" t="s">
        <v>112</v>
      </c>
      <c r="B513" s="136" t="s">
        <v>113</v>
      </c>
      <c r="C513" s="136" t="s">
        <v>385</v>
      </c>
      <c r="D513" s="136" t="s">
        <v>596</v>
      </c>
      <c r="E513" s="136" t="s">
        <v>300</v>
      </c>
      <c r="F513" s="137">
        <v>25198.57</v>
      </c>
    </row>
    <row r="514" spans="1:6" hidden="1" outlineLevel="2" x14ac:dyDescent="0.25">
      <c r="A514" s="136" t="s">
        <v>112</v>
      </c>
      <c r="B514" s="136" t="s">
        <v>113</v>
      </c>
      <c r="C514" s="136" t="s">
        <v>385</v>
      </c>
      <c r="D514" s="136" t="s">
        <v>596</v>
      </c>
      <c r="E514" s="136" t="s">
        <v>315</v>
      </c>
      <c r="F514" s="137">
        <v>3781.31</v>
      </c>
    </row>
    <row r="515" spans="1:6" hidden="1" outlineLevel="2" x14ac:dyDescent="0.25">
      <c r="A515" s="136" t="s">
        <v>112</v>
      </c>
      <c r="B515" s="136" t="s">
        <v>113</v>
      </c>
      <c r="C515" s="136" t="s">
        <v>385</v>
      </c>
      <c r="D515" s="136" t="s">
        <v>596</v>
      </c>
      <c r="E515" s="136" t="s">
        <v>372</v>
      </c>
      <c r="F515" s="137">
        <v>2245.21</v>
      </c>
    </row>
    <row r="516" spans="1:6" hidden="1" outlineLevel="2" x14ac:dyDescent="0.25">
      <c r="A516" s="136" t="s">
        <v>112</v>
      </c>
      <c r="B516" s="136" t="s">
        <v>113</v>
      </c>
      <c r="C516" s="136" t="s">
        <v>385</v>
      </c>
      <c r="D516" s="136" t="s">
        <v>596</v>
      </c>
      <c r="E516" s="136" t="s">
        <v>282</v>
      </c>
      <c r="F516" s="137">
        <v>1523.14</v>
      </c>
    </row>
    <row r="517" spans="1:6" hidden="1" outlineLevel="2" x14ac:dyDescent="0.25">
      <c r="A517" s="136" t="s">
        <v>112</v>
      </c>
      <c r="B517" s="136" t="s">
        <v>113</v>
      </c>
      <c r="C517" s="136" t="s">
        <v>385</v>
      </c>
      <c r="D517" s="136" t="s">
        <v>596</v>
      </c>
      <c r="E517" s="136" t="s">
        <v>376</v>
      </c>
      <c r="F517" s="137">
        <v>1358.19</v>
      </c>
    </row>
    <row r="518" spans="1:6" hidden="1" outlineLevel="2" x14ac:dyDescent="0.25">
      <c r="A518" s="136" t="s">
        <v>112</v>
      </c>
      <c r="B518" s="136" t="s">
        <v>113</v>
      </c>
      <c r="C518" s="136" t="s">
        <v>385</v>
      </c>
      <c r="D518" s="136" t="s">
        <v>596</v>
      </c>
      <c r="E518" s="136" t="s">
        <v>291</v>
      </c>
      <c r="F518" s="137">
        <v>24765.03</v>
      </c>
    </row>
    <row r="519" spans="1:6" hidden="1" outlineLevel="2" x14ac:dyDescent="0.25">
      <c r="A519" s="136" t="s">
        <v>112</v>
      </c>
      <c r="B519" s="136" t="s">
        <v>113</v>
      </c>
      <c r="C519" s="136" t="s">
        <v>385</v>
      </c>
      <c r="D519" s="136" t="s">
        <v>596</v>
      </c>
      <c r="E519" s="136" t="s">
        <v>273</v>
      </c>
      <c r="F519" s="137">
        <v>89648.45</v>
      </c>
    </row>
    <row r="520" spans="1:6" hidden="1" outlineLevel="2" x14ac:dyDescent="0.25">
      <c r="A520" s="136" t="s">
        <v>112</v>
      </c>
      <c r="B520" s="136" t="s">
        <v>113</v>
      </c>
      <c r="C520" s="136" t="s">
        <v>385</v>
      </c>
      <c r="D520" s="136" t="s">
        <v>596</v>
      </c>
      <c r="E520" s="136" t="s">
        <v>314</v>
      </c>
      <c r="F520" s="137">
        <v>1</v>
      </c>
    </row>
    <row r="521" spans="1:6" hidden="1" outlineLevel="2" x14ac:dyDescent="0.25">
      <c r="A521" s="136" t="s">
        <v>112</v>
      </c>
      <c r="B521" s="136" t="s">
        <v>113</v>
      </c>
      <c r="C521" s="136" t="s">
        <v>385</v>
      </c>
      <c r="D521" s="136" t="s">
        <v>596</v>
      </c>
      <c r="E521" s="136" t="s">
        <v>323</v>
      </c>
      <c r="F521" s="137">
        <v>11767.9</v>
      </c>
    </row>
    <row r="522" spans="1:6" hidden="1" outlineLevel="2" x14ac:dyDescent="0.25">
      <c r="A522" s="136" t="s">
        <v>112</v>
      </c>
      <c r="B522" s="136" t="s">
        <v>113</v>
      </c>
      <c r="C522" s="136" t="s">
        <v>385</v>
      </c>
      <c r="D522" s="136" t="s">
        <v>596</v>
      </c>
      <c r="E522" s="136" t="s">
        <v>279</v>
      </c>
      <c r="F522" s="137">
        <v>29967.91</v>
      </c>
    </row>
    <row r="523" spans="1:6" hidden="1" outlineLevel="2" x14ac:dyDescent="0.25">
      <c r="A523" s="136" t="s">
        <v>112</v>
      </c>
      <c r="B523" s="136" t="s">
        <v>113</v>
      </c>
      <c r="C523" s="136" t="s">
        <v>385</v>
      </c>
      <c r="D523" s="136" t="s">
        <v>596</v>
      </c>
      <c r="E523" s="136" t="s">
        <v>297</v>
      </c>
      <c r="F523" s="137">
        <v>9456.42</v>
      </c>
    </row>
    <row r="524" spans="1:6" hidden="1" outlineLevel="2" x14ac:dyDescent="0.25">
      <c r="A524" s="136" t="s">
        <v>112</v>
      </c>
      <c r="B524" s="136" t="s">
        <v>113</v>
      </c>
      <c r="C524" s="136" t="s">
        <v>385</v>
      </c>
      <c r="D524" s="136" t="s">
        <v>596</v>
      </c>
      <c r="E524" s="136" t="s">
        <v>321</v>
      </c>
      <c r="F524" s="137">
        <v>5285.96</v>
      </c>
    </row>
    <row r="525" spans="1:6" hidden="1" outlineLevel="2" x14ac:dyDescent="0.25">
      <c r="A525" s="136" t="s">
        <v>112</v>
      </c>
      <c r="B525" s="136" t="s">
        <v>113</v>
      </c>
      <c r="C525" s="136" t="s">
        <v>385</v>
      </c>
      <c r="D525" s="136" t="s">
        <v>596</v>
      </c>
      <c r="E525" s="136" t="s">
        <v>308</v>
      </c>
      <c r="F525" s="137">
        <v>4758.24</v>
      </c>
    </row>
    <row r="526" spans="1:6" hidden="1" outlineLevel="2" x14ac:dyDescent="0.25">
      <c r="A526" s="136" t="s">
        <v>112</v>
      </c>
      <c r="B526" s="136" t="s">
        <v>113</v>
      </c>
      <c r="C526" s="136" t="s">
        <v>385</v>
      </c>
      <c r="D526" s="136" t="s">
        <v>596</v>
      </c>
      <c r="E526" s="136" t="s">
        <v>333</v>
      </c>
      <c r="F526" s="137">
        <v>7270.19</v>
      </c>
    </row>
    <row r="527" spans="1:6" hidden="1" outlineLevel="2" x14ac:dyDescent="0.25">
      <c r="A527" s="136" t="s">
        <v>112</v>
      </c>
      <c r="B527" s="136" t="s">
        <v>113</v>
      </c>
      <c r="C527" s="136" t="s">
        <v>385</v>
      </c>
      <c r="D527" s="136" t="s">
        <v>596</v>
      </c>
      <c r="E527" s="136" t="s">
        <v>298</v>
      </c>
      <c r="F527" s="137">
        <v>14697.64</v>
      </c>
    </row>
    <row r="528" spans="1:6" hidden="1" outlineLevel="2" x14ac:dyDescent="0.25">
      <c r="A528" s="136" t="s">
        <v>112</v>
      </c>
      <c r="B528" s="136" t="s">
        <v>113</v>
      </c>
      <c r="C528" s="136" t="s">
        <v>385</v>
      </c>
      <c r="D528" s="136" t="s">
        <v>596</v>
      </c>
      <c r="E528" s="136" t="s">
        <v>367</v>
      </c>
      <c r="F528" s="137">
        <v>4930.0600000000004</v>
      </c>
    </row>
    <row r="529" spans="1:6" hidden="1" outlineLevel="2" x14ac:dyDescent="0.25">
      <c r="A529" s="136" t="s">
        <v>112</v>
      </c>
      <c r="B529" s="136" t="s">
        <v>113</v>
      </c>
      <c r="C529" s="136" t="s">
        <v>385</v>
      </c>
      <c r="D529" s="136" t="s">
        <v>596</v>
      </c>
      <c r="E529" s="136" t="s">
        <v>281</v>
      </c>
      <c r="F529" s="137">
        <v>154.32</v>
      </c>
    </row>
    <row r="530" spans="1:6" hidden="1" outlineLevel="2" x14ac:dyDescent="0.25">
      <c r="A530" s="136" t="s">
        <v>112</v>
      </c>
      <c r="B530" s="136" t="s">
        <v>113</v>
      </c>
      <c r="C530" s="136" t="s">
        <v>385</v>
      </c>
      <c r="D530" s="136" t="s">
        <v>596</v>
      </c>
      <c r="E530" s="136" t="s">
        <v>283</v>
      </c>
      <c r="F530" s="137">
        <v>21588.15</v>
      </c>
    </row>
    <row r="531" spans="1:6" hidden="1" outlineLevel="2" x14ac:dyDescent="0.25">
      <c r="A531" s="136" t="s">
        <v>112</v>
      </c>
      <c r="B531" s="136" t="s">
        <v>113</v>
      </c>
      <c r="C531" s="136" t="s">
        <v>385</v>
      </c>
      <c r="D531" s="136" t="s">
        <v>596</v>
      </c>
      <c r="E531" s="136" t="s">
        <v>303</v>
      </c>
      <c r="F531" s="137">
        <v>47512.05</v>
      </c>
    </row>
    <row r="532" spans="1:6" hidden="1" outlineLevel="2" x14ac:dyDescent="0.25">
      <c r="A532" s="136" t="s">
        <v>112</v>
      </c>
      <c r="B532" s="136" t="s">
        <v>113</v>
      </c>
      <c r="C532" s="136" t="s">
        <v>385</v>
      </c>
      <c r="D532" s="136" t="s">
        <v>596</v>
      </c>
      <c r="E532" s="136" t="s">
        <v>387</v>
      </c>
      <c r="F532" s="137">
        <v>10814.1</v>
      </c>
    </row>
    <row r="533" spans="1:6" hidden="1" outlineLevel="2" x14ac:dyDescent="0.25">
      <c r="A533" s="136" t="s">
        <v>112</v>
      </c>
      <c r="B533" s="136" t="s">
        <v>113</v>
      </c>
      <c r="C533" s="136" t="s">
        <v>385</v>
      </c>
      <c r="D533" s="136" t="s">
        <v>596</v>
      </c>
      <c r="E533" s="136" t="s">
        <v>360</v>
      </c>
      <c r="F533" s="137">
        <v>39421.449999999997</v>
      </c>
    </row>
    <row r="534" spans="1:6" hidden="1" outlineLevel="2" x14ac:dyDescent="0.25">
      <c r="A534" s="136" t="s">
        <v>112</v>
      </c>
      <c r="B534" s="136" t="s">
        <v>113</v>
      </c>
      <c r="C534" s="136" t="s">
        <v>385</v>
      </c>
      <c r="D534" s="136" t="s">
        <v>596</v>
      </c>
      <c r="E534" s="136" t="s">
        <v>287</v>
      </c>
      <c r="F534" s="137">
        <v>875.91</v>
      </c>
    </row>
    <row r="535" spans="1:6" hidden="1" outlineLevel="2" x14ac:dyDescent="0.25">
      <c r="A535" s="136" t="s">
        <v>112</v>
      </c>
      <c r="B535" s="136" t="s">
        <v>113</v>
      </c>
      <c r="C535" s="136" t="s">
        <v>385</v>
      </c>
      <c r="D535" s="136" t="s">
        <v>596</v>
      </c>
      <c r="E535" s="136" t="s">
        <v>328</v>
      </c>
      <c r="F535" s="137">
        <v>13297.85</v>
      </c>
    </row>
    <row r="536" spans="1:6" hidden="1" outlineLevel="2" x14ac:dyDescent="0.25">
      <c r="A536" s="136" t="s">
        <v>112</v>
      </c>
      <c r="B536" s="136" t="s">
        <v>113</v>
      </c>
      <c r="C536" s="136" t="s">
        <v>385</v>
      </c>
      <c r="D536" s="136" t="s">
        <v>596</v>
      </c>
      <c r="E536" s="136" t="s">
        <v>301</v>
      </c>
      <c r="F536" s="137">
        <v>19836.490000000002</v>
      </c>
    </row>
    <row r="537" spans="1:6" hidden="1" outlineLevel="2" x14ac:dyDescent="0.25">
      <c r="A537" s="136" t="s">
        <v>112</v>
      </c>
      <c r="B537" s="136" t="s">
        <v>113</v>
      </c>
      <c r="C537" s="136" t="s">
        <v>385</v>
      </c>
      <c r="D537" s="136" t="s">
        <v>597</v>
      </c>
      <c r="E537" s="136" t="s">
        <v>302</v>
      </c>
      <c r="F537" s="137">
        <v>48609.32</v>
      </c>
    </row>
    <row r="538" spans="1:6" hidden="1" outlineLevel="2" x14ac:dyDescent="0.25">
      <c r="A538" s="136" t="s">
        <v>112</v>
      </c>
      <c r="B538" s="136" t="s">
        <v>113</v>
      </c>
      <c r="C538" s="136" t="s">
        <v>385</v>
      </c>
      <c r="D538" s="136" t="s">
        <v>597</v>
      </c>
      <c r="E538" s="136" t="s">
        <v>280</v>
      </c>
      <c r="F538" s="137">
        <v>4594.5</v>
      </c>
    </row>
    <row r="539" spans="1:6" hidden="1" outlineLevel="2" x14ac:dyDescent="0.25">
      <c r="A539" s="136" t="s">
        <v>112</v>
      </c>
      <c r="B539" s="136" t="s">
        <v>113</v>
      </c>
      <c r="C539" s="136" t="s">
        <v>385</v>
      </c>
      <c r="D539" s="136" t="s">
        <v>597</v>
      </c>
      <c r="E539" s="136" t="s">
        <v>300</v>
      </c>
      <c r="F539" s="137">
        <v>12005.78</v>
      </c>
    </row>
    <row r="540" spans="1:6" hidden="1" outlineLevel="2" x14ac:dyDescent="0.25">
      <c r="A540" s="136" t="s">
        <v>112</v>
      </c>
      <c r="B540" s="136" t="s">
        <v>113</v>
      </c>
      <c r="C540" s="136" t="s">
        <v>385</v>
      </c>
      <c r="D540" s="136" t="s">
        <v>597</v>
      </c>
      <c r="E540" s="136" t="s">
        <v>299</v>
      </c>
      <c r="F540" s="137">
        <v>3228.47</v>
      </c>
    </row>
    <row r="541" spans="1:6" hidden="1" outlineLevel="2" x14ac:dyDescent="0.25">
      <c r="A541" s="136" t="s">
        <v>112</v>
      </c>
      <c r="B541" s="136" t="s">
        <v>113</v>
      </c>
      <c r="C541" s="136" t="s">
        <v>385</v>
      </c>
      <c r="D541" s="136" t="s">
        <v>597</v>
      </c>
      <c r="E541" s="136" t="s">
        <v>301</v>
      </c>
      <c r="F541" s="137">
        <v>54218.31</v>
      </c>
    </row>
    <row r="542" spans="1:6" hidden="1" outlineLevel="2" x14ac:dyDescent="0.25">
      <c r="A542" s="136" t="s">
        <v>112</v>
      </c>
      <c r="B542" s="136" t="s">
        <v>113</v>
      </c>
      <c r="C542" s="136" t="s">
        <v>385</v>
      </c>
      <c r="D542" s="136" t="s">
        <v>597</v>
      </c>
      <c r="E542" s="136" t="s">
        <v>296</v>
      </c>
      <c r="F542" s="137">
        <v>15112.36</v>
      </c>
    </row>
    <row r="543" spans="1:6" hidden="1" outlineLevel="2" x14ac:dyDescent="0.25">
      <c r="A543" s="136" t="s">
        <v>112</v>
      </c>
      <c r="B543" s="136" t="s">
        <v>113</v>
      </c>
      <c r="C543" s="136" t="s">
        <v>385</v>
      </c>
      <c r="D543" s="136" t="s">
        <v>597</v>
      </c>
      <c r="E543" s="136" t="s">
        <v>366</v>
      </c>
      <c r="F543" s="137">
        <v>41974.28</v>
      </c>
    </row>
    <row r="544" spans="1:6" hidden="1" outlineLevel="2" x14ac:dyDescent="0.25">
      <c r="A544" s="136" t="s">
        <v>112</v>
      </c>
      <c r="B544" s="136" t="s">
        <v>113</v>
      </c>
      <c r="C544" s="136" t="s">
        <v>385</v>
      </c>
      <c r="D544" s="136" t="s">
        <v>597</v>
      </c>
      <c r="E544" s="136" t="s">
        <v>303</v>
      </c>
      <c r="F544" s="137">
        <v>2560.1</v>
      </c>
    </row>
    <row r="545" spans="1:6" hidden="1" outlineLevel="2" x14ac:dyDescent="0.25">
      <c r="A545" s="136" t="s">
        <v>112</v>
      </c>
      <c r="B545" s="136" t="s">
        <v>113</v>
      </c>
      <c r="C545" s="136" t="s">
        <v>385</v>
      </c>
      <c r="D545" s="136" t="s">
        <v>597</v>
      </c>
      <c r="E545" s="136" t="s">
        <v>298</v>
      </c>
      <c r="F545" s="137">
        <v>9209.9</v>
      </c>
    </row>
    <row r="546" spans="1:6" hidden="1" outlineLevel="2" x14ac:dyDescent="0.25">
      <c r="A546" s="136" t="s">
        <v>112</v>
      </c>
      <c r="B546" s="136" t="s">
        <v>113</v>
      </c>
      <c r="C546" s="136" t="s">
        <v>385</v>
      </c>
      <c r="D546" s="136" t="s">
        <v>597</v>
      </c>
      <c r="E546" s="136" t="s">
        <v>279</v>
      </c>
      <c r="F546" s="137">
        <v>91548.62</v>
      </c>
    </row>
    <row r="547" spans="1:6" hidden="1" outlineLevel="2" x14ac:dyDescent="0.25">
      <c r="A547" s="136" t="s">
        <v>112</v>
      </c>
      <c r="B547" s="136" t="s">
        <v>113</v>
      </c>
      <c r="C547" s="136" t="s">
        <v>385</v>
      </c>
      <c r="D547" s="136" t="s">
        <v>597</v>
      </c>
      <c r="E547" s="136" t="s">
        <v>281</v>
      </c>
      <c r="F547" s="137">
        <v>3136.71</v>
      </c>
    </row>
    <row r="548" spans="1:6" hidden="1" outlineLevel="2" x14ac:dyDescent="0.25">
      <c r="A548" s="136" t="s">
        <v>112</v>
      </c>
      <c r="B548" s="136" t="s">
        <v>113</v>
      </c>
      <c r="C548" s="136" t="s">
        <v>385</v>
      </c>
      <c r="D548" s="136" t="s">
        <v>597</v>
      </c>
      <c r="E548" s="136" t="s">
        <v>282</v>
      </c>
      <c r="F548" s="137">
        <v>5052.3500000000004</v>
      </c>
    </row>
    <row r="549" spans="1:6" hidden="1" outlineLevel="2" x14ac:dyDescent="0.25">
      <c r="A549" s="136" t="s">
        <v>112</v>
      </c>
      <c r="B549" s="136" t="s">
        <v>113</v>
      </c>
      <c r="C549" s="136" t="s">
        <v>385</v>
      </c>
      <c r="D549" s="136" t="s">
        <v>597</v>
      </c>
      <c r="E549" s="136" t="s">
        <v>367</v>
      </c>
      <c r="F549" s="137">
        <v>4930.0600000000004</v>
      </c>
    </row>
    <row r="550" spans="1:6" hidden="1" outlineLevel="2" x14ac:dyDescent="0.25">
      <c r="A550" s="136" t="s">
        <v>112</v>
      </c>
      <c r="B550" s="136" t="s">
        <v>113</v>
      </c>
      <c r="C550" s="136" t="s">
        <v>385</v>
      </c>
      <c r="D550" s="136" t="s">
        <v>597</v>
      </c>
      <c r="E550" s="136" t="s">
        <v>297</v>
      </c>
      <c r="F550" s="137">
        <v>78943.100000000006</v>
      </c>
    </row>
    <row r="551" spans="1:6" hidden="1" outlineLevel="2" x14ac:dyDescent="0.25">
      <c r="A551" s="136" t="s">
        <v>112</v>
      </c>
      <c r="B551" s="136" t="s">
        <v>113</v>
      </c>
      <c r="C551" s="136" t="s">
        <v>385</v>
      </c>
      <c r="D551" s="136" t="s">
        <v>597</v>
      </c>
      <c r="E551" s="136" t="s">
        <v>273</v>
      </c>
      <c r="F551" s="137">
        <v>46416.74</v>
      </c>
    </row>
    <row r="552" spans="1:6" hidden="1" outlineLevel="2" x14ac:dyDescent="0.25">
      <c r="A552" s="136" t="s">
        <v>112</v>
      </c>
      <c r="B552" s="136" t="s">
        <v>113</v>
      </c>
      <c r="C552" s="136" t="s">
        <v>385</v>
      </c>
      <c r="D552" s="136" t="s">
        <v>597</v>
      </c>
      <c r="E552" s="136" t="s">
        <v>284</v>
      </c>
      <c r="F552" s="137">
        <v>1082.75</v>
      </c>
    </row>
    <row r="553" spans="1:6" hidden="1" outlineLevel="2" x14ac:dyDescent="0.25">
      <c r="A553" s="136" t="s">
        <v>112</v>
      </c>
      <c r="B553" s="136" t="s">
        <v>113</v>
      </c>
      <c r="C553" s="136" t="s">
        <v>385</v>
      </c>
      <c r="D553" s="136" t="s">
        <v>598</v>
      </c>
      <c r="E553" s="136" t="s">
        <v>289</v>
      </c>
      <c r="F553" s="137">
        <v>71222.44</v>
      </c>
    </row>
    <row r="554" spans="1:6" hidden="1" outlineLevel="2" x14ac:dyDescent="0.25">
      <c r="A554" s="136" t="s">
        <v>112</v>
      </c>
      <c r="B554" s="136" t="s">
        <v>113</v>
      </c>
      <c r="C554" s="136" t="s">
        <v>385</v>
      </c>
      <c r="D554" s="136" t="s">
        <v>598</v>
      </c>
      <c r="E554" s="136" t="s">
        <v>332</v>
      </c>
      <c r="F554" s="137">
        <v>70869.17</v>
      </c>
    </row>
    <row r="555" spans="1:6" hidden="1" outlineLevel="2" x14ac:dyDescent="0.25">
      <c r="A555" s="136" t="s">
        <v>112</v>
      </c>
      <c r="B555" s="136" t="s">
        <v>113</v>
      </c>
      <c r="C555" s="136" t="s">
        <v>385</v>
      </c>
      <c r="D555" s="136" t="s">
        <v>598</v>
      </c>
      <c r="E555" s="136" t="s">
        <v>282</v>
      </c>
      <c r="F555" s="137">
        <v>76135.149999999994</v>
      </c>
    </row>
    <row r="556" spans="1:6" hidden="1" outlineLevel="2" x14ac:dyDescent="0.25">
      <c r="A556" s="136" t="s">
        <v>112</v>
      </c>
      <c r="B556" s="136" t="s">
        <v>113</v>
      </c>
      <c r="C556" s="136" t="s">
        <v>385</v>
      </c>
      <c r="D556" s="136" t="s">
        <v>598</v>
      </c>
      <c r="E556" s="136" t="s">
        <v>281</v>
      </c>
      <c r="F556" s="137">
        <v>85200.99</v>
      </c>
    </row>
    <row r="557" spans="1:6" hidden="1" outlineLevel="2" x14ac:dyDescent="0.25">
      <c r="A557" s="136" t="s">
        <v>112</v>
      </c>
      <c r="B557" s="136" t="s">
        <v>113</v>
      </c>
      <c r="C557" s="136" t="s">
        <v>385</v>
      </c>
      <c r="D557" s="136" t="s">
        <v>598</v>
      </c>
      <c r="E557" s="136" t="s">
        <v>366</v>
      </c>
      <c r="F557" s="137">
        <v>44497.440000000002</v>
      </c>
    </row>
    <row r="558" spans="1:6" hidden="1" outlineLevel="2" x14ac:dyDescent="0.25">
      <c r="A558" s="136" t="s">
        <v>112</v>
      </c>
      <c r="B558" s="136" t="s">
        <v>113</v>
      </c>
      <c r="C558" s="136" t="s">
        <v>385</v>
      </c>
      <c r="D558" s="136" t="s">
        <v>598</v>
      </c>
      <c r="E558" s="136" t="s">
        <v>298</v>
      </c>
      <c r="F558" s="137">
        <v>187904.96</v>
      </c>
    </row>
    <row r="559" spans="1:6" hidden="1" outlineLevel="2" x14ac:dyDescent="0.25">
      <c r="A559" s="136" t="s">
        <v>112</v>
      </c>
      <c r="B559" s="136" t="s">
        <v>113</v>
      </c>
      <c r="C559" s="136" t="s">
        <v>385</v>
      </c>
      <c r="D559" s="136" t="s">
        <v>598</v>
      </c>
      <c r="E559" s="136" t="s">
        <v>286</v>
      </c>
      <c r="F559" s="137">
        <v>71504.2</v>
      </c>
    </row>
    <row r="560" spans="1:6" hidden="1" outlineLevel="2" x14ac:dyDescent="0.25">
      <c r="A560" s="136" t="s">
        <v>112</v>
      </c>
      <c r="B560" s="136" t="s">
        <v>113</v>
      </c>
      <c r="C560" s="136" t="s">
        <v>385</v>
      </c>
      <c r="D560" s="136" t="s">
        <v>598</v>
      </c>
      <c r="E560" s="136" t="s">
        <v>285</v>
      </c>
      <c r="F560" s="137">
        <v>6177.51</v>
      </c>
    </row>
    <row r="561" spans="1:6" hidden="1" outlineLevel="2" x14ac:dyDescent="0.25">
      <c r="A561" s="136" t="s">
        <v>112</v>
      </c>
      <c r="B561" s="136" t="s">
        <v>113</v>
      </c>
      <c r="C561" s="136" t="s">
        <v>385</v>
      </c>
      <c r="D561" s="136" t="s">
        <v>598</v>
      </c>
      <c r="E561" s="136" t="s">
        <v>327</v>
      </c>
      <c r="F561" s="137">
        <v>1674</v>
      </c>
    </row>
    <row r="562" spans="1:6" hidden="1" outlineLevel="2" x14ac:dyDescent="0.25">
      <c r="A562" s="136" t="s">
        <v>112</v>
      </c>
      <c r="B562" s="136" t="s">
        <v>113</v>
      </c>
      <c r="C562" s="136" t="s">
        <v>385</v>
      </c>
      <c r="D562" s="136" t="s">
        <v>598</v>
      </c>
      <c r="E562" s="136" t="s">
        <v>375</v>
      </c>
      <c r="F562" s="137">
        <v>8964.09</v>
      </c>
    </row>
    <row r="563" spans="1:6" hidden="1" outlineLevel="2" x14ac:dyDescent="0.25">
      <c r="A563" s="136" t="s">
        <v>112</v>
      </c>
      <c r="B563" s="136" t="s">
        <v>113</v>
      </c>
      <c r="C563" s="136" t="s">
        <v>385</v>
      </c>
      <c r="D563" s="136" t="s">
        <v>598</v>
      </c>
      <c r="E563" s="136" t="s">
        <v>299</v>
      </c>
      <c r="F563" s="137">
        <v>22962.62</v>
      </c>
    </row>
    <row r="564" spans="1:6" hidden="1" outlineLevel="2" x14ac:dyDescent="0.25">
      <c r="A564" s="136" t="s">
        <v>112</v>
      </c>
      <c r="B564" s="136" t="s">
        <v>113</v>
      </c>
      <c r="C564" s="136" t="s">
        <v>385</v>
      </c>
      <c r="D564" s="136" t="s">
        <v>598</v>
      </c>
      <c r="E564" s="136" t="s">
        <v>333</v>
      </c>
      <c r="F564" s="137">
        <v>117428.22</v>
      </c>
    </row>
    <row r="565" spans="1:6" hidden="1" outlineLevel="2" x14ac:dyDescent="0.25">
      <c r="A565" s="136" t="s">
        <v>112</v>
      </c>
      <c r="B565" s="136" t="s">
        <v>113</v>
      </c>
      <c r="C565" s="136" t="s">
        <v>385</v>
      </c>
      <c r="D565" s="136" t="s">
        <v>598</v>
      </c>
      <c r="E565" s="136" t="s">
        <v>280</v>
      </c>
      <c r="F565" s="137">
        <v>280520.90000000002</v>
      </c>
    </row>
    <row r="566" spans="1:6" hidden="1" outlineLevel="2" x14ac:dyDescent="0.25">
      <c r="A566" s="136" t="s">
        <v>112</v>
      </c>
      <c r="B566" s="136" t="s">
        <v>113</v>
      </c>
      <c r="C566" s="136" t="s">
        <v>385</v>
      </c>
      <c r="D566" s="136" t="s">
        <v>598</v>
      </c>
      <c r="E566" s="136" t="s">
        <v>328</v>
      </c>
      <c r="F566" s="137">
        <v>32805.870000000003</v>
      </c>
    </row>
    <row r="567" spans="1:6" hidden="1" outlineLevel="2" x14ac:dyDescent="0.25">
      <c r="A567" s="136" t="s">
        <v>112</v>
      </c>
      <c r="B567" s="136" t="s">
        <v>113</v>
      </c>
      <c r="C567" s="136" t="s">
        <v>385</v>
      </c>
      <c r="D567" s="136" t="s">
        <v>598</v>
      </c>
      <c r="E567" s="136" t="s">
        <v>278</v>
      </c>
      <c r="F567" s="137">
        <v>1527.27</v>
      </c>
    </row>
    <row r="568" spans="1:6" hidden="1" outlineLevel="2" x14ac:dyDescent="0.25">
      <c r="A568" s="136" t="s">
        <v>112</v>
      </c>
      <c r="B568" s="136" t="s">
        <v>113</v>
      </c>
      <c r="C568" s="136" t="s">
        <v>385</v>
      </c>
      <c r="D568" s="136" t="s">
        <v>598</v>
      </c>
      <c r="E568" s="136" t="s">
        <v>355</v>
      </c>
      <c r="F568" s="137">
        <v>20914.39</v>
      </c>
    </row>
    <row r="569" spans="1:6" hidden="1" outlineLevel="2" x14ac:dyDescent="0.25">
      <c r="A569" s="136" t="s">
        <v>112</v>
      </c>
      <c r="B569" s="136" t="s">
        <v>113</v>
      </c>
      <c r="C569" s="136" t="s">
        <v>385</v>
      </c>
      <c r="D569" s="136" t="s">
        <v>598</v>
      </c>
      <c r="E569" s="136" t="s">
        <v>290</v>
      </c>
      <c r="F569" s="137">
        <v>311373.49</v>
      </c>
    </row>
    <row r="570" spans="1:6" hidden="1" outlineLevel="2" x14ac:dyDescent="0.25">
      <c r="A570" s="136" t="s">
        <v>112</v>
      </c>
      <c r="B570" s="136" t="s">
        <v>113</v>
      </c>
      <c r="C570" s="136" t="s">
        <v>385</v>
      </c>
      <c r="D570" s="136" t="s">
        <v>598</v>
      </c>
      <c r="E570" s="136" t="s">
        <v>323</v>
      </c>
      <c r="F570" s="137">
        <v>103380.76</v>
      </c>
    </row>
    <row r="571" spans="1:6" hidden="1" outlineLevel="2" x14ac:dyDescent="0.25">
      <c r="A571" s="136" t="s">
        <v>112</v>
      </c>
      <c r="B571" s="136" t="s">
        <v>113</v>
      </c>
      <c r="C571" s="136" t="s">
        <v>385</v>
      </c>
      <c r="D571" s="136" t="s">
        <v>598</v>
      </c>
      <c r="E571" s="136" t="s">
        <v>279</v>
      </c>
      <c r="F571" s="137">
        <v>61762.47</v>
      </c>
    </row>
    <row r="572" spans="1:6" hidden="1" outlineLevel="2" x14ac:dyDescent="0.25">
      <c r="A572" s="136" t="s">
        <v>112</v>
      </c>
      <c r="B572" s="136" t="s">
        <v>113</v>
      </c>
      <c r="C572" s="136" t="s">
        <v>385</v>
      </c>
      <c r="D572" s="136" t="s">
        <v>598</v>
      </c>
      <c r="E572" s="136" t="s">
        <v>292</v>
      </c>
      <c r="F572" s="137">
        <v>22751.82</v>
      </c>
    </row>
    <row r="573" spans="1:6" hidden="1" outlineLevel="2" x14ac:dyDescent="0.25">
      <c r="A573" s="136" t="s">
        <v>112</v>
      </c>
      <c r="B573" s="136" t="s">
        <v>113</v>
      </c>
      <c r="C573" s="136" t="s">
        <v>385</v>
      </c>
      <c r="D573" s="136" t="s">
        <v>598</v>
      </c>
      <c r="E573" s="136" t="s">
        <v>277</v>
      </c>
      <c r="F573" s="137">
        <v>22195.98</v>
      </c>
    </row>
    <row r="574" spans="1:6" hidden="1" outlineLevel="2" x14ac:dyDescent="0.25">
      <c r="A574" s="136" t="s">
        <v>112</v>
      </c>
      <c r="B574" s="136" t="s">
        <v>113</v>
      </c>
      <c r="C574" s="136" t="s">
        <v>385</v>
      </c>
      <c r="D574" s="136" t="s">
        <v>598</v>
      </c>
      <c r="E574" s="136" t="s">
        <v>346</v>
      </c>
      <c r="F574" s="137">
        <v>14346.43</v>
      </c>
    </row>
    <row r="575" spans="1:6" hidden="1" outlineLevel="2" x14ac:dyDescent="0.25">
      <c r="A575" s="136" t="s">
        <v>112</v>
      </c>
      <c r="B575" s="136" t="s">
        <v>113</v>
      </c>
      <c r="C575" s="136" t="s">
        <v>385</v>
      </c>
      <c r="D575" s="136" t="s">
        <v>598</v>
      </c>
      <c r="E575" s="136" t="s">
        <v>293</v>
      </c>
      <c r="F575" s="137">
        <v>86961.45</v>
      </c>
    </row>
    <row r="576" spans="1:6" hidden="1" outlineLevel="2" x14ac:dyDescent="0.25">
      <c r="A576" s="136" t="s">
        <v>112</v>
      </c>
      <c r="B576" s="136" t="s">
        <v>113</v>
      </c>
      <c r="C576" s="136" t="s">
        <v>385</v>
      </c>
      <c r="D576" s="136" t="s">
        <v>598</v>
      </c>
      <c r="E576" s="136" t="s">
        <v>313</v>
      </c>
      <c r="F576" s="137">
        <v>328965.2</v>
      </c>
    </row>
    <row r="577" spans="1:6" hidden="1" outlineLevel="2" x14ac:dyDescent="0.25">
      <c r="A577" s="136" t="s">
        <v>112</v>
      </c>
      <c r="B577" s="136" t="s">
        <v>113</v>
      </c>
      <c r="C577" s="136" t="s">
        <v>385</v>
      </c>
      <c r="D577" s="136" t="s">
        <v>598</v>
      </c>
      <c r="E577" s="136" t="s">
        <v>302</v>
      </c>
      <c r="F577" s="137">
        <v>13717.54</v>
      </c>
    </row>
    <row r="578" spans="1:6" hidden="1" outlineLevel="2" x14ac:dyDescent="0.25">
      <c r="A578" s="136" t="s">
        <v>112</v>
      </c>
      <c r="B578" s="136" t="s">
        <v>113</v>
      </c>
      <c r="C578" s="136" t="s">
        <v>385</v>
      </c>
      <c r="D578" s="136" t="s">
        <v>598</v>
      </c>
      <c r="E578" s="136" t="s">
        <v>288</v>
      </c>
      <c r="F578" s="137">
        <v>86905.08</v>
      </c>
    </row>
    <row r="579" spans="1:6" hidden="1" outlineLevel="2" x14ac:dyDescent="0.25">
      <c r="A579" s="136" t="s">
        <v>112</v>
      </c>
      <c r="B579" s="136" t="s">
        <v>113</v>
      </c>
      <c r="C579" s="136" t="s">
        <v>385</v>
      </c>
      <c r="D579" s="136" t="s">
        <v>598</v>
      </c>
      <c r="E579" s="136" t="s">
        <v>301</v>
      </c>
      <c r="F579" s="137">
        <v>63894.720000000001</v>
      </c>
    </row>
    <row r="580" spans="1:6" hidden="1" outlineLevel="2" x14ac:dyDescent="0.25">
      <c r="A580" s="136" t="s">
        <v>112</v>
      </c>
      <c r="B580" s="136" t="s">
        <v>113</v>
      </c>
      <c r="C580" s="136" t="s">
        <v>385</v>
      </c>
      <c r="D580" s="136" t="s">
        <v>598</v>
      </c>
      <c r="E580" s="136" t="s">
        <v>309</v>
      </c>
      <c r="F580" s="137">
        <v>385947.3</v>
      </c>
    </row>
    <row r="581" spans="1:6" hidden="1" outlineLevel="2" x14ac:dyDescent="0.25">
      <c r="A581" s="136" t="s">
        <v>112</v>
      </c>
      <c r="B581" s="136" t="s">
        <v>113</v>
      </c>
      <c r="C581" s="136" t="s">
        <v>385</v>
      </c>
      <c r="D581" s="136" t="s">
        <v>598</v>
      </c>
      <c r="E581" s="136" t="s">
        <v>372</v>
      </c>
      <c r="F581" s="137">
        <v>54071.26</v>
      </c>
    </row>
    <row r="582" spans="1:6" hidden="1" outlineLevel="2" x14ac:dyDescent="0.25">
      <c r="A582" s="136" t="s">
        <v>112</v>
      </c>
      <c r="B582" s="136" t="s">
        <v>113</v>
      </c>
      <c r="C582" s="136" t="s">
        <v>385</v>
      </c>
      <c r="D582" s="136" t="s">
        <v>598</v>
      </c>
      <c r="E582" s="136" t="s">
        <v>273</v>
      </c>
      <c r="F582" s="137">
        <v>28983.040000000001</v>
      </c>
    </row>
    <row r="583" spans="1:6" hidden="1" outlineLevel="2" x14ac:dyDescent="0.25">
      <c r="A583" s="136" t="s">
        <v>112</v>
      </c>
      <c r="B583" s="136" t="s">
        <v>113</v>
      </c>
      <c r="C583" s="136" t="s">
        <v>385</v>
      </c>
      <c r="D583" s="136" t="s">
        <v>598</v>
      </c>
      <c r="E583" s="136" t="s">
        <v>303</v>
      </c>
      <c r="F583" s="137">
        <v>30910.37</v>
      </c>
    </row>
    <row r="584" spans="1:6" hidden="1" outlineLevel="2" x14ac:dyDescent="0.25">
      <c r="A584" s="136" t="s">
        <v>112</v>
      </c>
      <c r="B584" s="136" t="s">
        <v>113</v>
      </c>
      <c r="C584" s="136" t="s">
        <v>385</v>
      </c>
      <c r="D584" s="136" t="s">
        <v>598</v>
      </c>
      <c r="E584" s="136" t="s">
        <v>316</v>
      </c>
      <c r="F584" s="137">
        <v>59202.74</v>
      </c>
    </row>
    <row r="585" spans="1:6" hidden="1" outlineLevel="2" x14ac:dyDescent="0.25">
      <c r="A585" s="136" t="s">
        <v>112</v>
      </c>
      <c r="B585" s="136" t="s">
        <v>113</v>
      </c>
      <c r="C585" s="136" t="s">
        <v>385</v>
      </c>
      <c r="D585" s="136" t="s">
        <v>598</v>
      </c>
      <c r="E585" s="136" t="s">
        <v>386</v>
      </c>
      <c r="F585" s="137">
        <v>89808.44</v>
      </c>
    </row>
    <row r="586" spans="1:6" hidden="1" outlineLevel="2" x14ac:dyDescent="0.25">
      <c r="A586" s="136" t="s">
        <v>112</v>
      </c>
      <c r="B586" s="136" t="s">
        <v>113</v>
      </c>
      <c r="C586" s="136" t="s">
        <v>385</v>
      </c>
      <c r="D586" s="136" t="s">
        <v>598</v>
      </c>
      <c r="E586" s="136" t="s">
        <v>320</v>
      </c>
      <c r="F586" s="137">
        <v>1148.71</v>
      </c>
    </row>
    <row r="587" spans="1:6" hidden="1" outlineLevel="2" x14ac:dyDescent="0.25">
      <c r="A587" s="136" t="s">
        <v>112</v>
      </c>
      <c r="B587" s="136" t="s">
        <v>113</v>
      </c>
      <c r="C587" s="136" t="s">
        <v>385</v>
      </c>
      <c r="D587" s="136" t="s">
        <v>598</v>
      </c>
      <c r="E587" s="136" t="s">
        <v>337</v>
      </c>
      <c r="F587" s="137">
        <v>108963.58</v>
      </c>
    </row>
    <row r="588" spans="1:6" hidden="1" outlineLevel="2" x14ac:dyDescent="0.25">
      <c r="A588" s="136" t="s">
        <v>112</v>
      </c>
      <c r="B588" s="136" t="s">
        <v>113</v>
      </c>
      <c r="C588" s="136" t="s">
        <v>385</v>
      </c>
      <c r="D588" s="136" t="s">
        <v>598</v>
      </c>
      <c r="E588" s="136" t="s">
        <v>315</v>
      </c>
      <c r="F588" s="137">
        <v>24064.5</v>
      </c>
    </row>
    <row r="589" spans="1:6" hidden="1" outlineLevel="2" x14ac:dyDescent="0.25">
      <c r="A589" s="136" t="s">
        <v>112</v>
      </c>
      <c r="B589" s="136" t="s">
        <v>113</v>
      </c>
      <c r="C589" s="136" t="s">
        <v>385</v>
      </c>
      <c r="D589" s="136" t="s">
        <v>598</v>
      </c>
      <c r="E589" s="136" t="s">
        <v>324</v>
      </c>
      <c r="F589" s="137">
        <v>16654.77</v>
      </c>
    </row>
    <row r="590" spans="1:6" hidden="1" outlineLevel="2" x14ac:dyDescent="0.25">
      <c r="A590" s="136" t="s">
        <v>112</v>
      </c>
      <c r="B590" s="136" t="s">
        <v>113</v>
      </c>
      <c r="C590" s="136" t="s">
        <v>385</v>
      </c>
      <c r="D590" s="136" t="s">
        <v>598</v>
      </c>
      <c r="E590" s="136" t="s">
        <v>283</v>
      </c>
      <c r="F590" s="137">
        <v>21873.73</v>
      </c>
    </row>
    <row r="591" spans="1:6" hidden="1" outlineLevel="2" x14ac:dyDescent="0.25">
      <c r="A591" s="136" t="s">
        <v>112</v>
      </c>
      <c r="B591" s="136" t="s">
        <v>113</v>
      </c>
      <c r="C591" s="136" t="s">
        <v>385</v>
      </c>
      <c r="D591" s="136" t="s">
        <v>598</v>
      </c>
      <c r="E591" s="136" t="s">
        <v>317</v>
      </c>
      <c r="F591" s="137">
        <v>110983.51</v>
      </c>
    </row>
    <row r="592" spans="1:6" hidden="1" outlineLevel="2" x14ac:dyDescent="0.25">
      <c r="A592" s="136" t="s">
        <v>112</v>
      </c>
      <c r="B592" s="136" t="s">
        <v>113</v>
      </c>
      <c r="C592" s="136" t="s">
        <v>385</v>
      </c>
      <c r="D592" s="136" t="s">
        <v>598</v>
      </c>
      <c r="E592" s="136" t="s">
        <v>287</v>
      </c>
      <c r="F592" s="137">
        <v>50158.97</v>
      </c>
    </row>
    <row r="593" spans="1:6" hidden="1" outlineLevel="2" x14ac:dyDescent="0.25">
      <c r="A593" s="136" t="s">
        <v>112</v>
      </c>
      <c r="B593" s="136" t="s">
        <v>113</v>
      </c>
      <c r="C593" s="136" t="s">
        <v>385</v>
      </c>
      <c r="D593" s="136" t="s">
        <v>598</v>
      </c>
      <c r="E593" s="136" t="s">
        <v>297</v>
      </c>
      <c r="F593" s="137">
        <v>49362.82</v>
      </c>
    </row>
    <row r="594" spans="1:6" hidden="1" outlineLevel="2" x14ac:dyDescent="0.25">
      <c r="A594" s="136" t="s">
        <v>112</v>
      </c>
      <c r="B594" s="136" t="s">
        <v>113</v>
      </c>
      <c r="C594" s="136" t="s">
        <v>385</v>
      </c>
      <c r="D594" s="136" t="s">
        <v>598</v>
      </c>
      <c r="E594" s="136" t="s">
        <v>314</v>
      </c>
      <c r="F594" s="137">
        <v>47105.05</v>
      </c>
    </row>
    <row r="595" spans="1:6" hidden="1" outlineLevel="2" x14ac:dyDescent="0.25">
      <c r="A595" s="136" t="s">
        <v>112</v>
      </c>
      <c r="B595" s="136" t="s">
        <v>113</v>
      </c>
      <c r="C595" s="136" t="s">
        <v>385</v>
      </c>
      <c r="D595" s="136" t="s">
        <v>598</v>
      </c>
      <c r="E595" s="136" t="s">
        <v>387</v>
      </c>
      <c r="F595" s="137">
        <v>122709.1</v>
      </c>
    </row>
    <row r="596" spans="1:6" hidden="1" outlineLevel="2" x14ac:dyDescent="0.25">
      <c r="A596" s="136" t="s">
        <v>112</v>
      </c>
      <c r="B596" s="136" t="s">
        <v>113</v>
      </c>
      <c r="C596" s="136" t="s">
        <v>385</v>
      </c>
      <c r="D596" s="136" t="s">
        <v>598</v>
      </c>
      <c r="E596" s="136" t="s">
        <v>284</v>
      </c>
      <c r="F596" s="137">
        <v>72145.27</v>
      </c>
    </row>
    <row r="597" spans="1:6" hidden="1" outlineLevel="2" x14ac:dyDescent="0.25">
      <c r="A597" s="136" t="s">
        <v>112</v>
      </c>
      <c r="B597" s="136" t="s">
        <v>113</v>
      </c>
      <c r="C597" s="136" t="s">
        <v>385</v>
      </c>
      <c r="D597" s="136" t="s">
        <v>598</v>
      </c>
      <c r="E597" s="136" t="s">
        <v>367</v>
      </c>
      <c r="F597" s="137">
        <v>29273.33</v>
      </c>
    </row>
    <row r="598" spans="1:6" hidden="1" outlineLevel="2" x14ac:dyDescent="0.25">
      <c r="A598" s="136" t="s">
        <v>112</v>
      </c>
      <c r="B598" s="136" t="s">
        <v>113</v>
      </c>
      <c r="C598" s="136" t="s">
        <v>385</v>
      </c>
      <c r="D598" s="136" t="s">
        <v>598</v>
      </c>
      <c r="E598" s="136" t="s">
        <v>291</v>
      </c>
      <c r="F598" s="137">
        <v>118217.83</v>
      </c>
    </row>
    <row r="599" spans="1:6" hidden="1" outlineLevel="2" x14ac:dyDescent="0.25">
      <c r="A599" s="136" t="s">
        <v>112</v>
      </c>
      <c r="B599" s="136" t="s">
        <v>113</v>
      </c>
      <c r="C599" s="136" t="s">
        <v>385</v>
      </c>
      <c r="D599" s="136" t="s">
        <v>598</v>
      </c>
      <c r="E599" s="136" t="s">
        <v>360</v>
      </c>
      <c r="F599" s="137">
        <v>168217.31</v>
      </c>
    </row>
    <row r="600" spans="1:6" hidden="1" outlineLevel="2" x14ac:dyDescent="0.25">
      <c r="A600" s="136" t="s">
        <v>112</v>
      </c>
      <c r="B600" s="136" t="s">
        <v>113</v>
      </c>
      <c r="C600" s="136" t="s">
        <v>385</v>
      </c>
      <c r="D600" s="136" t="s">
        <v>598</v>
      </c>
      <c r="E600" s="136" t="s">
        <v>322</v>
      </c>
      <c r="F600" s="137">
        <v>95238.88</v>
      </c>
    </row>
    <row r="601" spans="1:6" hidden="1" outlineLevel="2" x14ac:dyDescent="0.25">
      <c r="A601" s="136" t="s">
        <v>112</v>
      </c>
      <c r="B601" s="136" t="s">
        <v>113</v>
      </c>
      <c r="C601" s="136" t="s">
        <v>385</v>
      </c>
      <c r="D601" s="136" t="s">
        <v>598</v>
      </c>
      <c r="E601" s="136" t="s">
        <v>383</v>
      </c>
      <c r="F601" s="137">
        <v>87434.51</v>
      </c>
    </row>
    <row r="602" spans="1:6" hidden="1" outlineLevel="2" x14ac:dyDescent="0.25">
      <c r="A602" s="136" t="s">
        <v>112</v>
      </c>
      <c r="B602" s="136" t="s">
        <v>113</v>
      </c>
      <c r="C602" s="136" t="s">
        <v>385</v>
      </c>
      <c r="D602" s="136" t="s">
        <v>599</v>
      </c>
      <c r="E602" s="136" t="s">
        <v>273</v>
      </c>
      <c r="F602" s="137">
        <v>6874.32</v>
      </c>
    </row>
    <row r="603" spans="1:6" hidden="1" outlineLevel="2" x14ac:dyDescent="0.25">
      <c r="A603" s="136" t="s">
        <v>112</v>
      </c>
      <c r="B603" s="136" t="s">
        <v>113</v>
      </c>
      <c r="C603" s="136" t="s">
        <v>385</v>
      </c>
      <c r="D603" s="136" t="s">
        <v>599</v>
      </c>
      <c r="E603" s="136" t="s">
        <v>303</v>
      </c>
      <c r="F603" s="137">
        <v>781.91</v>
      </c>
    </row>
    <row r="604" spans="1:6" hidden="1" outlineLevel="2" x14ac:dyDescent="0.25">
      <c r="A604" s="136" t="s">
        <v>112</v>
      </c>
      <c r="B604" s="136" t="s">
        <v>113</v>
      </c>
      <c r="C604" s="136" t="s">
        <v>385</v>
      </c>
      <c r="D604" s="136" t="s">
        <v>599</v>
      </c>
      <c r="E604" s="136" t="s">
        <v>291</v>
      </c>
      <c r="F604" s="137">
        <v>226374.22</v>
      </c>
    </row>
    <row r="605" spans="1:6" hidden="1" outlineLevel="2" x14ac:dyDescent="0.25">
      <c r="A605" s="136" t="s">
        <v>112</v>
      </c>
      <c r="B605" s="136" t="s">
        <v>113</v>
      </c>
      <c r="C605" s="136" t="s">
        <v>385</v>
      </c>
      <c r="D605" s="136" t="s">
        <v>599</v>
      </c>
      <c r="E605" s="136" t="s">
        <v>293</v>
      </c>
      <c r="F605" s="137">
        <v>1337.56</v>
      </c>
    </row>
    <row r="606" spans="1:6" hidden="1" outlineLevel="2" x14ac:dyDescent="0.25">
      <c r="A606" s="136" t="s">
        <v>112</v>
      </c>
      <c r="B606" s="136" t="s">
        <v>113</v>
      </c>
      <c r="C606" s="136" t="s">
        <v>385</v>
      </c>
      <c r="D606" s="136" t="s">
        <v>599</v>
      </c>
      <c r="E606" s="136" t="s">
        <v>315</v>
      </c>
      <c r="F606" s="137">
        <v>939027.21</v>
      </c>
    </row>
    <row r="607" spans="1:6" hidden="1" outlineLevel="2" x14ac:dyDescent="0.25">
      <c r="A607" s="136" t="s">
        <v>112</v>
      </c>
      <c r="B607" s="136" t="s">
        <v>113</v>
      </c>
      <c r="C607" s="136" t="s">
        <v>385</v>
      </c>
      <c r="D607" s="136" t="s">
        <v>599</v>
      </c>
      <c r="E607" s="136" t="s">
        <v>321</v>
      </c>
      <c r="F607" s="137">
        <v>177899.23</v>
      </c>
    </row>
    <row r="608" spans="1:6" hidden="1" outlineLevel="2" x14ac:dyDescent="0.25">
      <c r="A608" s="136" t="s">
        <v>112</v>
      </c>
      <c r="B608" s="136" t="s">
        <v>113</v>
      </c>
      <c r="C608" s="136" t="s">
        <v>385</v>
      </c>
      <c r="D608" s="136" t="s">
        <v>599</v>
      </c>
      <c r="E608" s="136" t="s">
        <v>328</v>
      </c>
      <c r="F608" s="137">
        <v>21707.32</v>
      </c>
    </row>
    <row r="609" spans="1:6" hidden="1" outlineLevel="2" x14ac:dyDescent="0.25">
      <c r="A609" s="136" t="s">
        <v>112</v>
      </c>
      <c r="B609" s="136" t="s">
        <v>113</v>
      </c>
      <c r="C609" s="136" t="s">
        <v>385</v>
      </c>
      <c r="D609" s="136" t="s">
        <v>599</v>
      </c>
      <c r="E609" s="136" t="s">
        <v>284</v>
      </c>
      <c r="F609" s="137">
        <v>35764.78</v>
      </c>
    </row>
    <row r="610" spans="1:6" hidden="1" outlineLevel="2" x14ac:dyDescent="0.25">
      <c r="A610" s="136" t="s">
        <v>112</v>
      </c>
      <c r="B610" s="136" t="s">
        <v>113</v>
      </c>
      <c r="C610" s="136" t="s">
        <v>385</v>
      </c>
      <c r="D610" s="136" t="s">
        <v>599</v>
      </c>
      <c r="E610" s="136" t="s">
        <v>360</v>
      </c>
      <c r="F610" s="137">
        <v>8929.7099999999991</v>
      </c>
    </row>
    <row r="611" spans="1:6" hidden="1" outlineLevel="2" x14ac:dyDescent="0.25">
      <c r="A611" s="136" t="s">
        <v>112</v>
      </c>
      <c r="B611" s="136" t="s">
        <v>113</v>
      </c>
      <c r="C611" s="136" t="s">
        <v>385</v>
      </c>
      <c r="D611" s="136" t="s">
        <v>599</v>
      </c>
      <c r="E611" s="136" t="s">
        <v>355</v>
      </c>
      <c r="F611" s="137">
        <v>28643.47</v>
      </c>
    </row>
    <row r="612" spans="1:6" hidden="1" outlineLevel="2" x14ac:dyDescent="0.25">
      <c r="A612" s="136" t="s">
        <v>112</v>
      </c>
      <c r="B612" s="136" t="s">
        <v>113</v>
      </c>
      <c r="C612" s="136" t="s">
        <v>385</v>
      </c>
      <c r="D612" s="136" t="s">
        <v>599</v>
      </c>
      <c r="E612" s="136" t="s">
        <v>300</v>
      </c>
      <c r="F612" s="137">
        <v>382680.84</v>
      </c>
    </row>
    <row r="613" spans="1:6" hidden="1" outlineLevel="2" x14ac:dyDescent="0.25">
      <c r="A613" s="136" t="s">
        <v>112</v>
      </c>
      <c r="B613" s="136" t="s">
        <v>113</v>
      </c>
      <c r="C613" s="136" t="s">
        <v>385</v>
      </c>
      <c r="D613" s="136" t="s">
        <v>599</v>
      </c>
      <c r="E613" s="136" t="s">
        <v>322</v>
      </c>
      <c r="F613" s="137">
        <v>76022.41</v>
      </c>
    </row>
    <row r="614" spans="1:6" hidden="1" outlineLevel="2" x14ac:dyDescent="0.25">
      <c r="A614" s="136" t="s">
        <v>112</v>
      </c>
      <c r="B614" s="136" t="s">
        <v>113</v>
      </c>
      <c r="C614" s="136" t="s">
        <v>385</v>
      </c>
      <c r="D614" s="136" t="s">
        <v>599</v>
      </c>
      <c r="E614" s="136" t="s">
        <v>324</v>
      </c>
      <c r="F614" s="137">
        <v>3502.24</v>
      </c>
    </row>
    <row r="615" spans="1:6" hidden="1" outlineLevel="2" x14ac:dyDescent="0.25">
      <c r="A615" s="136" t="s">
        <v>112</v>
      </c>
      <c r="B615" s="136" t="s">
        <v>113</v>
      </c>
      <c r="C615" s="136" t="s">
        <v>385</v>
      </c>
      <c r="D615" s="136" t="s">
        <v>599</v>
      </c>
      <c r="E615" s="136" t="s">
        <v>280</v>
      </c>
      <c r="F615" s="137">
        <v>309419.63</v>
      </c>
    </row>
    <row r="616" spans="1:6" hidden="1" outlineLevel="2" x14ac:dyDescent="0.25">
      <c r="A616" s="136" t="s">
        <v>112</v>
      </c>
      <c r="B616" s="136" t="s">
        <v>113</v>
      </c>
      <c r="C616" s="136" t="s">
        <v>385</v>
      </c>
      <c r="D616" s="136" t="s">
        <v>599</v>
      </c>
      <c r="E616" s="136" t="s">
        <v>343</v>
      </c>
      <c r="F616" s="137">
        <v>18714.34</v>
      </c>
    </row>
    <row r="617" spans="1:6" hidden="1" outlineLevel="2" x14ac:dyDescent="0.25">
      <c r="A617" s="136" t="s">
        <v>112</v>
      </c>
      <c r="B617" s="136" t="s">
        <v>113</v>
      </c>
      <c r="C617" s="136" t="s">
        <v>385</v>
      </c>
      <c r="D617" s="136" t="s">
        <v>599</v>
      </c>
      <c r="E617" s="136" t="s">
        <v>366</v>
      </c>
      <c r="F617" s="137">
        <v>5868.03</v>
      </c>
    </row>
    <row r="618" spans="1:6" hidden="1" outlineLevel="2" x14ac:dyDescent="0.25">
      <c r="A618" s="136" t="s">
        <v>112</v>
      </c>
      <c r="B618" s="136" t="s">
        <v>113</v>
      </c>
      <c r="C618" s="136" t="s">
        <v>385</v>
      </c>
      <c r="D618" s="136" t="s">
        <v>599</v>
      </c>
      <c r="E618" s="136" t="s">
        <v>375</v>
      </c>
      <c r="F618" s="137">
        <v>15003.49</v>
      </c>
    </row>
    <row r="619" spans="1:6" hidden="1" outlineLevel="2" x14ac:dyDescent="0.25">
      <c r="A619" s="136" t="s">
        <v>112</v>
      </c>
      <c r="B619" s="136" t="s">
        <v>113</v>
      </c>
      <c r="C619" s="136" t="s">
        <v>385</v>
      </c>
      <c r="D619" s="136" t="s">
        <v>599</v>
      </c>
      <c r="E619" s="136" t="s">
        <v>329</v>
      </c>
      <c r="F619" s="137">
        <v>410734.73</v>
      </c>
    </row>
    <row r="620" spans="1:6" hidden="1" outlineLevel="2" x14ac:dyDescent="0.25">
      <c r="A620" s="136" t="s">
        <v>112</v>
      </c>
      <c r="B620" s="136" t="s">
        <v>113</v>
      </c>
      <c r="C620" s="136" t="s">
        <v>385</v>
      </c>
      <c r="D620" s="136" t="s">
        <v>599</v>
      </c>
      <c r="E620" s="136" t="s">
        <v>298</v>
      </c>
      <c r="F620" s="137">
        <v>66765.62</v>
      </c>
    </row>
    <row r="621" spans="1:6" hidden="1" outlineLevel="2" x14ac:dyDescent="0.25">
      <c r="A621" s="136" t="s">
        <v>112</v>
      </c>
      <c r="B621" s="136" t="s">
        <v>113</v>
      </c>
      <c r="C621" s="136" t="s">
        <v>385</v>
      </c>
      <c r="D621" s="136" t="s">
        <v>599</v>
      </c>
      <c r="E621" s="136" t="s">
        <v>327</v>
      </c>
      <c r="F621" s="137">
        <v>21779.67</v>
      </c>
    </row>
    <row r="622" spans="1:6" hidden="1" outlineLevel="2" x14ac:dyDescent="0.25">
      <c r="A622" s="136" t="s">
        <v>112</v>
      </c>
      <c r="B622" s="136" t="s">
        <v>113</v>
      </c>
      <c r="C622" s="136" t="s">
        <v>385</v>
      </c>
      <c r="D622" s="136" t="s">
        <v>599</v>
      </c>
      <c r="E622" s="136" t="s">
        <v>333</v>
      </c>
      <c r="F622" s="137">
        <v>-4367.1099999999997</v>
      </c>
    </row>
    <row r="623" spans="1:6" hidden="1" outlineLevel="2" x14ac:dyDescent="0.25">
      <c r="A623" s="136" t="s">
        <v>112</v>
      </c>
      <c r="B623" s="136" t="s">
        <v>113</v>
      </c>
      <c r="C623" s="136" t="s">
        <v>385</v>
      </c>
      <c r="D623" s="136" t="s">
        <v>599</v>
      </c>
      <c r="E623" s="136" t="s">
        <v>296</v>
      </c>
      <c r="F623" s="137">
        <v>40004.160000000003</v>
      </c>
    </row>
    <row r="624" spans="1:6" hidden="1" outlineLevel="2" x14ac:dyDescent="0.25">
      <c r="A624" s="136" t="s">
        <v>112</v>
      </c>
      <c r="B624" s="136" t="s">
        <v>113</v>
      </c>
      <c r="C624" s="136" t="s">
        <v>385</v>
      </c>
      <c r="D624" s="136" t="s">
        <v>599</v>
      </c>
      <c r="E624" s="136" t="s">
        <v>276</v>
      </c>
      <c r="F624" s="137">
        <v>156513.39000000001</v>
      </c>
    </row>
    <row r="625" spans="1:6" hidden="1" outlineLevel="2" x14ac:dyDescent="0.25">
      <c r="A625" s="136" t="s">
        <v>112</v>
      </c>
      <c r="B625" s="136" t="s">
        <v>113</v>
      </c>
      <c r="C625" s="136" t="s">
        <v>385</v>
      </c>
      <c r="D625" s="136" t="s">
        <v>599</v>
      </c>
      <c r="E625" s="136" t="s">
        <v>292</v>
      </c>
      <c r="F625" s="137">
        <v>469263.05</v>
      </c>
    </row>
    <row r="626" spans="1:6" hidden="1" outlineLevel="2" x14ac:dyDescent="0.25">
      <c r="A626" s="136" t="s">
        <v>112</v>
      </c>
      <c r="B626" s="136" t="s">
        <v>113</v>
      </c>
      <c r="C626" s="136" t="s">
        <v>385</v>
      </c>
      <c r="D626" s="136" t="s">
        <v>599</v>
      </c>
      <c r="E626" s="136" t="s">
        <v>302</v>
      </c>
      <c r="F626" s="137">
        <v>51587.99</v>
      </c>
    </row>
    <row r="627" spans="1:6" hidden="1" outlineLevel="2" x14ac:dyDescent="0.25">
      <c r="A627" s="136" t="s">
        <v>112</v>
      </c>
      <c r="B627" s="136" t="s">
        <v>113</v>
      </c>
      <c r="C627" s="136" t="s">
        <v>385</v>
      </c>
      <c r="D627" s="136" t="s">
        <v>599</v>
      </c>
      <c r="E627" s="136" t="s">
        <v>317</v>
      </c>
      <c r="F627" s="137">
        <v>-4199.2700000000004</v>
      </c>
    </row>
    <row r="628" spans="1:6" hidden="1" outlineLevel="2" x14ac:dyDescent="0.25">
      <c r="A628" s="136" t="s">
        <v>112</v>
      </c>
      <c r="B628" s="136" t="s">
        <v>113</v>
      </c>
      <c r="C628" s="136" t="s">
        <v>385</v>
      </c>
      <c r="D628" s="136" t="s">
        <v>599</v>
      </c>
      <c r="E628" s="136" t="s">
        <v>310</v>
      </c>
      <c r="F628" s="137">
        <v>21726.27</v>
      </c>
    </row>
    <row r="629" spans="1:6" hidden="1" outlineLevel="2" x14ac:dyDescent="0.25">
      <c r="A629" s="136" t="s">
        <v>112</v>
      </c>
      <c r="B629" s="136" t="s">
        <v>113</v>
      </c>
      <c r="C629" s="136" t="s">
        <v>385</v>
      </c>
      <c r="D629" s="136" t="s">
        <v>599</v>
      </c>
      <c r="E629" s="136" t="s">
        <v>299</v>
      </c>
      <c r="F629" s="137">
        <v>37419.160000000003</v>
      </c>
    </row>
    <row r="630" spans="1:6" hidden="1" outlineLevel="2" x14ac:dyDescent="0.25">
      <c r="A630" s="136" t="s">
        <v>112</v>
      </c>
      <c r="B630" s="136" t="s">
        <v>113</v>
      </c>
      <c r="C630" s="136" t="s">
        <v>385</v>
      </c>
      <c r="D630" s="136" t="s">
        <v>599</v>
      </c>
      <c r="E630" s="136" t="s">
        <v>277</v>
      </c>
      <c r="F630" s="137">
        <v>65492.95</v>
      </c>
    </row>
    <row r="631" spans="1:6" hidden="1" outlineLevel="2" x14ac:dyDescent="0.25">
      <c r="A631" s="136" t="s">
        <v>112</v>
      </c>
      <c r="B631" s="136" t="s">
        <v>113</v>
      </c>
      <c r="C631" s="136" t="s">
        <v>385</v>
      </c>
      <c r="D631" s="136" t="s">
        <v>599</v>
      </c>
      <c r="E631" s="136" t="s">
        <v>278</v>
      </c>
      <c r="F631" s="137">
        <v>54662.49</v>
      </c>
    </row>
    <row r="632" spans="1:6" hidden="1" outlineLevel="2" x14ac:dyDescent="0.25">
      <c r="A632" s="136" t="s">
        <v>112</v>
      </c>
      <c r="B632" s="136" t="s">
        <v>113</v>
      </c>
      <c r="C632" s="136" t="s">
        <v>385</v>
      </c>
      <c r="D632" s="136" t="s">
        <v>599</v>
      </c>
      <c r="E632" s="136" t="s">
        <v>282</v>
      </c>
      <c r="F632" s="137">
        <v>20037.77</v>
      </c>
    </row>
    <row r="633" spans="1:6" hidden="1" outlineLevel="2" x14ac:dyDescent="0.25">
      <c r="A633" s="136" t="s">
        <v>112</v>
      </c>
      <c r="B633" s="136" t="s">
        <v>113</v>
      </c>
      <c r="C633" s="136" t="s">
        <v>385</v>
      </c>
      <c r="D633" s="136" t="s">
        <v>599</v>
      </c>
      <c r="E633" s="136" t="s">
        <v>301</v>
      </c>
      <c r="F633" s="137">
        <v>208831.29</v>
      </c>
    </row>
    <row r="634" spans="1:6" hidden="1" outlineLevel="2" x14ac:dyDescent="0.25">
      <c r="A634" s="136" t="s">
        <v>112</v>
      </c>
      <c r="B634" s="136" t="s">
        <v>113</v>
      </c>
      <c r="C634" s="136" t="s">
        <v>385</v>
      </c>
      <c r="D634" s="136" t="s">
        <v>599</v>
      </c>
      <c r="E634" s="136" t="s">
        <v>297</v>
      </c>
      <c r="F634" s="137">
        <v>25915.83</v>
      </c>
    </row>
    <row r="635" spans="1:6" hidden="1" outlineLevel="2" x14ac:dyDescent="0.25">
      <c r="A635" s="136" t="s">
        <v>112</v>
      </c>
      <c r="B635" s="136" t="s">
        <v>113</v>
      </c>
      <c r="C635" s="136" t="s">
        <v>385</v>
      </c>
      <c r="D635" s="136" t="s">
        <v>599</v>
      </c>
      <c r="E635" s="136" t="s">
        <v>323</v>
      </c>
      <c r="F635" s="137">
        <v>357860.12</v>
      </c>
    </row>
    <row r="636" spans="1:6" hidden="1" outlineLevel="2" x14ac:dyDescent="0.25">
      <c r="A636" s="136" t="s">
        <v>112</v>
      </c>
      <c r="B636" s="136" t="s">
        <v>113</v>
      </c>
      <c r="C636" s="136" t="s">
        <v>385</v>
      </c>
      <c r="D636" s="136" t="s">
        <v>599</v>
      </c>
      <c r="E636" s="136" t="s">
        <v>346</v>
      </c>
      <c r="F636" s="137">
        <v>393687.45</v>
      </c>
    </row>
    <row r="637" spans="1:6" hidden="1" outlineLevel="2" x14ac:dyDescent="0.25">
      <c r="A637" s="136" t="s">
        <v>112</v>
      </c>
      <c r="B637" s="136" t="s">
        <v>113</v>
      </c>
      <c r="C637" s="136" t="s">
        <v>385</v>
      </c>
      <c r="D637" s="136" t="s">
        <v>599</v>
      </c>
      <c r="E637" s="136" t="s">
        <v>283</v>
      </c>
      <c r="F637" s="137">
        <v>42803.17</v>
      </c>
    </row>
    <row r="638" spans="1:6" hidden="1" outlineLevel="2" x14ac:dyDescent="0.25">
      <c r="A638" s="136" t="s">
        <v>112</v>
      </c>
      <c r="B638" s="136" t="s">
        <v>113</v>
      </c>
      <c r="C638" s="136" t="s">
        <v>385</v>
      </c>
      <c r="D638" s="136" t="s">
        <v>599</v>
      </c>
      <c r="E638" s="136" t="s">
        <v>388</v>
      </c>
      <c r="F638" s="137">
        <v>968.17</v>
      </c>
    </row>
    <row r="639" spans="1:6" hidden="1" outlineLevel="2" x14ac:dyDescent="0.25">
      <c r="A639" s="136" t="s">
        <v>112</v>
      </c>
      <c r="B639" s="136" t="s">
        <v>113</v>
      </c>
      <c r="C639" s="136" t="s">
        <v>385</v>
      </c>
      <c r="D639" s="136" t="s">
        <v>599</v>
      </c>
      <c r="E639" s="136" t="s">
        <v>332</v>
      </c>
      <c r="F639" s="137">
        <v>8122.56</v>
      </c>
    </row>
    <row r="640" spans="1:6" hidden="1" outlineLevel="2" x14ac:dyDescent="0.25">
      <c r="A640" s="136" t="s">
        <v>112</v>
      </c>
      <c r="B640" s="136" t="s">
        <v>113</v>
      </c>
      <c r="C640" s="136" t="s">
        <v>385</v>
      </c>
      <c r="D640" s="136" t="s">
        <v>599</v>
      </c>
      <c r="E640" s="136" t="s">
        <v>281</v>
      </c>
      <c r="F640" s="137">
        <v>83772.100000000006</v>
      </c>
    </row>
    <row r="641" spans="1:6" hidden="1" outlineLevel="2" x14ac:dyDescent="0.25">
      <c r="A641" s="136" t="s">
        <v>112</v>
      </c>
      <c r="B641" s="136" t="s">
        <v>113</v>
      </c>
      <c r="C641" s="136" t="s">
        <v>385</v>
      </c>
      <c r="D641" s="136" t="s">
        <v>599</v>
      </c>
      <c r="E641" s="136" t="s">
        <v>361</v>
      </c>
      <c r="F641" s="137">
        <v>14272.22</v>
      </c>
    </row>
    <row r="642" spans="1:6" hidden="1" outlineLevel="2" x14ac:dyDescent="0.25">
      <c r="A642" s="136" t="s">
        <v>112</v>
      </c>
      <c r="B642" s="136" t="s">
        <v>113</v>
      </c>
      <c r="C642" s="136" t="s">
        <v>385</v>
      </c>
      <c r="D642" s="136" t="s">
        <v>599</v>
      </c>
      <c r="E642" s="136" t="s">
        <v>279</v>
      </c>
      <c r="F642" s="137">
        <v>21450.02</v>
      </c>
    </row>
    <row r="643" spans="1:6" hidden="1" outlineLevel="2" x14ac:dyDescent="0.25">
      <c r="A643" s="136" t="s">
        <v>112</v>
      </c>
      <c r="B643" s="136" t="s">
        <v>113</v>
      </c>
      <c r="C643" s="136" t="s">
        <v>385</v>
      </c>
      <c r="D643" s="136" t="s">
        <v>599</v>
      </c>
      <c r="E643" s="136" t="s">
        <v>286</v>
      </c>
      <c r="F643" s="137">
        <v>4693.05</v>
      </c>
    </row>
    <row r="644" spans="1:6" hidden="1" outlineLevel="2" x14ac:dyDescent="0.25">
      <c r="A644" s="136" t="s">
        <v>112</v>
      </c>
      <c r="B644" s="136" t="s">
        <v>113</v>
      </c>
      <c r="C644" s="136" t="s">
        <v>385</v>
      </c>
      <c r="D644" s="136" t="s">
        <v>599</v>
      </c>
      <c r="E644" s="136" t="s">
        <v>290</v>
      </c>
      <c r="F644" s="137">
        <v>113094.26</v>
      </c>
    </row>
    <row r="645" spans="1:6" hidden="1" outlineLevel="2" x14ac:dyDescent="0.25">
      <c r="A645" s="136" t="s">
        <v>112</v>
      </c>
      <c r="B645" s="136" t="s">
        <v>113</v>
      </c>
      <c r="C645" s="136" t="s">
        <v>385</v>
      </c>
      <c r="D645" s="136" t="s">
        <v>599</v>
      </c>
      <c r="E645" s="136" t="s">
        <v>367</v>
      </c>
      <c r="F645" s="137">
        <v>9860</v>
      </c>
    </row>
    <row r="646" spans="1:6" hidden="1" outlineLevel="2" x14ac:dyDescent="0.25">
      <c r="A646" s="136" t="s">
        <v>112</v>
      </c>
      <c r="B646" s="136" t="s">
        <v>113</v>
      </c>
      <c r="C646" s="136" t="s">
        <v>385</v>
      </c>
      <c r="D646" s="136" t="s">
        <v>599</v>
      </c>
      <c r="E646" s="136" t="s">
        <v>313</v>
      </c>
      <c r="F646" s="137">
        <v>23786.04</v>
      </c>
    </row>
    <row r="647" spans="1:6" hidden="1" outlineLevel="2" x14ac:dyDescent="0.25">
      <c r="A647" s="136" t="s">
        <v>112</v>
      </c>
      <c r="B647" s="136" t="s">
        <v>113</v>
      </c>
      <c r="C647" s="136" t="s">
        <v>385</v>
      </c>
      <c r="D647" s="136" t="s">
        <v>599</v>
      </c>
      <c r="E647" s="136" t="s">
        <v>287</v>
      </c>
      <c r="F647" s="137">
        <v>3409.92</v>
      </c>
    </row>
    <row r="648" spans="1:6" hidden="1" outlineLevel="2" x14ac:dyDescent="0.25">
      <c r="A648" s="136" t="s">
        <v>112</v>
      </c>
      <c r="B648" s="136" t="s">
        <v>113</v>
      </c>
      <c r="C648" s="136" t="s">
        <v>385</v>
      </c>
      <c r="D648" s="136" t="s">
        <v>599</v>
      </c>
      <c r="E648" s="136" t="s">
        <v>387</v>
      </c>
      <c r="F648" s="137">
        <v>187081.06</v>
      </c>
    </row>
    <row r="649" spans="1:6" hidden="1" outlineLevel="2" x14ac:dyDescent="0.25">
      <c r="A649" s="136" t="s">
        <v>112</v>
      </c>
      <c r="B649" s="136" t="s">
        <v>113</v>
      </c>
      <c r="C649" s="136" t="s">
        <v>385</v>
      </c>
      <c r="D649" s="136" t="s">
        <v>600</v>
      </c>
      <c r="E649" s="136" t="s">
        <v>287</v>
      </c>
      <c r="F649" s="137">
        <v>150455.20000000001</v>
      </c>
    </row>
    <row r="650" spans="1:6" hidden="1" outlineLevel="2" x14ac:dyDescent="0.25">
      <c r="A650" s="136" t="s">
        <v>112</v>
      </c>
      <c r="B650" s="136" t="s">
        <v>113</v>
      </c>
      <c r="C650" s="136" t="s">
        <v>385</v>
      </c>
      <c r="D650" s="136" t="s">
        <v>600</v>
      </c>
      <c r="E650" s="136" t="s">
        <v>279</v>
      </c>
      <c r="F650" s="137">
        <v>348347.71</v>
      </c>
    </row>
    <row r="651" spans="1:6" hidden="1" outlineLevel="2" x14ac:dyDescent="0.25">
      <c r="A651" s="136" t="s">
        <v>112</v>
      </c>
      <c r="B651" s="136" t="s">
        <v>113</v>
      </c>
      <c r="C651" s="136" t="s">
        <v>385</v>
      </c>
      <c r="D651" s="136" t="s">
        <v>600</v>
      </c>
      <c r="E651" s="136" t="s">
        <v>372</v>
      </c>
      <c r="F651" s="137">
        <v>1476294.64</v>
      </c>
    </row>
    <row r="652" spans="1:6" hidden="1" outlineLevel="2" x14ac:dyDescent="0.25">
      <c r="A652" s="136" t="s">
        <v>112</v>
      </c>
      <c r="B652" s="136" t="s">
        <v>113</v>
      </c>
      <c r="C652" s="136" t="s">
        <v>385</v>
      </c>
      <c r="D652" s="136" t="s">
        <v>600</v>
      </c>
      <c r="E652" s="136" t="s">
        <v>332</v>
      </c>
      <c r="F652" s="137">
        <v>22017.08</v>
      </c>
    </row>
    <row r="653" spans="1:6" hidden="1" outlineLevel="2" x14ac:dyDescent="0.25">
      <c r="A653" s="136" t="s">
        <v>112</v>
      </c>
      <c r="B653" s="136" t="s">
        <v>113</v>
      </c>
      <c r="C653" s="136" t="s">
        <v>385</v>
      </c>
      <c r="D653" s="136" t="s">
        <v>600</v>
      </c>
      <c r="E653" s="136" t="s">
        <v>292</v>
      </c>
      <c r="F653" s="137">
        <v>116095.45</v>
      </c>
    </row>
    <row r="654" spans="1:6" hidden="1" outlineLevel="2" x14ac:dyDescent="0.25">
      <c r="A654" s="136" t="s">
        <v>112</v>
      </c>
      <c r="B654" s="136" t="s">
        <v>113</v>
      </c>
      <c r="C654" s="136" t="s">
        <v>385</v>
      </c>
      <c r="D654" s="136" t="s">
        <v>600</v>
      </c>
      <c r="E654" s="136" t="s">
        <v>327</v>
      </c>
      <c r="F654" s="137">
        <v>171467.55</v>
      </c>
    </row>
    <row r="655" spans="1:6" hidden="1" outlineLevel="2" x14ac:dyDescent="0.25">
      <c r="A655" s="136" t="s">
        <v>112</v>
      </c>
      <c r="B655" s="136" t="s">
        <v>113</v>
      </c>
      <c r="C655" s="136" t="s">
        <v>385</v>
      </c>
      <c r="D655" s="136" t="s">
        <v>600</v>
      </c>
      <c r="E655" s="136" t="s">
        <v>346</v>
      </c>
      <c r="F655" s="137">
        <v>57826.97</v>
      </c>
    </row>
    <row r="656" spans="1:6" hidden="1" outlineLevel="2" x14ac:dyDescent="0.25">
      <c r="A656" s="136" t="s">
        <v>112</v>
      </c>
      <c r="B656" s="136" t="s">
        <v>113</v>
      </c>
      <c r="C656" s="136" t="s">
        <v>385</v>
      </c>
      <c r="D656" s="136" t="s">
        <v>600</v>
      </c>
      <c r="E656" s="136" t="s">
        <v>360</v>
      </c>
      <c r="F656" s="137">
        <v>156428.74</v>
      </c>
    </row>
    <row r="657" spans="1:6" hidden="1" outlineLevel="2" x14ac:dyDescent="0.25">
      <c r="A657" s="136" t="s">
        <v>112</v>
      </c>
      <c r="B657" s="136" t="s">
        <v>113</v>
      </c>
      <c r="C657" s="136" t="s">
        <v>385</v>
      </c>
      <c r="D657" s="136" t="s">
        <v>600</v>
      </c>
      <c r="E657" s="136" t="s">
        <v>278</v>
      </c>
      <c r="F657" s="137">
        <v>45725.18</v>
      </c>
    </row>
    <row r="658" spans="1:6" hidden="1" outlineLevel="2" x14ac:dyDescent="0.25">
      <c r="A658" s="136" t="s">
        <v>112</v>
      </c>
      <c r="B658" s="136" t="s">
        <v>113</v>
      </c>
      <c r="C658" s="136" t="s">
        <v>385</v>
      </c>
      <c r="D658" s="136" t="s">
        <v>600</v>
      </c>
      <c r="E658" s="136" t="s">
        <v>310</v>
      </c>
      <c r="F658" s="137">
        <v>2152320.77</v>
      </c>
    </row>
    <row r="659" spans="1:6" hidden="1" outlineLevel="2" x14ac:dyDescent="0.25">
      <c r="A659" s="136" t="s">
        <v>112</v>
      </c>
      <c r="B659" s="136" t="s">
        <v>113</v>
      </c>
      <c r="C659" s="136" t="s">
        <v>385</v>
      </c>
      <c r="D659" s="136" t="s">
        <v>600</v>
      </c>
      <c r="E659" s="136" t="s">
        <v>366</v>
      </c>
      <c r="F659" s="137">
        <v>250.17</v>
      </c>
    </row>
    <row r="660" spans="1:6" hidden="1" outlineLevel="2" x14ac:dyDescent="0.25">
      <c r="A660" s="136" t="s">
        <v>112</v>
      </c>
      <c r="B660" s="136" t="s">
        <v>113</v>
      </c>
      <c r="C660" s="136" t="s">
        <v>385</v>
      </c>
      <c r="D660" s="136" t="s">
        <v>600</v>
      </c>
      <c r="E660" s="136" t="s">
        <v>281</v>
      </c>
      <c r="F660" s="137">
        <v>148424.71</v>
      </c>
    </row>
    <row r="661" spans="1:6" hidden="1" outlineLevel="2" x14ac:dyDescent="0.25">
      <c r="A661" s="136" t="s">
        <v>112</v>
      </c>
      <c r="B661" s="136" t="s">
        <v>113</v>
      </c>
      <c r="C661" s="136" t="s">
        <v>385</v>
      </c>
      <c r="D661" s="136" t="s">
        <v>600</v>
      </c>
      <c r="E661" s="136" t="s">
        <v>284</v>
      </c>
      <c r="F661" s="137">
        <v>88926.96</v>
      </c>
    </row>
    <row r="662" spans="1:6" hidden="1" outlineLevel="2" x14ac:dyDescent="0.25">
      <c r="A662" s="136" t="s">
        <v>112</v>
      </c>
      <c r="B662" s="136" t="s">
        <v>113</v>
      </c>
      <c r="C662" s="136" t="s">
        <v>385</v>
      </c>
      <c r="D662" s="136" t="s">
        <v>600</v>
      </c>
      <c r="E662" s="136" t="s">
        <v>315</v>
      </c>
      <c r="F662" s="137">
        <v>509089.41</v>
      </c>
    </row>
    <row r="663" spans="1:6" hidden="1" outlineLevel="2" x14ac:dyDescent="0.25">
      <c r="A663" s="136" t="s">
        <v>112</v>
      </c>
      <c r="B663" s="136" t="s">
        <v>113</v>
      </c>
      <c r="C663" s="136" t="s">
        <v>385</v>
      </c>
      <c r="D663" s="136" t="s">
        <v>600</v>
      </c>
      <c r="E663" s="136" t="s">
        <v>303</v>
      </c>
      <c r="F663" s="137">
        <v>164699.39000000001</v>
      </c>
    </row>
    <row r="664" spans="1:6" hidden="1" outlineLevel="2" x14ac:dyDescent="0.25">
      <c r="A664" s="136" t="s">
        <v>112</v>
      </c>
      <c r="B664" s="136" t="s">
        <v>113</v>
      </c>
      <c r="C664" s="136" t="s">
        <v>385</v>
      </c>
      <c r="D664" s="136" t="s">
        <v>600</v>
      </c>
      <c r="E664" s="136" t="s">
        <v>343</v>
      </c>
      <c r="F664" s="137">
        <v>10650.39</v>
      </c>
    </row>
    <row r="665" spans="1:6" hidden="1" outlineLevel="2" x14ac:dyDescent="0.25">
      <c r="A665" s="136" t="s">
        <v>112</v>
      </c>
      <c r="B665" s="136" t="s">
        <v>113</v>
      </c>
      <c r="C665" s="136" t="s">
        <v>385</v>
      </c>
      <c r="D665" s="136" t="s">
        <v>600</v>
      </c>
      <c r="E665" s="136" t="s">
        <v>376</v>
      </c>
      <c r="F665" s="137">
        <v>75899.13</v>
      </c>
    </row>
    <row r="666" spans="1:6" hidden="1" outlineLevel="2" x14ac:dyDescent="0.25">
      <c r="A666" s="136" t="s">
        <v>112</v>
      </c>
      <c r="B666" s="136" t="s">
        <v>113</v>
      </c>
      <c r="C666" s="136" t="s">
        <v>385</v>
      </c>
      <c r="D666" s="136" t="s">
        <v>600</v>
      </c>
      <c r="E666" s="136" t="s">
        <v>296</v>
      </c>
      <c r="F666" s="137">
        <v>63592.86</v>
      </c>
    </row>
    <row r="667" spans="1:6" hidden="1" outlineLevel="2" x14ac:dyDescent="0.25">
      <c r="A667" s="136" t="s">
        <v>112</v>
      </c>
      <c r="B667" s="136" t="s">
        <v>113</v>
      </c>
      <c r="C667" s="136" t="s">
        <v>385</v>
      </c>
      <c r="D667" s="136" t="s">
        <v>600</v>
      </c>
      <c r="E667" s="136" t="s">
        <v>290</v>
      </c>
      <c r="F667" s="137">
        <v>162236.6</v>
      </c>
    </row>
    <row r="668" spans="1:6" hidden="1" outlineLevel="2" x14ac:dyDescent="0.25">
      <c r="A668" s="136" t="s">
        <v>112</v>
      </c>
      <c r="B668" s="136" t="s">
        <v>113</v>
      </c>
      <c r="C668" s="136" t="s">
        <v>385</v>
      </c>
      <c r="D668" s="136" t="s">
        <v>600</v>
      </c>
      <c r="E668" s="136" t="s">
        <v>339</v>
      </c>
      <c r="F668" s="137">
        <v>133021.28</v>
      </c>
    </row>
    <row r="669" spans="1:6" hidden="1" outlineLevel="2" x14ac:dyDescent="0.25">
      <c r="A669" s="136" t="s">
        <v>112</v>
      </c>
      <c r="B669" s="136" t="s">
        <v>113</v>
      </c>
      <c r="C669" s="136" t="s">
        <v>385</v>
      </c>
      <c r="D669" s="136" t="s">
        <v>600</v>
      </c>
      <c r="E669" s="136" t="s">
        <v>293</v>
      </c>
      <c r="F669" s="137">
        <v>3447.6</v>
      </c>
    </row>
    <row r="670" spans="1:6" hidden="1" outlineLevel="2" x14ac:dyDescent="0.25">
      <c r="A670" s="136" t="s">
        <v>112</v>
      </c>
      <c r="B670" s="136" t="s">
        <v>113</v>
      </c>
      <c r="C670" s="136" t="s">
        <v>385</v>
      </c>
      <c r="D670" s="136" t="s">
        <v>600</v>
      </c>
      <c r="E670" s="136" t="s">
        <v>289</v>
      </c>
      <c r="F670" s="137">
        <v>250895.25</v>
      </c>
    </row>
    <row r="671" spans="1:6" hidden="1" outlineLevel="2" x14ac:dyDescent="0.25">
      <c r="A671" s="136" t="s">
        <v>112</v>
      </c>
      <c r="B671" s="136" t="s">
        <v>113</v>
      </c>
      <c r="C671" s="136" t="s">
        <v>385</v>
      </c>
      <c r="D671" s="136" t="s">
        <v>600</v>
      </c>
      <c r="E671" s="136" t="s">
        <v>298</v>
      </c>
      <c r="F671" s="137">
        <v>4600.6000000000004</v>
      </c>
    </row>
    <row r="672" spans="1:6" hidden="1" outlineLevel="2" x14ac:dyDescent="0.25">
      <c r="A672" s="136" t="s">
        <v>112</v>
      </c>
      <c r="B672" s="136" t="s">
        <v>113</v>
      </c>
      <c r="C672" s="136" t="s">
        <v>385</v>
      </c>
      <c r="D672" s="136" t="s">
        <v>600</v>
      </c>
      <c r="E672" s="136" t="s">
        <v>286</v>
      </c>
      <c r="F672" s="137">
        <v>243155.61</v>
      </c>
    </row>
    <row r="673" spans="1:6" hidden="1" outlineLevel="2" x14ac:dyDescent="0.25">
      <c r="A673" s="136" t="s">
        <v>112</v>
      </c>
      <c r="B673" s="136" t="s">
        <v>113</v>
      </c>
      <c r="C673" s="136" t="s">
        <v>385</v>
      </c>
      <c r="D673" s="136" t="s">
        <v>600</v>
      </c>
      <c r="E673" s="136" t="s">
        <v>277</v>
      </c>
      <c r="F673" s="137">
        <v>79362.759999999995</v>
      </c>
    </row>
    <row r="674" spans="1:6" hidden="1" outlineLevel="2" x14ac:dyDescent="0.25">
      <c r="A674" s="136" t="s">
        <v>112</v>
      </c>
      <c r="B674" s="136" t="s">
        <v>113</v>
      </c>
      <c r="C674" s="136" t="s">
        <v>385</v>
      </c>
      <c r="D674" s="136" t="s">
        <v>600</v>
      </c>
      <c r="E674" s="136" t="s">
        <v>300</v>
      </c>
      <c r="F674" s="137">
        <v>54199.48</v>
      </c>
    </row>
    <row r="675" spans="1:6" hidden="1" outlineLevel="2" x14ac:dyDescent="0.25">
      <c r="A675" s="136" t="s">
        <v>112</v>
      </c>
      <c r="B675" s="136" t="s">
        <v>113</v>
      </c>
      <c r="C675" s="136" t="s">
        <v>385</v>
      </c>
      <c r="D675" s="136" t="s">
        <v>600</v>
      </c>
      <c r="E675" s="136" t="s">
        <v>383</v>
      </c>
      <c r="F675" s="137">
        <v>87801.98</v>
      </c>
    </row>
    <row r="676" spans="1:6" hidden="1" outlineLevel="2" x14ac:dyDescent="0.25">
      <c r="A676" s="136" t="s">
        <v>112</v>
      </c>
      <c r="B676" s="136" t="s">
        <v>113</v>
      </c>
      <c r="C676" s="136" t="s">
        <v>385</v>
      </c>
      <c r="D676" s="136" t="s">
        <v>600</v>
      </c>
      <c r="E676" s="136" t="s">
        <v>282</v>
      </c>
      <c r="F676" s="137">
        <v>66561.009999999995</v>
      </c>
    </row>
    <row r="677" spans="1:6" hidden="1" outlineLevel="2" x14ac:dyDescent="0.25">
      <c r="A677" s="136" t="s">
        <v>112</v>
      </c>
      <c r="B677" s="136" t="s">
        <v>113</v>
      </c>
      <c r="C677" s="136" t="s">
        <v>385</v>
      </c>
      <c r="D677" s="136" t="s">
        <v>600</v>
      </c>
      <c r="E677" s="136" t="s">
        <v>334</v>
      </c>
      <c r="F677" s="137">
        <v>2963.89</v>
      </c>
    </row>
    <row r="678" spans="1:6" hidden="1" outlineLevel="2" x14ac:dyDescent="0.25">
      <c r="A678" s="136" t="s">
        <v>112</v>
      </c>
      <c r="B678" s="136" t="s">
        <v>113</v>
      </c>
      <c r="C678" s="136" t="s">
        <v>385</v>
      </c>
      <c r="D678" s="136" t="s">
        <v>600</v>
      </c>
      <c r="E678" s="136" t="s">
        <v>283</v>
      </c>
      <c r="F678" s="137">
        <v>187445.76000000001</v>
      </c>
    </row>
    <row r="679" spans="1:6" hidden="1" outlineLevel="2" x14ac:dyDescent="0.25">
      <c r="A679" s="136" t="s">
        <v>112</v>
      </c>
      <c r="B679" s="136" t="s">
        <v>113</v>
      </c>
      <c r="C679" s="136" t="s">
        <v>385</v>
      </c>
      <c r="D679" s="136" t="s">
        <v>600</v>
      </c>
      <c r="E679" s="136" t="s">
        <v>291</v>
      </c>
      <c r="F679" s="137">
        <v>328266.81</v>
      </c>
    </row>
    <row r="680" spans="1:6" hidden="1" outlineLevel="2" x14ac:dyDescent="0.25">
      <c r="A680" s="136" t="s">
        <v>112</v>
      </c>
      <c r="B680" s="136" t="s">
        <v>113</v>
      </c>
      <c r="C680" s="136" t="s">
        <v>385</v>
      </c>
      <c r="D680" s="136" t="s">
        <v>600</v>
      </c>
      <c r="E680" s="136" t="s">
        <v>297</v>
      </c>
      <c r="F680" s="137">
        <v>284756.03999999998</v>
      </c>
    </row>
    <row r="681" spans="1:6" hidden="1" outlineLevel="2" x14ac:dyDescent="0.25">
      <c r="A681" s="136" t="s">
        <v>112</v>
      </c>
      <c r="B681" s="136" t="s">
        <v>113</v>
      </c>
      <c r="C681" s="136" t="s">
        <v>385</v>
      </c>
      <c r="D681" s="136" t="s">
        <v>600</v>
      </c>
      <c r="E681" s="136" t="s">
        <v>285</v>
      </c>
      <c r="F681" s="137">
        <v>75321.41</v>
      </c>
    </row>
    <row r="682" spans="1:6" hidden="1" outlineLevel="2" x14ac:dyDescent="0.25">
      <c r="A682" s="136" t="s">
        <v>112</v>
      </c>
      <c r="B682" s="136" t="s">
        <v>113</v>
      </c>
      <c r="C682" s="136" t="s">
        <v>385</v>
      </c>
      <c r="D682" s="136" t="s">
        <v>600</v>
      </c>
      <c r="E682" s="136" t="s">
        <v>273</v>
      </c>
      <c r="F682" s="137">
        <v>95593.59</v>
      </c>
    </row>
    <row r="683" spans="1:6" hidden="1" outlineLevel="2" x14ac:dyDescent="0.25">
      <c r="A683" s="136" t="s">
        <v>112</v>
      </c>
      <c r="B683" s="136" t="s">
        <v>113</v>
      </c>
      <c r="C683" s="136" t="s">
        <v>385</v>
      </c>
      <c r="D683" s="136" t="s">
        <v>600</v>
      </c>
      <c r="E683" s="136" t="s">
        <v>316</v>
      </c>
      <c r="F683" s="137">
        <v>-7606.59</v>
      </c>
    </row>
    <row r="684" spans="1:6" hidden="1" outlineLevel="2" x14ac:dyDescent="0.25">
      <c r="A684" s="136" t="s">
        <v>112</v>
      </c>
      <c r="B684" s="136" t="s">
        <v>113</v>
      </c>
      <c r="C684" s="136" t="s">
        <v>385</v>
      </c>
      <c r="D684" s="136" t="s">
        <v>600</v>
      </c>
      <c r="E684" s="136" t="s">
        <v>288</v>
      </c>
      <c r="F684" s="137">
        <v>141194.98000000001</v>
      </c>
    </row>
    <row r="685" spans="1:6" hidden="1" outlineLevel="2" x14ac:dyDescent="0.25">
      <c r="A685" s="136" t="s">
        <v>112</v>
      </c>
      <c r="B685" s="136" t="s">
        <v>113</v>
      </c>
      <c r="C685" s="136" t="s">
        <v>385</v>
      </c>
      <c r="D685" s="136" t="s">
        <v>600</v>
      </c>
      <c r="E685" s="136" t="s">
        <v>321</v>
      </c>
      <c r="F685" s="137">
        <v>626.41999999999996</v>
      </c>
    </row>
    <row r="686" spans="1:6" hidden="1" outlineLevel="2" x14ac:dyDescent="0.25">
      <c r="A686" s="136" t="s">
        <v>112</v>
      </c>
      <c r="B686" s="136" t="s">
        <v>113</v>
      </c>
      <c r="C686" s="136" t="s">
        <v>385</v>
      </c>
      <c r="D686" s="136" t="s">
        <v>600</v>
      </c>
      <c r="E686" s="136" t="s">
        <v>355</v>
      </c>
      <c r="F686" s="137">
        <v>65009.71</v>
      </c>
    </row>
    <row r="687" spans="1:6" hidden="1" outlineLevel="2" x14ac:dyDescent="0.25">
      <c r="A687" s="136" t="s">
        <v>112</v>
      </c>
      <c r="B687" s="136" t="s">
        <v>113</v>
      </c>
      <c r="C687" s="136" t="s">
        <v>385</v>
      </c>
      <c r="D687" s="136" t="s">
        <v>600</v>
      </c>
      <c r="E687" s="136" t="s">
        <v>301</v>
      </c>
      <c r="F687" s="137">
        <v>109829.33</v>
      </c>
    </row>
    <row r="688" spans="1:6" hidden="1" outlineLevel="2" x14ac:dyDescent="0.25">
      <c r="A688" s="136" t="s">
        <v>112</v>
      </c>
      <c r="B688" s="136" t="s">
        <v>113</v>
      </c>
      <c r="C688" s="136" t="s">
        <v>385</v>
      </c>
      <c r="D688" s="136" t="s">
        <v>600</v>
      </c>
      <c r="E688" s="136" t="s">
        <v>367</v>
      </c>
      <c r="F688" s="137">
        <v>23378.97</v>
      </c>
    </row>
    <row r="689" spans="1:6" hidden="1" outlineLevel="2" x14ac:dyDescent="0.25">
      <c r="A689" s="136" t="s">
        <v>112</v>
      </c>
      <c r="B689" s="136" t="s">
        <v>113</v>
      </c>
      <c r="C689" s="136" t="s">
        <v>385</v>
      </c>
      <c r="D689" s="136" t="s">
        <v>600</v>
      </c>
      <c r="E689" s="136" t="s">
        <v>302</v>
      </c>
      <c r="F689" s="137">
        <v>45808.91</v>
      </c>
    </row>
    <row r="690" spans="1:6" hidden="1" outlineLevel="2" x14ac:dyDescent="0.25">
      <c r="A690" s="136" t="s">
        <v>112</v>
      </c>
      <c r="B690" s="136" t="s">
        <v>113</v>
      </c>
      <c r="C690" s="136" t="s">
        <v>385</v>
      </c>
      <c r="D690" s="136" t="s">
        <v>600</v>
      </c>
      <c r="E690" s="136" t="s">
        <v>299</v>
      </c>
      <c r="F690" s="137">
        <v>59777.09</v>
      </c>
    </row>
    <row r="691" spans="1:6" hidden="1" outlineLevel="2" x14ac:dyDescent="0.25">
      <c r="A691" s="136" t="s">
        <v>112</v>
      </c>
      <c r="B691" s="136" t="s">
        <v>113</v>
      </c>
      <c r="C691" s="136" t="s">
        <v>385</v>
      </c>
      <c r="D691" s="136" t="s">
        <v>600</v>
      </c>
      <c r="E691" s="136" t="s">
        <v>280</v>
      </c>
      <c r="F691" s="137">
        <v>216188.18</v>
      </c>
    </row>
    <row r="692" spans="1:6" hidden="1" outlineLevel="2" x14ac:dyDescent="0.25">
      <c r="A692" s="136" t="s">
        <v>112</v>
      </c>
      <c r="B692" s="136" t="s">
        <v>113</v>
      </c>
      <c r="C692" s="136" t="s">
        <v>385</v>
      </c>
      <c r="D692" s="136" t="s">
        <v>600</v>
      </c>
      <c r="E692" s="136" t="s">
        <v>323</v>
      </c>
      <c r="F692" s="137">
        <v>351955.46</v>
      </c>
    </row>
    <row r="693" spans="1:6" hidden="1" outlineLevel="2" x14ac:dyDescent="0.25">
      <c r="A693" s="136" t="s">
        <v>112</v>
      </c>
      <c r="B693" s="136" t="s">
        <v>113</v>
      </c>
      <c r="C693" s="136" t="s">
        <v>385</v>
      </c>
      <c r="D693" s="136" t="s">
        <v>600</v>
      </c>
      <c r="E693" s="136" t="s">
        <v>363</v>
      </c>
      <c r="F693" s="137">
        <v>17771.71</v>
      </c>
    </row>
    <row r="694" spans="1:6" hidden="1" outlineLevel="2" x14ac:dyDescent="0.25">
      <c r="A694" s="136" t="s">
        <v>112</v>
      </c>
      <c r="B694" s="136" t="s">
        <v>113</v>
      </c>
      <c r="C694" s="136" t="s">
        <v>385</v>
      </c>
      <c r="D694" s="136" t="s">
        <v>601</v>
      </c>
      <c r="E694" s="136" t="s">
        <v>376</v>
      </c>
      <c r="F694" s="137">
        <v>1882770.42</v>
      </c>
    </row>
    <row r="695" spans="1:6" hidden="1" outlineLevel="2" x14ac:dyDescent="0.25">
      <c r="A695" s="136" t="s">
        <v>112</v>
      </c>
      <c r="B695" s="136" t="s">
        <v>113</v>
      </c>
      <c r="C695" s="136" t="s">
        <v>385</v>
      </c>
      <c r="D695" s="136" t="s">
        <v>602</v>
      </c>
      <c r="E695" s="136" t="s">
        <v>309</v>
      </c>
      <c r="F695" s="137">
        <v>-31780.45</v>
      </c>
    </row>
    <row r="696" spans="1:6" hidden="1" outlineLevel="2" x14ac:dyDescent="0.25">
      <c r="A696" s="136" t="s">
        <v>112</v>
      </c>
      <c r="B696" s="136" t="s">
        <v>113</v>
      </c>
      <c r="C696" s="136" t="s">
        <v>385</v>
      </c>
      <c r="D696" s="136" t="s">
        <v>603</v>
      </c>
      <c r="E696" s="136" t="s">
        <v>360</v>
      </c>
      <c r="F696" s="137">
        <v>16571.599999999999</v>
      </c>
    </row>
    <row r="697" spans="1:6" hidden="1" outlineLevel="2" x14ac:dyDescent="0.25">
      <c r="A697" s="136" t="s">
        <v>112</v>
      </c>
      <c r="B697" s="136" t="s">
        <v>113</v>
      </c>
      <c r="C697" s="136" t="s">
        <v>385</v>
      </c>
      <c r="D697" s="136" t="s">
        <v>603</v>
      </c>
      <c r="E697" s="136" t="s">
        <v>280</v>
      </c>
      <c r="F697" s="137">
        <v>2855.39</v>
      </c>
    </row>
    <row r="698" spans="1:6" hidden="1" outlineLevel="2" x14ac:dyDescent="0.25">
      <c r="A698" s="136" t="s">
        <v>112</v>
      </c>
      <c r="B698" s="136" t="s">
        <v>113</v>
      </c>
      <c r="C698" s="136" t="s">
        <v>385</v>
      </c>
      <c r="D698" s="136" t="s">
        <v>603</v>
      </c>
      <c r="E698" s="136" t="s">
        <v>296</v>
      </c>
      <c r="F698" s="137">
        <v>584.86</v>
      </c>
    </row>
    <row r="699" spans="1:6" hidden="1" outlineLevel="2" x14ac:dyDescent="0.25">
      <c r="A699" s="136" t="s">
        <v>112</v>
      </c>
      <c r="B699" s="136" t="s">
        <v>113</v>
      </c>
      <c r="C699" s="136" t="s">
        <v>385</v>
      </c>
      <c r="D699" s="136" t="s">
        <v>603</v>
      </c>
      <c r="E699" s="136" t="s">
        <v>314</v>
      </c>
      <c r="F699" s="137">
        <v>3964.72</v>
      </c>
    </row>
    <row r="700" spans="1:6" hidden="1" outlineLevel="2" x14ac:dyDescent="0.25">
      <c r="A700" s="136" t="s">
        <v>112</v>
      </c>
      <c r="B700" s="136" t="s">
        <v>113</v>
      </c>
      <c r="C700" s="136" t="s">
        <v>385</v>
      </c>
      <c r="D700" s="136" t="s">
        <v>603</v>
      </c>
      <c r="E700" s="136" t="s">
        <v>287</v>
      </c>
      <c r="F700" s="137">
        <v>2048.6799999999998</v>
      </c>
    </row>
    <row r="701" spans="1:6" hidden="1" outlineLevel="2" x14ac:dyDescent="0.25">
      <c r="A701" s="136" t="s">
        <v>112</v>
      </c>
      <c r="B701" s="136" t="s">
        <v>113</v>
      </c>
      <c r="C701" s="136" t="s">
        <v>385</v>
      </c>
      <c r="D701" s="136" t="s">
        <v>603</v>
      </c>
      <c r="E701" s="136" t="s">
        <v>313</v>
      </c>
      <c r="F701" s="137">
        <v>1236.8900000000001</v>
      </c>
    </row>
    <row r="702" spans="1:6" hidden="1" outlineLevel="2" x14ac:dyDescent="0.25">
      <c r="A702" s="136" t="s">
        <v>112</v>
      </c>
      <c r="B702" s="136" t="s">
        <v>113</v>
      </c>
      <c r="C702" s="136" t="s">
        <v>385</v>
      </c>
      <c r="D702" s="136" t="s">
        <v>603</v>
      </c>
      <c r="E702" s="136" t="s">
        <v>289</v>
      </c>
      <c r="F702" s="137">
        <v>1626.98</v>
      </c>
    </row>
    <row r="703" spans="1:6" hidden="1" outlineLevel="2" x14ac:dyDescent="0.25">
      <c r="A703" s="136" t="s">
        <v>112</v>
      </c>
      <c r="B703" s="136" t="s">
        <v>113</v>
      </c>
      <c r="C703" s="136" t="s">
        <v>385</v>
      </c>
      <c r="D703" s="136" t="s">
        <v>603</v>
      </c>
      <c r="E703" s="136" t="s">
        <v>329</v>
      </c>
      <c r="F703" s="137">
        <v>733.66</v>
      </c>
    </row>
    <row r="704" spans="1:6" hidden="1" outlineLevel="2" x14ac:dyDescent="0.25">
      <c r="A704" s="136" t="s">
        <v>112</v>
      </c>
      <c r="B704" s="136" t="s">
        <v>113</v>
      </c>
      <c r="C704" s="136" t="s">
        <v>385</v>
      </c>
      <c r="D704" s="136" t="s">
        <v>603</v>
      </c>
      <c r="E704" s="136" t="s">
        <v>309</v>
      </c>
      <c r="F704" s="137">
        <v>3939.99</v>
      </c>
    </row>
    <row r="705" spans="1:6" hidden="1" outlineLevel="2" x14ac:dyDescent="0.25">
      <c r="A705" s="136" t="s">
        <v>112</v>
      </c>
      <c r="B705" s="136" t="s">
        <v>113</v>
      </c>
      <c r="C705" s="136" t="s">
        <v>385</v>
      </c>
      <c r="D705" s="136" t="s">
        <v>603</v>
      </c>
      <c r="E705" s="136" t="s">
        <v>278</v>
      </c>
      <c r="F705" s="137">
        <v>1499.44</v>
      </c>
    </row>
    <row r="706" spans="1:6" hidden="1" outlineLevel="2" x14ac:dyDescent="0.25">
      <c r="A706" s="136" t="s">
        <v>112</v>
      </c>
      <c r="B706" s="136" t="s">
        <v>113</v>
      </c>
      <c r="C706" s="136" t="s">
        <v>385</v>
      </c>
      <c r="D706" s="136" t="s">
        <v>603</v>
      </c>
      <c r="E706" s="136" t="s">
        <v>283</v>
      </c>
      <c r="F706" s="137">
        <v>3842.19</v>
      </c>
    </row>
    <row r="707" spans="1:6" outlineLevel="1" collapsed="1" x14ac:dyDescent="0.25">
      <c r="A707" s="136"/>
      <c r="B707" s="136"/>
      <c r="C707" s="140" t="s">
        <v>389</v>
      </c>
      <c r="D707" s="136"/>
      <c r="E707" s="136"/>
      <c r="F707" s="137">
        <f>SUBTOTAL(9,F487:F706)</f>
        <v>27638493.470000021</v>
      </c>
    </row>
    <row r="708" spans="1:6" hidden="1" outlineLevel="2" x14ac:dyDescent="0.25">
      <c r="A708" s="136" t="s">
        <v>112</v>
      </c>
      <c r="B708" s="136" t="s">
        <v>113</v>
      </c>
      <c r="C708" s="136" t="s">
        <v>390</v>
      </c>
      <c r="D708" s="136" t="s">
        <v>604</v>
      </c>
      <c r="E708" s="136" t="s">
        <v>376</v>
      </c>
      <c r="F708" s="137">
        <v>56044.32</v>
      </c>
    </row>
    <row r="709" spans="1:6" hidden="1" outlineLevel="2" x14ac:dyDescent="0.25">
      <c r="A709" s="136" t="s">
        <v>112</v>
      </c>
      <c r="B709" s="136" t="s">
        <v>113</v>
      </c>
      <c r="C709" s="136" t="s">
        <v>390</v>
      </c>
      <c r="D709" s="136" t="s">
        <v>605</v>
      </c>
      <c r="E709" s="136" t="s">
        <v>287</v>
      </c>
      <c r="F709" s="137">
        <v>2165.0700000000002</v>
      </c>
    </row>
    <row r="710" spans="1:6" hidden="1" outlineLevel="2" x14ac:dyDescent="0.25">
      <c r="A710" s="136" t="s">
        <v>112</v>
      </c>
      <c r="B710" s="136" t="s">
        <v>113</v>
      </c>
      <c r="C710" s="136" t="s">
        <v>390</v>
      </c>
      <c r="D710" s="136" t="s">
        <v>606</v>
      </c>
      <c r="E710" s="136" t="s">
        <v>363</v>
      </c>
      <c r="F710" s="137">
        <v>8594.4</v>
      </c>
    </row>
    <row r="711" spans="1:6" hidden="1" outlineLevel="2" x14ac:dyDescent="0.25">
      <c r="A711" s="136" t="s">
        <v>112</v>
      </c>
      <c r="B711" s="136" t="s">
        <v>113</v>
      </c>
      <c r="C711" s="136" t="s">
        <v>390</v>
      </c>
      <c r="D711" s="136" t="s">
        <v>607</v>
      </c>
      <c r="E711" s="136" t="s">
        <v>315</v>
      </c>
      <c r="F711" s="137">
        <v>5809.79</v>
      </c>
    </row>
    <row r="712" spans="1:6" hidden="1" outlineLevel="2" x14ac:dyDescent="0.25">
      <c r="A712" s="136" t="s">
        <v>112</v>
      </c>
      <c r="B712" s="136" t="s">
        <v>113</v>
      </c>
      <c r="C712" s="136" t="s">
        <v>390</v>
      </c>
      <c r="D712" s="136" t="s">
        <v>608</v>
      </c>
      <c r="E712" s="136" t="s">
        <v>288</v>
      </c>
      <c r="F712" s="137">
        <v>810.02</v>
      </c>
    </row>
    <row r="713" spans="1:6" hidden="1" outlineLevel="2" x14ac:dyDescent="0.25">
      <c r="A713" s="136" t="s">
        <v>112</v>
      </c>
      <c r="B713" s="136" t="s">
        <v>113</v>
      </c>
      <c r="C713" s="136" t="s">
        <v>390</v>
      </c>
      <c r="D713" s="136" t="s">
        <v>608</v>
      </c>
      <c r="E713" s="136" t="s">
        <v>315</v>
      </c>
      <c r="F713" s="137">
        <v>1898.29</v>
      </c>
    </row>
    <row r="714" spans="1:6" hidden="1" outlineLevel="2" x14ac:dyDescent="0.25">
      <c r="A714" s="136" t="s">
        <v>112</v>
      </c>
      <c r="B714" s="136" t="s">
        <v>113</v>
      </c>
      <c r="C714" s="136" t="s">
        <v>390</v>
      </c>
      <c r="D714" s="136" t="s">
        <v>608</v>
      </c>
      <c r="E714" s="136" t="s">
        <v>289</v>
      </c>
      <c r="F714" s="137">
        <v>425.07</v>
      </c>
    </row>
    <row r="715" spans="1:6" hidden="1" outlineLevel="2" x14ac:dyDescent="0.25">
      <c r="A715" s="136" t="s">
        <v>112</v>
      </c>
      <c r="B715" s="136" t="s">
        <v>113</v>
      </c>
      <c r="C715" s="136" t="s">
        <v>390</v>
      </c>
      <c r="D715" s="136" t="s">
        <v>608</v>
      </c>
      <c r="E715" s="136" t="s">
        <v>314</v>
      </c>
      <c r="F715" s="137">
        <v>3252.25</v>
      </c>
    </row>
    <row r="716" spans="1:6" hidden="1" outlineLevel="2" x14ac:dyDescent="0.25">
      <c r="A716" s="136" t="s">
        <v>112</v>
      </c>
      <c r="B716" s="136" t="s">
        <v>113</v>
      </c>
      <c r="C716" s="136" t="s">
        <v>390</v>
      </c>
      <c r="D716" s="136" t="s">
        <v>609</v>
      </c>
      <c r="E716" s="136" t="s">
        <v>363</v>
      </c>
      <c r="F716" s="137">
        <v>6815.48</v>
      </c>
    </row>
    <row r="717" spans="1:6" hidden="1" outlineLevel="2" x14ac:dyDescent="0.25">
      <c r="A717" s="136" t="s">
        <v>112</v>
      </c>
      <c r="B717" s="136" t="s">
        <v>113</v>
      </c>
      <c r="C717" s="136" t="s">
        <v>390</v>
      </c>
      <c r="D717" s="136" t="s">
        <v>610</v>
      </c>
      <c r="E717" s="136" t="s">
        <v>360</v>
      </c>
      <c r="F717" s="137">
        <v>2016.55</v>
      </c>
    </row>
    <row r="718" spans="1:6" hidden="1" outlineLevel="2" x14ac:dyDescent="0.25">
      <c r="A718" s="136" t="s">
        <v>112</v>
      </c>
      <c r="B718" s="136" t="s">
        <v>113</v>
      </c>
      <c r="C718" s="136" t="s">
        <v>390</v>
      </c>
      <c r="D718" s="136" t="s">
        <v>610</v>
      </c>
      <c r="E718" s="136" t="s">
        <v>298</v>
      </c>
      <c r="F718" s="137">
        <v>150.41999999999999</v>
      </c>
    </row>
    <row r="719" spans="1:6" hidden="1" outlineLevel="2" x14ac:dyDescent="0.25">
      <c r="A719" s="136" t="s">
        <v>112</v>
      </c>
      <c r="B719" s="136" t="s">
        <v>113</v>
      </c>
      <c r="C719" s="136" t="s">
        <v>390</v>
      </c>
      <c r="D719" s="136" t="s">
        <v>611</v>
      </c>
      <c r="E719" s="136" t="s">
        <v>340</v>
      </c>
      <c r="F719" s="137">
        <v>116444.76</v>
      </c>
    </row>
    <row r="720" spans="1:6" hidden="1" outlineLevel="2" x14ac:dyDescent="0.25">
      <c r="A720" s="136" t="s">
        <v>112</v>
      </c>
      <c r="B720" s="136" t="s">
        <v>113</v>
      </c>
      <c r="C720" s="136" t="s">
        <v>390</v>
      </c>
      <c r="D720" s="136" t="s">
        <v>612</v>
      </c>
      <c r="E720" s="136" t="s">
        <v>363</v>
      </c>
      <c r="F720" s="137">
        <v>2597.0100000000002</v>
      </c>
    </row>
    <row r="721" spans="1:6" hidden="1" outlineLevel="2" x14ac:dyDescent="0.25">
      <c r="A721" s="136" t="s">
        <v>112</v>
      </c>
      <c r="B721" s="136" t="s">
        <v>113</v>
      </c>
      <c r="C721" s="136" t="s">
        <v>390</v>
      </c>
      <c r="D721" s="136" t="s">
        <v>612</v>
      </c>
      <c r="E721" s="136" t="s">
        <v>376</v>
      </c>
      <c r="F721" s="137">
        <v>15595.62</v>
      </c>
    </row>
    <row r="722" spans="1:6" hidden="1" outlineLevel="2" x14ac:dyDescent="0.25">
      <c r="A722" s="136" t="s">
        <v>112</v>
      </c>
      <c r="B722" s="136" t="s">
        <v>113</v>
      </c>
      <c r="C722" s="136" t="s">
        <v>390</v>
      </c>
      <c r="D722" s="136" t="s">
        <v>613</v>
      </c>
      <c r="E722" s="136" t="s">
        <v>310</v>
      </c>
      <c r="F722" s="137">
        <v>36998.78</v>
      </c>
    </row>
    <row r="723" spans="1:6" hidden="1" outlineLevel="2" x14ac:dyDescent="0.25">
      <c r="A723" s="136" t="s">
        <v>112</v>
      </c>
      <c r="B723" s="136" t="s">
        <v>113</v>
      </c>
      <c r="C723" s="136" t="s">
        <v>390</v>
      </c>
      <c r="D723" s="136" t="s">
        <v>613</v>
      </c>
      <c r="E723" s="136" t="s">
        <v>284</v>
      </c>
      <c r="F723" s="137">
        <v>1878.51</v>
      </c>
    </row>
    <row r="724" spans="1:6" hidden="1" outlineLevel="2" x14ac:dyDescent="0.25">
      <c r="A724" s="136" t="s">
        <v>112</v>
      </c>
      <c r="B724" s="136" t="s">
        <v>113</v>
      </c>
      <c r="C724" s="136" t="s">
        <v>390</v>
      </c>
      <c r="D724" s="136" t="s">
        <v>614</v>
      </c>
      <c r="E724" s="136" t="s">
        <v>308</v>
      </c>
      <c r="F724" s="137">
        <v>180266.67</v>
      </c>
    </row>
    <row r="725" spans="1:6" hidden="1" outlineLevel="2" x14ac:dyDescent="0.25">
      <c r="A725" s="136" t="s">
        <v>112</v>
      </c>
      <c r="B725" s="136" t="s">
        <v>113</v>
      </c>
      <c r="C725" s="136" t="s">
        <v>390</v>
      </c>
      <c r="D725" s="136" t="s">
        <v>614</v>
      </c>
      <c r="E725" s="136" t="s">
        <v>316</v>
      </c>
      <c r="F725" s="137">
        <v>30527.32</v>
      </c>
    </row>
    <row r="726" spans="1:6" hidden="1" outlineLevel="2" x14ac:dyDescent="0.25">
      <c r="A726" s="136" t="s">
        <v>112</v>
      </c>
      <c r="B726" s="136" t="s">
        <v>113</v>
      </c>
      <c r="C726" s="136" t="s">
        <v>390</v>
      </c>
      <c r="D726" s="136" t="s">
        <v>614</v>
      </c>
      <c r="E726" s="136" t="s">
        <v>309</v>
      </c>
      <c r="F726" s="137">
        <v>5003.76</v>
      </c>
    </row>
    <row r="727" spans="1:6" hidden="1" outlineLevel="2" x14ac:dyDescent="0.25">
      <c r="A727" s="136" t="s">
        <v>112</v>
      </c>
      <c r="B727" s="136" t="s">
        <v>113</v>
      </c>
      <c r="C727" s="136" t="s">
        <v>390</v>
      </c>
      <c r="D727" s="136" t="s">
        <v>614</v>
      </c>
      <c r="E727" s="136" t="s">
        <v>372</v>
      </c>
      <c r="F727" s="137">
        <v>2006.22</v>
      </c>
    </row>
    <row r="728" spans="1:6" hidden="1" outlineLevel="2" x14ac:dyDescent="0.25">
      <c r="A728" s="136" t="s">
        <v>112</v>
      </c>
      <c r="B728" s="136" t="s">
        <v>113</v>
      </c>
      <c r="C728" s="136" t="s">
        <v>390</v>
      </c>
      <c r="D728" s="136" t="s">
        <v>614</v>
      </c>
      <c r="E728" s="136" t="s">
        <v>343</v>
      </c>
      <c r="F728" s="137">
        <v>12287.94</v>
      </c>
    </row>
    <row r="729" spans="1:6" hidden="1" outlineLevel="2" x14ac:dyDescent="0.25">
      <c r="A729" s="136" t="s">
        <v>112</v>
      </c>
      <c r="B729" s="136" t="s">
        <v>113</v>
      </c>
      <c r="C729" s="136" t="s">
        <v>390</v>
      </c>
      <c r="D729" s="136" t="s">
        <v>615</v>
      </c>
      <c r="E729" s="136" t="s">
        <v>309</v>
      </c>
      <c r="F729" s="137">
        <v>18279.099999999999</v>
      </c>
    </row>
    <row r="730" spans="1:6" hidden="1" outlineLevel="2" x14ac:dyDescent="0.25">
      <c r="A730" s="136" t="s">
        <v>112</v>
      </c>
      <c r="B730" s="136" t="s">
        <v>113</v>
      </c>
      <c r="C730" s="136" t="s">
        <v>390</v>
      </c>
      <c r="D730" s="136" t="s">
        <v>616</v>
      </c>
      <c r="E730" s="136" t="s">
        <v>289</v>
      </c>
      <c r="F730" s="137">
        <v>202.71</v>
      </c>
    </row>
    <row r="731" spans="1:6" hidden="1" outlineLevel="2" x14ac:dyDescent="0.25">
      <c r="A731" s="136" t="s">
        <v>112</v>
      </c>
      <c r="B731" s="136" t="s">
        <v>113</v>
      </c>
      <c r="C731" s="136" t="s">
        <v>390</v>
      </c>
      <c r="D731" s="136" t="s">
        <v>616</v>
      </c>
      <c r="E731" s="136" t="s">
        <v>281</v>
      </c>
      <c r="F731" s="137">
        <v>217.85</v>
      </c>
    </row>
    <row r="732" spans="1:6" hidden="1" outlineLevel="2" x14ac:dyDescent="0.25">
      <c r="A732" s="136" t="s">
        <v>112</v>
      </c>
      <c r="B732" s="136" t="s">
        <v>113</v>
      </c>
      <c r="C732" s="136" t="s">
        <v>390</v>
      </c>
      <c r="D732" s="136" t="s">
        <v>616</v>
      </c>
      <c r="E732" s="136" t="s">
        <v>310</v>
      </c>
      <c r="F732" s="137">
        <v>44805.27</v>
      </c>
    </row>
    <row r="733" spans="1:6" hidden="1" outlineLevel="2" x14ac:dyDescent="0.25">
      <c r="A733" s="136" t="s">
        <v>112</v>
      </c>
      <c r="B733" s="136" t="s">
        <v>113</v>
      </c>
      <c r="C733" s="136" t="s">
        <v>390</v>
      </c>
      <c r="D733" s="136" t="s">
        <v>617</v>
      </c>
      <c r="E733" s="136" t="s">
        <v>287</v>
      </c>
      <c r="F733" s="137">
        <v>3564.6</v>
      </c>
    </row>
    <row r="734" spans="1:6" hidden="1" outlineLevel="2" x14ac:dyDescent="0.25">
      <c r="A734" s="136" t="s">
        <v>112</v>
      </c>
      <c r="B734" s="136" t="s">
        <v>113</v>
      </c>
      <c r="C734" s="136" t="s">
        <v>390</v>
      </c>
      <c r="D734" s="136" t="s">
        <v>618</v>
      </c>
      <c r="E734" s="136" t="s">
        <v>281</v>
      </c>
      <c r="F734" s="137">
        <v>393.37</v>
      </c>
    </row>
    <row r="735" spans="1:6" hidden="1" outlineLevel="2" x14ac:dyDescent="0.25">
      <c r="A735" s="136" t="s">
        <v>112</v>
      </c>
      <c r="B735" s="136" t="s">
        <v>113</v>
      </c>
      <c r="C735" s="136" t="s">
        <v>390</v>
      </c>
      <c r="D735" s="136" t="s">
        <v>618</v>
      </c>
      <c r="E735" s="136" t="s">
        <v>287</v>
      </c>
      <c r="F735" s="137">
        <v>325.47000000000003</v>
      </c>
    </row>
    <row r="736" spans="1:6" hidden="1" outlineLevel="2" x14ac:dyDescent="0.25">
      <c r="A736" s="136" t="s">
        <v>112</v>
      </c>
      <c r="B736" s="136" t="s">
        <v>113</v>
      </c>
      <c r="C736" s="136" t="s">
        <v>390</v>
      </c>
      <c r="D736" s="136" t="s">
        <v>618</v>
      </c>
      <c r="E736" s="136" t="s">
        <v>285</v>
      </c>
      <c r="F736" s="137">
        <v>260.82</v>
      </c>
    </row>
    <row r="737" spans="1:6" hidden="1" outlineLevel="2" x14ac:dyDescent="0.25">
      <c r="A737" s="136" t="s">
        <v>112</v>
      </c>
      <c r="B737" s="136" t="s">
        <v>113</v>
      </c>
      <c r="C737" s="136" t="s">
        <v>390</v>
      </c>
      <c r="D737" s="136" t="s">
        <v>618</v>
      </c>
      <c r="E737" s="136" t="s">
        <v>280</v>
      </c>
      <c r="F737" s="137">
        <v>55.9</v>
      </c>
    </row>
    <row r="738" spans="1:6" hidden="1" outlineLevel="2" x14ac:dyDescent="0.25">
      <c r="A738" s="136" t="s">
        <v>112</v>
      </c>
      <c r="B738" s="136" t="s">
        <v>113</v>
      </c>
      <c r="C738" s="136" t="s">
        <v>390</v>
      </c>
      <c r="D738" s="136" t="s">
        <v>619</v>
      </c>
      <c r="E738" s="136" t="s">
        <v>287</v>
      </c>
      <c r="F738" s="137">
        <v>1955.96</v>
      </c>
    </row>
    <row r="739" spans="1:6" hidden="1" outlineLevel="2" x14ac:dyDescent="0.25">
      <c r="A739" s="136" t="s">
        <v>112</v>
      </c>
      <c r="B739" s="136" t="s">
        <v>113</v>
      </c>
      <c r="C739" s="136" t="s">
        <v>390</v>
      </c>
      <c r="D739" s="136" t="s">
        <v>620</v>
      </c>
      <c r="E739" s="136" t="s">
        <v>285</v>
      </c>
      <c r="F739" s="137">
        <v>1054.44</v>
      </c>
    </row>
    <row r="740" spans="1:6" hidden="1" outlineLevel="2" x14ac:dyDescent="0.25">
      <c r="A740" s="136" t="s">
        <v>112</v>
      </c>
      <c r="B740" s="136" t="s">
        <v>113</v>
      </c>
      <c r="C740" s="136" t="s">
        <v>390</v>
      </c>
      <c r="D740" s="136" t="s">
        <v>620</v>
      </c>
      <c r="E740" s="136" t="s">
        <v>297</v>
      </c>
      <c r="F740" s="137">
        <v>2624.81</v>
      </c>
    </row>
    <row r="741" spans="1:6" hidden="1" outlineLevel="2" x14ac:dyDescent="0.25">
      <c r="A741" s="136" t="s">
        <v>112</v>
      </c>
      <c r="B741" s="136" t="s">
        <v>113</v>
      </c>
      <c r="C741" s="136" t="s">
        <v>390</v>
      </c>
      <c r="D741" s="136" t="s">
        <v>620</v>
      </c>
      <c r="E741" s="136" t="s">
        <v>292</v>
      </c>
      <c r="F741" s="137">
        <v>3420.32</v>
      </c>
    </row>
    <row r="742" spans="1:6" hidden="1" outlineLevel="2" x14ac:dyDescent="0.25">
      <c r="A742" s="136" t="s">
        <v>112</v>
      </c>
      <c r="B742" s="136" t="s">
        <v>113</v>
      </c>
      <c r="C742" s="136" t="s">
        <v>390</v>
      </c>
      <c r="D742" s="136" t="s">
        <v>620</v>
      </c>
      <c r="E742" s="136" t="s">
        <v>279</v>
      </c>
      <c r="F742" s="137">
        <v>6054.89</v>
      </c>
    </row>
    <row r="743" spans="1:6" hidden="1" outlineLevel="2" x14ac:dyDescent="0.25">
      <c r="A743" s="136" t="s">
        <v>112</v>
      </c>
      <c r="B743" s="136" t="s">
        <v>113</v>
      </c>
      <c r="C743" s="136" t="s">
        <v>390</v>
      </c>
      <c r="D743" s="136" t="s">
        <v>620</v>
      </c>
      <c r="E743" s="136" t="s">
        <v>287</v>
      </c>
      <c r="F743" s="137">
        <v>20103.37</v>
      </c>
    </row>
    <row r="744" spans="1:6" hidden="1" outlineLevel="2" x14ac:dyDescent="0.25">
      <c r="A744" s="136" t="s">
        <v>112</v>
      </c>
      <c r="B744" s="136" t="s">
        <v>113</v>
      </c>
      <c r="C744" s="136" t="s">
        <v>390</v>
      </c>
      <c r="D744" s="136" t="s">
        <v>620</v>
      </c>
      <c r="E744" s="136" t="s">
        <v>280</v>
      </c>
      <c r="F744" s="137">
        <v>2350.0300000000002</v>
      </c>
    </row>
    <row r="745" spans="1:6" hidden="1" outlineLevel="2" x14ac:dyDescent="0.25">
      <c r="A745" s="136" t="s">
        <v>112</v>
      </c>
      <c r="B745" s="136" t="s">
        <v>113</v>
      </c>
      <c r="C745" s="136" t="s">
        <v>390</v>
      </c>
      <c r="D745" s="136" t="s">
        <v>621</v>
      </c>
      <c r="E745" s="136" t="s">
        <v>309</v>
      </c>
      <c r="F745" s="137">
        <v>3281.51</v>
      </c>
    </row>
    <row r="746" spans="1:6" hidden="1" outlineLevel="2" x14ac:dyDescent="0.25">
      <c r="A746" s="136" t="s">
        <v>112</v>
      </c>
      <c r="B746" s="136" t="s">
        <v>113</v>
      </c>
      <c r="C746" s="136" t="s">
        <v>390</v>
      </c>
      <c r="D746" s="136" t="s">
        <v>622</v>
      </c>
      <c r="E746" s="136" t="s">
        <v>317</v>
      </c>
      <c r="F746" s="137">
        <v>1445.01</v>
      </c>
    </row>
    <row r="747" spans="1:6" hidden="1" outlineLevel="2" x14ac:dyDescent="0.25">
      <c r="A747" s="136" t="s">
        <v>112</v>
      </c>
      <c r="B747" s="136" t="s">
        <v>113</v>
      </c>
      <c r="C747" s="136" t="s">
        <v>390</v>
      </c>
      <c r="D747" s="136" t="s">
        <v>622</v>
      </c>
      <c r="E747" s="136" t="s">
        <v>309</v>
      </c>
      <c r="F747" s="137">
        <v>125311.38</v>
      </c>
    </row>
    <row r="748" spans="1:6" hidden="1" outlineLevel="2" x14ac:dyDescent="0.25">
      <c r="A748" s="136" t="s">
        <v>112</v>
      </c>
      <c r="B748" s="136" t="s">
        <v>113</v>
      </c>
      <c r="C748" s="136" t="s">
        <v>390</v>
      </c>
      <c r="D748" s="136" t="s">
        <v>622</v>
      </c>
      <c r="E748" s="136" t="s">
        <v>314</v>
      </c>
      <c r="F748" s="137">
        <v>4171.58</v>
      </c>
    </row>
    <row r="749" spans="1:6" outlineLevel="1" collapsed="1" x14ac:dyDescent="0.25">
      <c r="A749" s="136"/>
      <c r="B749" s="136"/>
      <c r="C749" s="140" t="s">
        <v>391</v>
      </c>
      <c r="D749" s="136"/>
      <c r="E749" s="136"/>
      <c r="F749" s="137">
        <f>SUBTOTAL(9,F708:F748)</f>
        <v>731466.63999999978</v>
      </c>
    </row>
    <row r="750" spans="1:6" hidden="1" outlineLevel="2" x14ac:dyDescent="0.25">
      <c r="A750" s="136" t="s">
        <v>112</v>
      </c>
      <c r="B750" s="136" t="s">
        <v>113</v>
      </c>
      <c r="C750" s="136" t="s">
        <v>392</v>
      </c>
      <c r="D750" s="136" t="s">
        <v>623</v>
      </c>
      <c r="E750" s="136" t="s">
        <v>288</v>
      </c>
      <c r="F750" s="137">
        <v>2616.13</v>
      </c>
    </row>
    <row r="751" spans="1:6" hidden="1" outlineLevel="2" x14ac:dyDescent="0.25">
      <c r="A751" s="136" t="s">
        <v>112</v>
      </c>
      <c r="B751" s="136" t="s">
        <v>113</v>
      </c>
      <c r="C751" s="136" t="s">
        <v>392</v>
      </c>
      <c r="D751" s="136" t="s">
        <v>624</v>
      </c>
      <c r="E751" s="136" t="s">
        <v>360</v>
      </c>
      <c r="F751" s="137">
        <v>677.25</v>
      </c>
    </row>
    <row r="752" spans="1:6" hidden="1" outlineLevel="2" x14ac:dyDescent="0.25">
      <c r="A752" s="136" t="s">
        <v>112</v>
      </c>
      <c r="B752" s="136" t="s">
        <v>113</v>
      </c>
      <c r="C752" s="136" t="s">
        <v>392</v>
      </c>
      <c r="D752" s="136" t="s">
        <v>625</v>
      </c>
      <c r="E752" s="136" t="s">
        <v>323</v>
      </c>
      <c r="F752" s="137">
        <v>271.55</v>
      </c>
    </row>
    <row r="753" spans="1:6" hidden="1" outlineLevel="2" x14ac:dyDescent="0.25">
      <c r="A753" s="136" t="s">
        <v>112</v>
      </c>
      <c r="B753" s="136" t="s">
        <v>113</v>
      </c>
      <c r="C753" s="136" t="s">
        <v>392</v>
      </c>
      <c r="D753" s="136" t="s">
        <v>625</v>
      </c>
      <c r="E753" s="136" t="s">
        <v>285</v>
      </c>
      <c r="F753" s="137">
        <v>166.6</v>
      </c>
    </row>
    <row r="754" spans="1:6" hidden="1" outlineLevel="2" x14ac:dyDescent="0.25">
      <c r="A754" s="136" t="s">
        <v>112</v>
      </c>
      <c r="B754" s="136" t="s">
        <v>113</v>
      </c>
      <c r="C754" s="136" t="s">
        <v>392</v>
      </c>
      <c r="D754" s="136" t="s">
        <v>625</v>
      </c>
      <c r="E754" s="136" t="s">
        <v>314</v>
      </c>
      <c r="F754" s="137">
        <v>16499.009999999998</v>
      </c>
    </row>
    <row r="755" spans="1:6" hidden="1" outlineLevel="2" x14ac:dyDescent="0.25">
      <c r="A755" s="136" t="s">
        <v>112</v>
      </c>
      <c r="B755" s="136" t="s">
        <v>113</v>
      </c>
      <c r="C755" s="136" t="s">
        <v>392</v>
      </c>
      <c r="D755" s="136" t="s">
        <v>625</v>
      </c>
      <c r="E755" s="136" t="s">
        <v>281</v>
      </c>
      <c r="F755" s="137">
        <v>961.54</v>
      </c>
    </row>
    <row r="756" spans="1:6" hidden="1" outlineLevel="2" x14ac:dyDescent="0.25">
      <c r="A756" s="136" t="s">
        <v>112</v>
      </c>
      <c r="B756" s="136" t="s">
        <v>113</v>
      </c>
      <c r="C756" s="136" t="s">
        <v>392</v>
      </c>
      <c r="D756" s="136" t="s">
        <v>625</v>
      </c>
      <c r="E756" s="136" t="s">
        <v>315</v>
      </c>
      <c r="F756" s="137">
        <v>10054.86</v>
      </c>
    </row>
    <row r="757" spans="1:6" hidden="1" outlineLevel="2" x14ac:dyDescent="0.25">
      <c r="A757" s="136" t="s">
        <v>112</v>
      </c>
      <c r="B757" s="136" t="s">
        <v>113</v>
      </c>
      <c r="C757" s="136" t="s">
        <v>392</v>
      </c>
      <c r="D757" s="136" t="s">
        <v>625</v>
      </c>
      <c r="E757" s="136" t="s">
        <v>287</v>
      </c>
      <c r="F757" s="137">
        <v>2215.77</v>
      </c>
    </row>
    <row r="758" spans="1:6" hidden="1" outlineLevel="2" x14ac:dyDescent="0.25">
      <c r="A758" s="136" t="s">
        <v>112</v>
      </c>
      <c r="B758" s="136" t="s">
        <v>113</v>
      </c>
      <c r="C758" s="136" t="s">
        <v>392</v>
      </c>
      <c r="D758" s="136" t="s">
        <v>625</v>
      </c>
      <c r="E758" s="136" t="s">
        <v>328</v>
      </c>
      <c r="F758" s="137">
        <v>154.44</v>
      </c>
    </row>
    <row r="759" spans="1:6" hidden="1" outlineLevel="2" x14ac:dyDescent="0.25">
      <c r="A759" s="136" t="s">
        <v>112</v>
      </c>
      <c r="B759" s="136" t="s">
        <v>113</v>
      </c>
      <c r="C759" s="136" t="s">
        <v>392</v>
      </c>
      <c r="D759" s="136" t="s">
        <v>625</v>
      </c>
      <c r="E759" s="136" t="s">
        <v>313</v>
      </c>
      <c r="F759" s="137">
        <v>64563.82</v>
      </c>
    </row>
    <row r="760" spans="1:6" hidden="1" outlineLevel="2" x14ac:dyDescent="0.25">
      <c r="A760" s="136" t="s">
        <v>112</v>
      </c>
      <c r="B760" s="136" t="s">
        <v>113</v>
      </c>
      <c r="C760" s="136" t="s">
        <v>392</v>
      </c>
      <c r="D760" s="136" t="s">
        <v>625</v>
      </c>
      <c r="E760" s="136" t="s">
        <v>279</v>
      </c>
      <c r="F760" s="137">
        <v>369.26</v>
      </c>
    </row>
    <row r="761" spans="1:6" hidden="1" outlineLevel="2" x14ac:dyDescent="0.25">
      <c r="A761" s="136" t="s">
        <v>112</v>
      </c>
      <c r="B761" s="136" t="s">
        <v>113</v>
      </c>
      <c r="C761" s="136" t="s">
        <v>392</v>
      </c>
      <c r="D761" s="136" t="s">
        <v>625</v>
      </c>
      <c r="E761" s="136" t="s">
        <v>302</v>
      </c>
      <c r="F761" s="137">
        <v>393.7</v>
      </c>
    </row>
    <row r="762" spans="1:6" hidden="1" outlineLevel="2" x14ac:dyDescent="0.25">
      <c r="A762" s="136" t="s">
        <v>112</v>
      </c>
      <c r="B762" s="136" t="s">
        <v>113</v>
      </c>
      <c r="C762" s="136" t="s">
        <v>392</v>
      </c>
      <c r="D762" s="136" t="s">
        <v>625</v>
      </c>
      <c r="E762" s="136" t="s">
        <v>289</v>
      </c>
      <c r="F762" s="137">
        <v>2369.6999999999998</v>
      </c>
    </row>
    <row r="763" spans="1:6" hidden="1" outlineLevel="2" x14ac:dyDescent="0.25">
      <c r="A763" s="136" t="s">
        <v>112</v>
      </c>
      <c r="B763" s="136" t="s">
        <v>113</v>
      </c>
      <c r="C763" s="136" t="s">
        <v>392</v>
      </c>
      <c r="D763" s="136" t="s">
        <v>625</v>
      </c>
      <c r="E763" s="136" t="s">
        <v>327</v>
      </c>
      <c r="F763" s="137">
        <v>1757.15</v>
      </c>
    </row>
    <row r="764" spans="1:6" hidden="1" outlineLevel="2" x14ac:dyDescent="0.25">
      <c r="A764" s="136" t="s">
        <v>112</v>
      </c>
      <c r="B764" s="136" t="s">
        <v>113</v>
      </c>
      <c r="C764" s="136" t="s">
        <v>392</v>
      </c>
      <c r="D764" s="136" t="s">
        <v>625</v>
      </c>
      <c r="E764" s="136" t="s">
        <v>282</v>
      </c>
      <c r="F764" s="137">
        <v>150</v>
      </c>
    </row>
    <row r="765" spans="1:6" hidden="1" outlineLevel="2" x14ac:dyDescent="0.25">
      <c r="A765" s="136" t="s">
        <v>112</v>
      </c>
      <c r="B765" s="136" t="s">
        <v>113</v>
      </c>
      <c r="C765" s="136" t="s">
        <v>392</v>
      </c>
      <c r="D765" s="136" t="s">
        <v>625</v>
      </c>
      <c r="E765" s="136" t="s">
        <v>290</v>
      </c>
      <c r="F765" s="137">
        <v>589.04</v>
      </c>
    </row>
    <row r="766" spans="1:6" hidden="1" outlineLevel="2" x14ac:dyDescent="0.25">
      <c r="A766" s="136" t="s">
        <v>112</v>
      </c>
      <c r="B766" s="136" t="s">
        <v>113</v>
      </c>
      <c r="C766" s="136" t="s">
        <v>392</v>
      </c>
      <c r="D766" s="136" t="s">
        <v>625</v>
      </c>
      <c r="E766" s="136" t="s">
        <v>303</v>
      </c>
      <c r="F766" s="137">
        <v>1291.75</v>
      </c>
    </row>
    <row r="767" spans="1:6" hidden="1" outlineLevel="2" x14ac:dyDescent="0.25">
      <c r="A767" s="136" t="s">
        <v>112</v>
      </c>
      <c r="B767" s="136" t="s">
        <v>113</v>
      </c>
      <c r="C767" s="136" t="s">
        <v>392</v>
      </c>
      <c r="D767" s="136" t="s">
        <v>625</v>
      </c>
      <c r="E767" s="136" t="s">
        <v>324</v>
      </c>
      <c r="F767" s="137">
        <v>8352.93</v>
      </c>
    </row>
    <row r="768" spans="1:6" hidden="1" outlineLevel="2" x14ac:dyDescent="0.25">
      <c r="A768" s="136" t="s">
        <v>112</v>
      </c>
      <c r="B768" s="136" t="s">
        <v>113</v>
      </c>
      <c r="C768" s="136" t="s">
        <v>392</v>
      </c>
      <c r="D768" s="136" t="s">
        <v>625</v>
      </c>
      <c r="E768" s="136" t="s">
        <v>329</v>
      </c>
      <c r="F768" s="137">
        <v>152573.62</v>
      </c>
    </row>
    <row r="769" spans="1:6" hidden="1" outlineLevel="2" x14ac:dyDescent="0.25">
      <c r="A769" s="136" t="s">
        <v>112</v>
      </c>
      <c r="B769" s="136" t="s">
        <v>113</v>
      </c>
      <c r="C769" s="136" t="s">
        <v>392</v>
      </c>
      <c r="D769" s="136" t="s">
        <v>626</v>
      </c>
      <c r="E769" s="136" t="s">
        <v>360</v>
      </c>
      <c r="F769" s="137">
        <v>1435</v>
      </c>
    </row>
    <row r="770" spans="1:6" hidden="1" outlineLevel="2" x14ac:dyDescent="0.25">
      <c r="A770" s="136" t="s">
        <v>112</v>
      </c>
      <c r="B770" s="136" t="s">
        <v>113</v>
      </c>
      <c r="C770" s="136" t="s">
        <v>392</v>
      </c>
      <c r="D770" s="136" t="s">
        <v>627</v>
      </c>
      <c r="E770" s="136" t="s">
        <v>282</v>
      </c>
      <c r="F770" s="137">
        <v>336.46</v>
      </c>
    </row>
    <row r="771" spans="1:6" hidden="1" outlineLevel="2" x14ac:dyDescent="0.25">
      <c r="A771" s="136" t="s">
        <v>112</v>
      </c>
      <c r="B771" s="136" t="s">
        <v>113</v>
      </c>
      <c r="C771" s="136" t="s">
        <v>392</v>
      </c>
      <c r="D771" s="136" t="s">
        <v>627</v>
      </c>
      <c r="E771" s="136" t="s">
        <v>315</v>
      </c>
      <c r="F771" s="137">
        <v>1722.6</v>
      </c>
    </row>
    <row r="772" spans="1:6" hidden="1" outlineLevel="2" x14ac:dyDescent="0.25">
      <c r="A772" s="136" t="s">
        <v>112</v>
      </c>
      <c r="B772" s="136" t="s">
        <v>113</v>
      </c>
      <c r="C772" s="136" t="s">
        <v>392</v>
      </c>
      <c r="D772" s="136" t="s">
        <v>627</v>
      </c>
      <c r="E772" s="136" t="s">
        <v>323</v>
      </c>
      <c r="F772" s="137">
        <v>3506.52</v>
      </c>
    </row>
    <row r="773" spans="1:6" hidden="1" outlineLevel="2" x14ac:dyDescent="0.25">
      <c r="A773" s="136" t="s">
        <v>112</v>
      </c>
      <c r="B773" s="136" t="s">
        <v>113</v>
      </c>
      <c r="C773" s="136" t="s">
        <v>392</v>
      </c>
      <c r="D773" s="136" t="s">
        <v>627</v>
      </c>
      <c r="E773" s="136" t="s">
        <v>360</v>
      </c>
      <c r="F773" s="137">
        <v>207.88</v>
      </c>
    </row>
    <row r="774" spans="1:6" hidden="1" outlineLevel="2" x14ac:dyDescent="0.25">
      <c r="A774" s="136" t="s">
        <v>112</v>
      </c>
      <c r="B774" s="136" t="s">
        <v>113</v>
      </c>
      <c r="C774" s="136" t="s">
        <v>392</v>
      </c>
      <c r="D774" s="136" t="s">
        <v>627</v>
      </c>
      <c r="E774" s="136" t="s">
        <v>313</v>
      </c>
      <c r="F774" s="137">
        <v>723.39</v>
      </c>
    </row>
    <row r="775" spans="1:6" hidden="1" outlineLevel="2" x14ac:dyDescent="0.25">
      <c r="A775" s="136" t="s">
        <v>112</v>
      </c>
      <c r="B775" s="136" t="s">
        <v>113</v>
      </c>
      <c r="C775" s="136" t="s">
        <v>392</v>
      </c>
      <c r="D775" s="136" t="s">
        <v>628</v>
      </c>
      <c r="E775" s="136" t="s">
        <v>292</v>
      </c>
      <c r="F775" s="137">
        <v>8163.97</v>
      </c>
    </row>
    <row r="776" spans="1:6" hidden="1" outlineLevel="2" x14ac:dyDescent="0.25">
      <c r="A776" s="136" t="s">
        <v>112</v>
      </c>
      <c r="B776" s="136" t="s">
        <v>113</v>
      </c>
      <c r="C776" s="136" t="s">
        <v>392</v>
      </c>
      <c r="D776" s="136" t="s">
        <v>628</v>
      </c>
      <c r="E776" s="136" t="s">
        <v>367</v>
      </c>
      <c r="F776" s="137">
        <v>2135.02</v>
      </c>
    </row>
    <row r="777" spans="1:6" hidden="1" outlineLevel="2" x14ac:dyDescent="0.25">
      <c r="A777" s="136" t="s">
        <v>112</v>
      </c>
      <c r="B777" s="136" t="s">
        <v>113</v>
      </c>
      <c r="C777" s="136" t="s">
        <v>392</v>
      </c>
      <c r="D777" s="136" t="s">
        <v>628</v>
      </c>
      <c r="E777" s="136" t="s">
        <v>302</v>
      </c>
      <c r="F777" s="137">
        <v>88.54</v>
      </c>
    </row>
    <row r="778" spans="1:6" hidden="1" outlineLevel="2" x14ac:dyDescent="0.25">
      <c r="A778" s="136" t="s">
        <v>112</v>
      </c>
      <c r="B778" s="136" t="s">
        <v>113</v>
      </c>
      <c r="C778" s="136" t="s">
        <v>392</v>
      </c>
      <c r="D778" s="136" t="s">
        <v>628</v>
      </c>
      <c r="E778" s="136" t="s">
        <v>297</v>
      </c>
      <c r="F778" s="137">
        <v>153.11000000000001</v>
      </c>
    </row>
    <row r="779" spans="1:6" hidden="1" outlineLevel="2" x14ac:dyDescent="0.25">
      <c r="A779" s="136" t="s">
        <v>112</v>
      </c>
      <c r="B779" s="136" t="s">
        <v>113</v>
      </c>
      <c r="C779" s="136" t="s">
        <v>392</v>
      </c>
      <c r="D779" s="136" t="s">
        <v>628</v>
      </c>
      <c r="E779" s="136" t="s">
        <v>279</v>
      </c>
      <c r="F779" s="137">
        <v>119.46</v>
      </c>
    </row>
    <row r="780" spans="1:6" hidden="1" outlineLevel="2" x14ac:dyDescent="0.25">
      <c r="A780" s="136" t="s">
        <v>112</v>
      </c>
      <c r="B780" s="136" t="s">
        <v>113</v>
      </c>
      <c r="C780" s="136" t="s">
        <v>392</v>
      </c>
      <c r="D780" s="136" t="s">
        <v>628</v>
      </c>
      <c r="E780" s="136" t="s">
        <v>324</v>
      </c>
      <c r="F780" s="137">
        <v>1600.56</v>
      </c>
    </row>
    <row r="781" spans="1:6" hidden="1" outlineLevel="2" x14ac:dyDescent="0.25">
      <c r="A781" s="136" t="s">
        <v>112</v>
      </c>
      <c r="B781" s="136" t="s">
        <v>113</v>
      </c>
      <c r="C781" s="136" t="s">
        <v>392</v>
      </c>
      <c r="D781" s="136" t="s">
        <v>629</v>
      </c>
      <c r="E781" s="136" t="s">
        <v>290</v>
      </c>
      <c r="F781" s="137">
        <v>7034.28</v>
      </c>
    </row>
    <row r="782" spans="1:6" hidden="1" outlineLevel="2" x14ac:dyDescent="0.25">
      <c r="A782" s="136" t="s">
        <v>112</v>
      </c>
      <c r="B782" s="136" t="s">
        <v>113</v>
      </c>
      <c r="C782" s="136" t="s">
        <v>392</v>
      </c>
      <c r="D782" s="136" t="s">
        <v>629</v>
      </c>
      <c r="E782" s="136" t="s">
        <v>314</v>
      </c>
      <c r="F782" s="137">
        <v>767.13</v>
      </c>
    </row>
    <row r="783" spans="1:6" hidden="1" outlineLevel="2" x14ac:dyDescent="0.25">
      <c r="A783" s="136" t="s">
        <v>112</v>
      </c>
      <c r="B783" s="136" t="s">
        <v>113</v>
      </c>
      <c r="C783" s="136" t="s">
        <v>392</v>
      </c>
      <c r="D783" s="136" t="s">
        <v>629</v>
      </c>
      <c r="E783" s="136" t="s">
        <v>315</v>
      </c>
      <c r="F783" s="137">
        <v>1706.71</v>
      </c>
    </row>
    <row r="784" spans="1:6" hidden="1" outlineLevel="2" x14ac:dyDescent="0.25">
      <c r="A784" s="136" t="s">
        <v>112</v>
      </c>
      <c r="B784" s="136" t="s">
        <v>113</v>
      </c>
      <c r="C784" s="136" t="s">
        <v>392</v>
      </c>
      <c r="D784" s="136" t="s">
        <v>629</v>
      </c>
      <c r="E784" s="136" t="s">
        <v>328</v>
      </c>
      <c r="F784" s="137">
        <v>1661.63</v>
      </c>
    </row>
    <row r="785" spans="1:6" hidden="1" outlineLevel="2" x14ac:dyDescent="0.25">
      <c r="A785" s="136" t="s">
        <v>112</v>
      </c>
      <c r="B785" s="136" t="s">
        <v>113</v>
      </c>
      <c r="C785" s="136" t="s">
        <v>392</v>
      </c>
      <c r="D785" s="136" t="s">
        <v>629</v>
      </c>
      <c r="E785" s="136" t="s">
        <v>322</v>
      </c>
      <c r="F785" s="137">
        <v>2467.4299999999998</v>
      </c>
    </row>
    <row r="786" spans="1:6" hidden="1" outlineLevel="2" x14ac:dyDescent="0.25">
      <c r="A786" s="136" t="s">
        <v>112</v>
      </c>
      <c r="B786" s="136" t="s">
        <v>113</v>
      </c>
      <c r="C786" s="136" t="s">
        <v>392</v>
      </c>
      <c r="D786" s="136" t="s">
        <v>629</v>
      </c>
      <c r="E786" s="136" t="s">
        <v>280</v>
      </c>
      <c r="F786" s="137">
        <v>212.87</v>
      </c>
    </row>
    <row r="787" spans="1:6" hidden="1" outlineLevel="2" x14ac:dyDescent="0.25">
      <c r="A787" s="136" t="s">
        <v>112</v>
      </c>
      <c r="B787" s="136" t="s">
        <v>113</v>
      </c>
      <c r="C787" s="136" t="s">
        <v>392</v>
      </c>
      <c r="D787" s="136" t="s">
        <v>629</v>
      </c>
      <c r="E787" s="136" t="s">
        <v>329</v>
      </c>
      <c r="F787" s="137">
        <v>10059.540000000001</v>
      </c>
    </row>
    <row r="788" spans="1:6" hidden="1" outlineLevel="2" x14ac:dyDescent="0.25">
      <c r="A788" s="136" t="s">
        <v>112</v>
      </c>
      <c r="B788" s="136" t="s">
        <v>113</v>
      </c>
      <c r="C788" s="136" t="s">
        <v>392</v>
      </c>
      <c r="D788" s="136" t="s">
        <v>629</v>
      </c>
      <c r="E788" s="136" t="s">
        <v>283</v>
      </c>
      <c r="F788" s="137">
        <v>99.98</v>
      </c>
    </row>
    <row r="789" spans="1:6" hidden="1" outlineLevel="2" x14ac:dyDescent="0.25">
      <c r="A789" s="136" t="s">
        <v>112</v>
      </c>
      <c r="B789" s="136" t="s">
        <v>113</v>
      </c>
      <c r="C789" s="136" t="s">
        <v>392</v>
      </c>
      <c r="D789" s="136" t="s">
        <v>629</v>
      </c>
      <c r="E789" s="136" t="s">
        <v>324</v>
      </c>
      <c r="F789" s="137">
        <v>4385.96</v>
      </c>
    </row>
    <row r="790" spans="1:6" hidden="1" outlineLevel="2" x14ac:dyDescent="0.25">
      <c r="A790" s="136" t="s">
        <v>112</v>
      </c>
      <c r="B790" s="136" t="s">
        <v>113</v>
      </c>
      <c r="C790" s="136" t="s">
        <v>392</v>
      </c>
      <c r="D790" s="136" t="s">
        <v>629</v>
      </c>
      <c r="E790" s="136" t="s">
        <v>343</v>
      </c>
      <c r="F790" s="137">
        <v>1534.78</v>
      </c>
    </row>
    <row r="791" spans="1:6" hidden="1" outlineLevel="2" x14ac:dyDescent="0.25">
      <c r="A791" s="136" t="s">
        <v>112</v>
      </c>
      <c r="B791" s="136" t="s">
        <v>113</v>
      </c>
      <c r="C791" s="136" t="s">
        <v>392</v>
      </c>
      <c r="D791" s="136" t="s">
        <v>629</v>
      </c>
      <c r="E791" s="136" t="s">
        <v>287</v>
      </c>
      <c r="F791" s="137">
        <v>1652.08</v>
      </c>
    </row>
    <row r="792" spans="1:6" hidden="1" outlineLevel="2" x14ac:dyDescent="0.25">
      <c r="A792" s="136" t="s">
        <v>112</v>
      </c>
      <c r="B792" s="136" t="s">
        <v>113</v>
      </c>
      <c r="C792" s="136" t="s">
        <v>392</v>
      </c>
      <c r="D792" s="136" t="s">
        <v>629</v>
      </c>
      <c r="E792" s="136" t="s">
        <v>288</v>
      </c>
      <c r="F792" s="137">
        <v>24459.439999999999</v>
      </c>
    </row>
    <row r="793" spans="1:6" hidden="1" outlineLevel="2" x14ac:dyDescent="0.25">
      <c r="A793" s="136" t="s">
        <v>112</v>
      </c>
      <c r="B793" s="136" t="s">
        <v>113</v>
      </c>
      <c r="C793" s="136" t="s">
        <v>392</v>
      </c>
      <c r="D793" s="136" t="s">
        <v>629</v>
      </c>
      <c r="E793" s="136" t="s">
        <v>367</v>
      </c>
      <c r="F793" s="137">
        <v>38076.42</v>
      </c>
    </row>
    <row r="794" spans="1:6" hidden="1" outlineLevel="2" x14ac:dyDescent="0.25">
      <c r="A794" s="136" t="s">
        <v>112</v>
      </c>
      <c r="B794" s="136" t="s">
        <v>113</v>
      </c>
      <c r="C794" s="136" t="s">
        <v>392</v>
      </c>
      <c r="D794" s="136" t="s">
        <v>629</v>
      </c>
      <c r="E794" s="136" t="s">
        <v>313</v>
      </c>
      <c r="F794" s="137">
        <v>3554.14</v>
      </c>
    </row>
    <row r="795" spans="1:6" hidden="1" outlineLevel="2" x14ac:dyDescent="0.25">
      <c r="A795" s="136" t="s">
        <v>112</v>
      </c>
      <c r="B795" s="136" t="s">
        <v>113</v>
      </c>
      <c r="C795" s="136" t="s">
        <v>392</v>
      </c>
      <c r="D795" s="136" t="s">
        <v>629</v>
      </c>
      <c r="E795" s="136" t="s">
        <v>292</v>
      </c>
      <c r="F795" s="137">
        <v>1576.91</v>
      </c>
    </row>
    <row r="796" spans="1:6" hidden="1" outlineLevel="2" x14ac:dyDescent="0.25">
      <c r="A796" s="136" t="s">
        <v>112</v>
      </c>
      <c r="B796" s="136" t="s">
        <v>113</v>
      </c>
      <c r="C796" s="136" t="s">
        <v>392</v>
      </c>
      <c r="D796" s="136" t="s">
        <v>629</v>
      </c>
      <c r="E796" s="136" t="s">
        <v>360</v>
      </c>
      <c r="F796" s="137">
        <v>5617.39</v>
      </c>
    </row>
    <row r="797" spans="1:6" hidden="1" outlineLevel="2" x14ac:dyDescent="0.25">
      <c r="A797" s="136" t="s">
        <v>112</v>
      </c>
      <c r="B797" s="136" t="s">
        <v>113</v>
      </c>
      <c r="C797" s="136" t="s">
        <v>392</v>
      </c>
      <c r="D797" s="136" t="s">
        <v>629</v>
      </c>
      <c r="E797" s="136" t="s">
        <v>282</v>
      </c>
      <c r="F797" s="137">
        <v>2602.42</v>
      </c>
    </row>
    <row r="798" spans="1:6" hidden="1" outlineLevel="2" x14ac:dyDescent="0.25">
      <c r="A798" s="136" t="s">
        <v>112</v>
      </c>
      <c r="B798" s="136" t="s">
        <v>113</v>
      </c>
      <c r="C798" s="136" t="s">
        <v>392</v>
      </c>
      <c r="D798" s="136" t="s">
        <v>629</v>
      </c>
      <c r="E798" s="136" t="s">
        <v>327</v>
      </c>
      <c r="F798" s="137">
        <v>3000</v>
      </c>
    </row>
    <row r="799" spans="1:6" hidden="1" outlineLevel="2" x14ac:dyDescent="0.25">
      <c r="A799" s="136" t="s">
        <v>112</v>
      </c>
      <c r="B799" s="136" t="s">
        <v>113</v>
      </c>
      <c r="C799" s="136" t="s">
        <v>392</v>
      </c>
      <c r="D799" s="136" t="s">
        <v>629</v>
      </c>
      <c r="E799" s="136" t="s">
        <v>301</v>
      </c>
      <c r="F799" s="137">
        <v>1073.6099999999999</v>
      </c>
    </row>
    <row r="800" spans="1:6" hidden="1" outlineLevel="2" x14ac:dyDescent="0.25">
      <c r="A800" s="136" t="s">
        <v>112</v>
      </c>
      <c r="B800" s="136" t="s">
        <v>113</v>
      </c>
      <c r="C800" s="136" t="s">
        <v>392</v>
      </c>
      <c r="D800" s="136" t="s">
        <v>629</v>
      </c>
      <c r="E800" s="136" t="s">
        <v>289</v>
      </c>
      <c r="F800" s="137">
        <v>12561.94</v>
      </c>
    </row>
    <row r="801" spans="1:6" hidden="1" outlineLevel="2" x14ac:dyDescent="0.25">
      <c r="A801" s="136" t="s">
        <v>112</v>
      </c>
      <c r="B801" s="136" t="s">
        <v>113</v>
      </c>
      <c r="C801" s="136" t="s">
        <v>392</v>
      </c>
      <c r="D801" s="136" t="s">
        <v>629</v>
      </c>
      <c r="E801" s="136" t="s">
        <v>303</v>
      </c>
      <c r="F801" s="137">
        <v>6597</v>
      </c>
    </row>
    <row r="802" spans="1:6" hidden="1" outlineLevel="2" x14ac:dyDescent="0.25">
      <c r="A802" s="136" t="s">
        <v>112</v>
      </c>
      <c r="B802" s="136" t="s">
        <v>113</v>
      </c>
      <c r="C802" s="136" t="s">
        <v>392</v>
      </c>
      <c r="D802" s="136" t="s">
        <v>629</v>
      </c>
      <c r="E802" s="136" t="s">
        <v>302</v>
      </c>
      <c r="F802" s="137">
        <v>423.88</v>
      </c>
    </row>
    <row r="803" spans="1:6" hidden="1" outlineLevel="2" x14ac:dyDescent="0.25">
      <c r="A803" s="136" t="s">
        <v>112</v>
      </c>
      <c r="B803" s="136" t="s">
        <v>113</v>
      </c>
      <c r="C803" s="136" t="s">
        <v>392</v>
      </c>
      <c r="D803" s="136" t="s">
        <v>629</v>
      </c>
      <c r="E803" s="136" t="s">
        <v>323</v>
      </c>
      <c r="F803" s="137">
        <v>25566.65</v>
      </c>
    </row>
    <row r="804" spans="1:6" hidden="1" outlineLevel="2" x14ac:dyDescent="0.25">
      <c r="A804" s="136" t="s">
        <v>112</v>
      </c>
      <c r="B804" s="136" t="s">
        <v>113</v>
      </c>
      <c r="C804" s="136" t="s">
        <v>392</v>
      </c>
      <c r="D804" s="136" t="s">
        <v>629</v>
      </c>
      <c r="E804" s="136" t="s">
        <v>291</v>
      </c>
      <c r="F804" s="137">
        <v>19261.61</v>
      </c>
    </row>
    <row r="805" spans="1:6" hidden="1" outlineLevel="2" x14ac:dyDescent="0.25">
      <c r="A805" s="136" t="s">
        <v>112</v>
      </c>
      <c r="B805" s="136" t="s">
        <v>113</v>
      </c>
      <c r="C805" s="136" t="s">
        <v>392</v>
      </c>
      <c r="D805" s="136" t="s">
        <v>630</v>
      </c>
      <c r="E805" s="136" t="s">
        <v>346</v>
      </c>
      <c r="F805" s="137">
        <v>21725.18</v>
      </c>
    </row>
    <row r="806" spans="1:6" hidden="1" outlineLevel="2" x14ac:dyDescent="0.25">
      <c r="A806" s="136" t="s">
        <v>112</v>
      </c>
      <c r="B806" s="136" t="s">
        <v>113</v>
      </c>
      <c r="C806" s="136" t="s">
        <v>392</v>
      </c>
      <c r="D806" s="136" t="s">
        <v>630</v>
      </c>
      <c r="E806" s="136" t="s">
        <v>315</v>
      </c>
      <c r="F806" s="137">
        <v>104460.98</v>
      </c>
    </row>
    <row r="807" spans="1:6" hidden="1" outlineLevel="2" x14ac:dyDescent="0.25">
      <c r="A807" s="136" t="s">
        <v>112</v>
      </c>
      <c r="B807" s="136" t="s">
        <v>113</v>
      </c>
      <c r="C807" s="136" t="s">
        <v>392</v>
      </c>
      <c r="D807" s="136" t="s">
        <v>630</v>
      </c>
      <c r="E807" s="136" t="s">
        <v>360</v>
      </c>
      <c r="F807" s="137">
        <v>27864.89</v>
      </c>
    </row>
    <row r="808" spans="1:6" hidden="1" outlineLevel="2" x14ac:dyDescent="0.25">
      <c r="A808" s="136" t="s">
        <v>112</v>
      </c>
      <c r="B808" s="136" t="s">
        <v>113</v>
      </c>
      <c r="C808" s="136" t="s">
        <v>392</v>
      </c>
      <c r="D808" s="136" t="s">
        <v>630</v>
      </c>
      <c r="E808" s="136" t="s">
        <v>313</v>
      </c>
      <c r="F808" s="137">
        <v>27681.56</v>
      </c>
    </row>
    <row r="809" spans="1:6" hidden="1" outlineLevel="2" x14ac:dyDescent="0.25">
      <c r="A809" s="136" t="s">
        <v>112</v>
      </c>
      <c r="B809" s="136" t="s">
        <v>113</v>
      </c>
      <c r="C809" s="136" t="s">
        <v>392</v>
      </c>
      <c r="D809" s="136" t="s">
        <v>631</v>
      </c>
      <c r="E809" s="136" t="s">
        <v>292</v>
      </c>
      <c r="F809" s="137">
        <v>4107.6000000000004</v>
      </c>
    </row>
    <row r="810" spans="1:6" hidden="1" outlineLevel="2" x14ac:dyDescent="0.25">
      <c r="A810" s="136" t="s">
        <v>112</v>
      </c>
      <c r="B810" s="136" t="s">
        <v>113</v>
      </c>
      <c r="C810" s="136" t="s">
        <v>392</v>
      </c>
      <c r="D810" s="136" t="s">
        <v>631</v>
      </c>
      <c r="E810" s="136" t="s">
        <v>360</v>
      </c>
      <c r="F810" s="137">
        <v>1052.45</v>
      </c>
    </row>
    <row r="811" spans="1:6" hidden="1" outlineLevel="2" x14ac:dyDescent="0.25">
      <c r="A811" s="136" t="s">
        <v>112</v>
      </c>
      <c r="B811" s="136" t="s">
        <v>113</v>
      </c>
      <c r="C811" s="136" t="s">
        <v>392</v>
      </c>
      <c r="D811" s="136" t="s">
        <v>631</v>
      </c>
      <c r="E811" s="136" t="s">
        <v>367</v>
      </c>
      <c r="F811" s="137">
        <v>2565.7199999999998</v>
      </c>
    </row>
    <row r="812" spans="1:6" hidden="1" outlineLevel="2" x14ac:dyDescent="0.25">
      <c r="A812" s="136" t="s">
        <v>112</v>
      </c>
      <c r="B812" s="136" t="s">
        <v>113</v>
      </c>
      <c r="C812" s="136" t="s">
        <v>392</v>
      </c>
      <c r="D812" s="136" t="s">
        <v>632</v>
      </c>
      <c r="E812" s="136" t="s">
        <v>302</v>
      </c>
      <c r="F812" s="137">
        <v>1011.77</v>
      </c>
    </row>
    <row r="813" spans="1:6" hidden="1" outlineLevel="2" x14ac:dyDescent="0.25">
      <c r="A813" s="136" t="s">
        <v>112</v>
      </c>
      <c r="B813" s="136" t="s">
        <v>113</v>
      </c>
      <c r="C813" s="136" t="s">
        <v>392</v>
      </c>
      <c r="D813" s="136" t="s">
        <v>633</v>
      </c>
      <c r="E813" s="136" t="s">
        <v>282</v>
      </c>
      <c r="F813" s="137">
        <v>101.89</v>
      </c>
    </row>
    <row r="814" spans="1:6" hidden="1" outlineLevel="2" x14ac:dyDescent="0.25">
      <c r="A814" s="136" t="s">
        <v>112</v>
      </c>
      <c r="B814" s="136" t="s">
        <v>113</v>
      </c>
      <c r="C814" s="136" t="s">
        <v>392</v>
      </c>
      <c r="D814" s="136" t="s">
        <v>634</v>
      </c>
      <c r="E814" s="136" t="s">
        <v>289</v>
      </c>
      <c r="F814" s="137">
        <v>338.44</v>
      </c>
    </row>
    <row r="815" spans="1:6" hidden="1" outlineLevel="2" x14ac:dyDescent="0.25">
      <c r="A815" s="136" t="s">
        <v>112</v>
      </c>
      <c r="B815" s="136" t="s">
        <v>113</v>
      </c>
      <c r="C815" s="136" t="s">
        <v>392</v>
      </c>
      <c r="D815" s="136" t="s">
        <v>635</v>
      </c>
      <c r="E815" s="136" t="s">
        <v>367</v>
      </c>
      <c r="F815" s="137">
        <v>1307.1400000000001</v>
      </c>
    </row>
    <row r="816" spans="1:6" hidden="1" outlineLevel="2" x14ac:dyDescent="0.25">
      <c r="A816" s="136" t="s">
        <v>112</v>
      </c>
      <c r="B816" s="136" t="s">
        <v>113</v>
      </c>
      <c r="C816" s="136" t="s">
        <v>392</v>
      </c>
      <c r="D816" s="136" t="s">
        <v>635</v>
      </c>
      <c r="E816" s="136" t="s">
        <v>285</v>
      </c>
      <c r="F816" s="137">
        <v>363.62</v>
      </c>
    </row>
    <row r="817" spans="1:6" hidden="1" outlineLevel="2" x14ac:dyDescent="0.25">
      <c r="A817" s="136" t="s">
        <v>112</v>
      </c>
      <c r="B817" s="136" t="s">
        <v>113</v>
      </c>
      <c r="C817" s="136" t="s">
        <v>392</v>
      </c>
      <c r="D817" s="136" t="s">
        <v>635</v>
      </c>
      <c r="E817" s="136" t="s">
        <v>289</v>
      </c>
      <c r="F817" s="137">
        <v>446.91</v>
      </c>
    </row>
    <row r="818" spans="1:6" hidden="1" outlineLevel="2" x14ac:dyDescent="0.25">
      <c r="A818" s="136" t="s">
        <v>112</v>
      </c>
      <c r="B818" s="136" t="s">
        <v>113</v>
      </c>
      <c r="C818" s="136" t="s">
        <v>392</v>
      </c>
      <c r="D818" s="136" t="s">
        <v>635</v>
      </c>
      <c r="E818" s="136" t="s">
        <v>292</v>
      </c>
      <c r="F818" s="137">
        <v>812.7</v>
      </c>
    </row>
    <row r="819" spans="1:6" hidden="1" outlineLevel="2" x14ac:dyDescent="0.25">
      <c r="A819" s="136" t="s">
        <v>112</v>
      </c>
      <c r="B819" s="136" t="s">
        <v>113</v>
      </c>
      <c r="C819" s="136" t="s">
        <v>392</v>
      </c>
      <c r="D819" s="136" t="s">
        <v>635</v>
      </c>
      <c r="E819" s="136" t="s">
        <v>324</v>
      </c>
      <c r="F819" s="137">
        <v>3065.88</v>
      </c>
    </row>
    <row r="820" spans="1:6" hidden="1" outlineLevel="2" x14ac:dyDescent="0.25">
      <c r="A820" s="136" t="s">
        <v>112</v>
      </c>
      <c r="B820" s="136" t="s">
        <v>113</v>
      </c>
      <c r="C820" s="136" t="s">
        <v>392</v>
      </c>
      <c r="D820" s="136" t="s">
        <v>635</v>
      </c>
      <c r="E820" s="136" t="s">
        <v>360</v>
      </c>
      <c r="F820" s="137">
        <v>8139.44</v>
      </c>
    </row>
    <row r="821" spans="1:6" hidden="1" outlineLevel="2" x14ac:dyDescent="0.25">
      <c r="A821" s="136" t="s">
        <v>112</v>
      </c>
      <c r="B821" s="136" t="s">
        <v>113</v>
      </c>
      <c r="C821" s="136" t="s">
        <v>392</v>
      </c>
      <c r="D821" s="136" t="s">
        <v>635</v>
      </c>
      <c r="E821" s="136" t="s">
        <v>329</v>
      </c>
      <c r="F821" s="137">
        <v>5671.97</v>
      </c>
    </row>
    <row r="822" spans="1:6" hidden="1" outlineLevel="2" x14ac:dyDescent="0.25">
      <c r="A822" s="136" t="s">
        <v>112</v>
      </c>
      <c r="B822" s="136" t="s">
        <v>113</v>
      </c>
      <c r="C822" s="136" t="s">
        <v>392</v>
      </c>
      <c r="D822" s="136" t="s">
        <v>635</v>
      </c>
      <c r="E822" s="136" t="s">
        <v>328</v>
      </c>
      <c r="F822" s="137">
        <v>641.45000000000005</v>
      </c>
    </row>
    <row r="823" spans="1:6" hidden="1" outlineLevel="2" x14ac:dyDescent="0.25">
      <c r="A823" s="136" t="s">
        <v>112</v>
      </c>
      <c r="B823" s="136" t="s">
        <v>113</v>
      </c>
      <c r="C823" s="136" t="s">
        <v>392</v>
      </c>
      <c r="D823" s="136" t="s">
        <v>636</v>
      </c>
      <c r="E823" s="136" t="s">
        <v>323</v>
      </c>
      <c r="F823" s="137">
        <v>7420.18</v>
      </c>
    </row>
    <row r="824" spans="1:6" hidden="1" outlineLevel="2" x14ac:dyDescent="0.25">
      <c r="A824" s="136" t="s">
        <v>112</v>
      </c>
      <c r="B824" s="136" t="s">
        <v>113</v>
      </c>
      <c r="C824" s="136" t="s">
        <v>392</v>
      </c>
      <c r="D824" s="136" t="s">
        <v>636</v>
      </c>
      <c r="E824" s="136" t="s">
        <v>314</v>
      </c>
      <c r="F824" s="137">
        <v>992.16</v>
      </c>
    </row>
    <row r="825" spans="1:6" hidden="1" outlineLevel="2" x14ac:dyDescent="0.25">
      <c r="A825" s="136" t="s">
        <v>112</v>
      </c>
      <c r="B825" s="136" t="s">
        <v>113</v>
      </c>
      <c r="C825" s="136" t="s">
        <v>392</v>
      </c>
      <c r="D825" s="136" t="s">
        <v>636</v>
      </c>
      <c r="E825" s="136" t="s">
        <v>313</v>
      </c>
      <c r="F825" s="137">
        <v>15626.68</v>
      </c>
    </row>
    <row r="826" spans="1:6" hidden="1" outlineLevel="2" x14ac:dyDescent="0.25">
      <c r="A826" s="136" t="s">
        <v>112</v>
      </c>
      <c r="B826" s="136" t="s">
        <v>113</v>
      </c>
      <c r="C826" s="136" t="s">
        <v>392</v>
      </c>
      <c r="D826" s="136" t="s">
        <v>636</v>
      </c>
      <c r="E826" s="136" t="s">
        <v>324</v>
      </c>
      <c r="F826" s="137">
        <v>1798.58</v>
      </c>
    </row>
    <row r="827" spans="1:6" hidden="1" outlineLevel="2" x14ac:dyDescent="0.25">
      <c r="A827" s="136" t="s">
        <v>112</v>
      </c>
      <c r="B827" s="136" t="s">
        <v>113</v>
      </c>
      <c r="C827" s="136" t="s">
        <v>392</v>
      </c>
      <c r="D827" s="136" t="s">
        <v>637</v>
      </c>
      <c r="E827" s="136" t="s">
        <v>313</v>
      </c>
      <c r="F827" s="137">
        <v>3452.99</v>
      </c>
    </row>
    <row r="828" spans="1:6" hidden="1" outlineLevel="2" x14ac:dyDescent="0.25">
      <c r="A828" s="136" t="s">
        <v>112</v>
      </c>
      <c r="B828" s="136" t="s">
        <v>113</v>
      </c>
      <c r="C828" s="136" t="s">
        <v>392</v>
      </c>
      <c r="D828" s="136" t="s">
        <v>637</v>
      </c>
      <c r="E828" s="136" t="s">
        <v>343</v>
      </c>
      <c r="F828" s="137">
        <v>851.5</v>
      </c>
    </row>
    <row r="829" spans="1:6" hidden="1" outlineLevel="2" x14ac:dyDescent="0.25">
      <c r="A829" s="136" t="s">
        <v>112</v>
      </c>
      <c r="B829" s="136" t="s">
        <v>113</v>
      </c>
      <c r="C829" s="136" t="s">
        <v>392</v>
      </c>
      <c r="D829" s="136" t="s">
        <v>637</v>
      </c>
      <c r="E829" s="136" t="s">
        <v>346</v>
      </c>
      <c r="F829" s="137">
        <v>5883.45</v>
      </c>
    </row>
    <row r="830" spans="1:6" hidden="1" outlineLevel="2" x14ac:dyDescent="0.25">
      <c r="A830" s="136" t="s">
        <v>112</v>
      </c>
      <c r="B830" s="136" t="s">
        <v>113</v>
      </c>
      <c r="C830" s="136" t="s">
        <v>392</v>
      </c>
      <c r="D830" s="136" t="s">
        <v>637</v>
      </c>
      <c r="E830" s="136" t="s">
        <v>285</v>
      </c>
      <c r="F830" s="137">
        <v>1346.49</v>
      </c>
    </row>
    <row r="831" spans="1:6" hidden="1" outlineLevel="2" x14ac:dyDescent="0.25">
      <c r="A831" s="136" t="s">
        <v>112</v>
      </c>
      <c r="B831" s="136" t="s">
        <v>113</v>
      </c>
      <c r="C831" s="136" t="s">
        <v>392</v>
      </c>
      <c r="D831" s="136" t="s">
        <v>637</v>
      </c>
      <c r="E831" s="136" t="s">
        <v>291</v>
      </c>
      <c r="F831" s="137">
        <v>1423.93</v>
      </c>
    </row>
    <row r="832" spans="1:6" hidden="1" outlineLevel="2" x14ac:dyDescent="0.25">
      <c r="A832" s="136" t="s">
        <v>112</v>
      </c>
      <c r="B832" s="136" t="s">
        <v>113</v>
      </c>
      <c r="C832" s="136" t="s">
        <v>392</v>
      </c>
      <c r="D832" s="136" t="s">
        <v>637</v>
      </c>
      <c r="E832" s="136" t="s">
        <v>360</v>
      </c>
      <c r="F832" s="137">
        <v>2002.66</v>
      </c>
    </row>
    <row r="833" spans="1:6" hidden="1" outlineLevel="2" x14ac:dyDescent="0.25">
      <c r="A833" s="136" t="s">
        <v>112</v>
      </c>
      <c r="B833" s="136" t="s">
        <v>113</v>
      </c>
      <c r="C833" s="136" t="s">
        <v>392</v>
      </c>
      <c r="D833" s="136" t="s">
        <v>637</v>
      </c>
      <c r="E833" s="136" t="s">
        <v>284</v>
      </c>
      <c r="F833" s="137">
        <v>1265.1600000000001</v>
      </c>
    </row>
    <row r="834" spans="1:6" hidden="1" outlineLevel="2" x14ac:dyDescent="0.25">
      <c r="A834" s="136" t="s">
        <v>112</v>
      </c>
      <c r="B834" s="136" t="s">
        <v>113</v>
      </c>
      <c r="C834" s="136" t="s">
        <v>392</v>
      </c>
      <c r="D834" s="136" t="s">
        <v>637</v>
      </c>
      <c r="E834" s="136" t="s">
        <v>315</v>
      </c>
      <c r="F834" s="137">
        <v>28152.68</v>
      </c>
    </row>
    <row r="835" spans="1:6" hidden="1" outlineLevel="2" x14ac:dyDescent="0.25">
      <c r="A835" s="136" t="s">
        <v>112</v>
      </c>
      <c r="B835" s="136" t="s">
        <v>113</v>
      </c>
      <c r="C835" s="136" t="s">
        <v>392</v>
      </c>
      <c r="D835" s="136" t="s">
        <v>638</v>
      </c>
      <c r="E835" s="136" t="s">
        <v>288</v>
      </c>
      <c r="F835" s="137">
        <v>1081.3</v>
      </c>
    </row>
    <row r="836" spans="1:6" hidden="1" outlineLevel="2" x14ac:dyDescent="0.25">
      <c r="A836" s="136" t="s">
        <v>112</v>
      </c>
      <c r="B836" s="136" t="s">
        <v>113</v>
      </c>
      <c r="C836" s="136" t="s">
        <v>392</v>
      </c>
      <c r="D836" s="136" t="s">
        <v>638</v>
      </c>
      <c r="E836" s="136" t="s">
        <v>293</v>
      </c>
      <c r="F836" s="137">
        <v>1952.23</v>
      </c>
    </row>
    <row r="837" spans="1:6" hidden="1" outlineLevel="2" x14ac:dyDescent="0.25">
      <c r="A837" s="136" t="s">
        <v>112</v>
      </c>
      <c r="B837" s="136" t="s">
        <v>113</v>
      </c>
      <c r="C837" s="136" t="s">
        <v>392</v>
      </c>
      <c r="D837" s="136" t="s">
        <v>638</v>
      </c>
      <c r="E837" s="136" t="s">
        <v>284</v>
      </c>
      <c r="F837" s="137">
        <v>3575.01</v>
      </c>
    </row>
    <row r="838" spans="1:6" hidden="1" outlineLevel="2" x14ac:dyDescent="0.25">
      <c r="A838" s="136" t="s">
        <v>112</v>
      </c>
      <c r="B838" s="136" t="s">
        <v>113</v>
      </c>
      <c r="C838" s="136" t="s">
        <v>392</v>
      </c>
      <c r="D838" s="136" t="s">
        <v>638</v>
      </c>
      <c r="E838" s="136" t="s">
        <v>298</v>
      </c>
      <c r="F838" s="137">
        <v>645</v>
      </c>
    </row>
    <row r="839" spans="1:6" hidden="1" outlineLevel="2" x14ac:dyDescent="0.25">
      <c r="A839" s="136" t="s">
        <v>112</v>
      </c>
      <c r="B839" s="136" t="s">
        <v>113</v>
      </c>
      <c r="C839" s="136" t="s">
        <v>392</v>
      </c>
      <c r="D839" s="136" t="s">
        <v>638</v>
      </c>
      <c r="E839" s="136" t="s">
        <v>292</v>
      </c>
      <c r="F839" s="137">
        <v>3935.64</v>
      </c>
    </row>
    <row r="840" spans="1:6" hidden="1" outlineLevel="2" x14ac:dyDescent="0.25">
      <c r="A840" s="136" t="s">
        <v>112</v>
      </c>
      <c r="B840" s="136" t="s">
        <v>113</v>
      </c>
      <c r="C840" s="136" t="s">
        <v>392</v>
      </c>
      <c r="D840" s="136" t="s">
        <v>638</v>
      </c>
      <c r="E840" s="136" t="s">
        <v>290</v>
      </c>
      <c r="F840" s="137">
        <v>2189.7199999999998</v>
      </c>
    </row>
    <row r="841" spans="1:6" hidden="1" outlineLevel="2" x14ac:dyDescent="0.25">
      <c r="A841" s="136" t="s">
        <v>112</v>
      </c>
      <c r="B841" s="136" t="s">
        <v>113</v>
      </c>
      <c r="C841" s="136" t="s">
        <v>392</v>
      </c>
      <c r="D841" s="136" t="s">
        <v>638</v>
      </c>
      <c r="E841" s="136" t="s">
        <v>286</v>
      </c>
      <c r="F841" s="137">
        <v>7477.13</v>
      </c>
    </row>
    <row r="842" spans="1:6" hidden="1" outlineLevel="2" x14ac:dyDescent="0.25">
      <c r="A842" s="136" t="s">
        <v>112</v>
      </c>
      <c r="B842" s="136" t="s">
        <v>113</v>
      </c>
      <c r="C842" s="136" t="s">
        <v>392</v>
      </c>
      <c r="D842" s="136" t="s">
        <v>638</v>
      </c>
      <c r="E842" s="136" t="s">
        <v>279</v>
      </c>
      <c r="F842" s="137">
        <v>894.88</v>
      </c>
    </row>
    <row r="843" spans="1:6" hidden="1" outlineLevel="2" x14ac:dyDescent="0.25">
      <c r="A843" s="136" t="s">
        <v>112</v>
      </c>
      <c r="B843" s="136" t="s">
        <v>113</v>
      </c>
      <c r="C843" s="136" t="s">
        <v>392</v>
      </c>
      <c r="D843" s="136" t="s">
        <v>638</v>
      </c>
      <c r="E843" s="136" t="s">
        <v>285</v>
      </c>
      <c r="F843" s="137">
        <v>11740.18</v>
      </c>
    </row>
    <row r="844" spans="1:6" hidden="1" outlineLevel="2" x14ac:dyDescent="0.25">
      <c r="A844" s="136" t="s">
        <v>112</v>
      </c>
      <c r="B844" s="136" t="s">
        <v>113</v>
      </c>
      <c r="C844" s="136" t="s">
        <v>392</v>
      </c>
      <c r="D844" s="136" t="s">
        <v>638</v>
      </c>
      <c r="E844" s="136" t="s">
        <v>287</v>
      </c>
      <c r="F844" s="137">
        <v>831.07</v>
      </c>
    </row>
    <row r="845" spans="1:6" hidden="1" outlineLevel="2" x14ac:dyDescent="0.25">
      <c r="A845" s="136" t="s">
        <v>112</v>
      </c>
      <c r="B845" s="136" t="s">
        <v>113</v>
      </c>
      <c r="C845" s="136" t="s">
        <v>392</v>
      </c>
      <c r="D845" s="136" t="s">
        <v>638</v>
      </c>
      <c r="E845" s="136" t="s">
        <v>280</v>
      </c>
      <c r="F845" s="137">
        <v>2310.71</v>
      </c>
    </row>
    <row r="846" spans="1:6" hidden="1" outlineLevel="2" x14ac:dyDescent="0.25">
      <c r="A846" s="136" t="s">
        <v>112</v>
      </c>
      <c r="B846" s="136" t="s">
        <v>113</v>
      </c>
      <c r="C846" s="136" t="s">
        <v>392</v>
      </c>
      <c r="D846" s="136" t="s">
        <v>638</v>
      </c>
      <c r="E846" s="136" t="s">
        <v>302</v>
      </c>
      <c r="F846" s="137">
        <v>461.25</v>
      </c>
    </row>
    <row r="847" spans="1:6" hidden="1" outlineLevel="2" x14ac:dyDescent="0.25">
      <c r="A847" s="136" t="s">
        <v>112</v>
      </c>
      <c r="B847" s="136" t="s">
        <v>113</v>
      </c>
      <c r="C847" s="136" t="s">
        <v>392</v>
      </c>
      <c r="D847" s="136" t="s">
        <v>638</v>
      </c>
      <c r="E847" s="136" t="s">
        <v>343</v>
      </c>
      <c r="F847" s="137">
        <v>1521.4</v>
      </c>
    </row>
    <row r="848" spans="1:6" hidden="1" outlineLevel="2" x14ac:dyDescent="0.25">
      <c r="A848" s="136" t="s">
        <v>112</v>
      </c>
      <c r="B848" s="136" t="s">
        <v>113</v>
      </c>
      <c r="C848" s="136" t="s">
        <v>392</v>
      </c>
      <c r="D848" s="136" t="s">
        <v>638</v>
      </c>
      <c r="E848" s="136" t="s">
        <v>308</v>
      </c>
      <c r="F848" s="137">
        <v>39665.07</v>
      </c>
    </row>
    <row r="849" spans="1:6" hidden="1" outlineLevel="2" x14ac:dyDescent="0.25">
      <c r="A849" s="136" t="s">
        <v>112</v>
      </c>
      <c r="B849" s="136" t="s">
        <v>113</v>
      </c>
      <c r="C849" s="136" t="s">
        <v>392</v>
      </c>
      <c r="D849" s="136" t="s">
        <v>638</v>
      </c>
      <c r="E849" s="136" t="s">
        <v>301</v>
      </c>
      <c r="F849" s="137">
        <v>400.5</v>
      </c>
    </row>
    <row r="850" spans="1:6" hidden="1" outlineLevel="2" x14ac:dyDescent="0.25">
      <c r="A850" s="136" t="s">
        <v>112</v>
      </c>
      <c r="B850" s="136" t="s">
        <v>113</v>
      </c>
      <c r="C850" s="136" t="s">
        <v>392</v>
      </c>
      <c r="D850" s="136" t="s">
        <v>638</v>
      </c>
      <c r="E850" s="136" t="s">
        <v>315</v>
      </c>
      <c r="F850" s="137">
        <v>6426</v>
      </c>
    </row>
    <row r="851" spans="1:6" hidden="1" outlineLevel="2" x14ac:dyDescent="0.25">
      <c r="A851" s="136" t="s">
        <v>112</v>
      </c>
      <c r="B851" s="136" t="s">
        <v>113</v>
      </c>
      <c r="C851" s="136" t="s">
        <v>392</v>
      </c>
      <c r="D851" s="136" t="s">
        <v>638</v>
      </c>
      <c r="E851" s="136" t="s">
        <v>360</v>
      </c>
      <c r="F851" s="137">
        <v>3423.77</v>
      </c>
    </row>
    <row r="852" spans="1:6" hidden="1" outlineLevel="2" x14ac:dyDescent="0.25">
      <c r="A852" s="136" t="s">
        <v>112</v>
      </c>
      <c r="B852" s="136" t="s">
        <v>113</v>
      </c>
      <c r="C852" s="136" t="s">
        <v>392</v>
      </c>
      <c r="D852" s="136" t="s">
        <v>638</v>
      </c>
      <c r="E852" s="136" t="s">
        <v>300</v>
      </c>
      <c r="F852" s="137">
        <v>423.59</v>
      </c>
    </row>
    <row r="853" spans="1:6" hidden="1" outlineLevel="2" x14ac:dyDescent="0.25">
      <c r="A853" s="136" t="s">
        <v>112</v>
      </c>
      <c r="B853" s="136" t="s">
        <v>113</v>
      </c>
      <c r="C853" s="136" t="s">
        <v>392</v>
      </c>
      <c r="D853" s="136" t="s">
        <v>638</v>
      </c>
      <c r="E853" s="136" t="s">
        <v>289</v>
      </c>
      <c r="F853" s="137">
        <v>7306.93</v>
      </c>
    </row>
    <row r="854" spans="1:6" hidden="1" outlineLevel="2" x14ac:dyDescent="0.25">
      <c r="A854" s="136" t="s">
        <v>112</v>
      </c>
      <c r="B854" s="136" t="s">
        <v>113</v>
      </c>
      <c r="C854" s="136" t="s">
        <v>392</v>
      </c>
      <c r="D854" s="136" t="s">
        <v>638</v>
      </c>
      <c r="E854" s="136" t="s">
        <v>324</v>
      </c>
      <c r="F854" s="137">
        <v>1123.04</v>
      </c>
    </row>
    <row r="855" spans="1:6" hidden="1" outlineLevel="2" x14ac:dyDescent="0.25">
      <c r="A855" s="136" t="s">
        <v>112</v>
      </c>
      <c r="B855" s="136" t="s">
        <v>113</v>
      </c>
      <c r="C855" s="136" t="s">
        <v>392</v>
      </c>
      <c r="D855" s="136" t="s">
        <v>638</v>
      </c>
      <c r="E855" s="136" t="s">
        <v>303</v>
      </c>
      <c r="F855" s="137">
        <v>3096.89</v>
      </c>
    </row>
    <row r="856" spans="1:6" hidden="1" outlineLevel="2" x14ac:dyDescent="0.25">
      <c r="A856" s="136" t="s">
        <v>112</v>
      </c>
      <c r="B856" s="136" t="s">
        <v>113</v>
      </c>
      <c r="C856" s="136" t="s">
        <v>392</v>
      </c>
      <c r="D856" s="136" t="s">
        <v>638</v>
      </c>
      <c r="E856" s="136" t="s">
        <v>322</v>
      </c>
      <c r="F856" s="137">
        <v>14172.73</v>
      </c>
    </row>
    <row r="857" spans="1:6" hidden="1" outlineLevel="2" x14ac:dyDescent="0.25">
      <c r="A857" s="136" t="s">
        <v>112</v>
      </c>
      <c r="B857" s="136" t="s">
        <v>113</v>
      </c>
      <c r="C857" s="136" t="s">
        <v>392</v>
      </c>
      <c r="D857" s="136" t="s">
        <v>638</v>
      </c>
      <c r="E857" s="136" t="s">
        <v>313</v>
      </c>
      <c r="F857" s="137">
        <v>4430.05</v>
      </c>
    </row>
    <row r="858" spans="1:6" hidden="1" outlineLevel="2" x14ac:dyDescent="0.25">
      <c r="A858" s="136" t="s">
        <v>112</v>
      </c>
      <c r="B858" s="136" t="s">
        <v>113</v>
      </c>
      <c r="C858" s="136" t="s">
        <v>392</v>
      </c>
      <c r="D858" s="136" t="s">
        <v>638</v>
      </c>
      <c r="E858" s="136" t="s">
        <v>299</v>
      </c>
      <c r="F858" s="137">
        <v>1672.78</v>
      </c>
    </row>
    <row r="859" spans="1:6" hidden="1" outlineLevel="2" x14ac:dyDescent="0.25">
      <c r="A859" s="136" t="s">
        <v>112</v>
      </c>
      <c r="B859" s="136" t="s">
        <v>113</v>
      </c>
      <c r="C859" s="136" t="s">
        <v>392</v>
      </c>
      <c r="D859" s="136" t="s">
        <v>638</v>
      </c>
      <c r="E859" s="136" t="s">
        <v>281</v>
      </c>
      <c r="F859" s="137">
        <v>2440.15</v>
      </c>
    </row>
    <row r="860" spans="1:6" hidden="1" outlineLevel="2" x14ac:dyDescent="0.25">
      <c r="A860" s="136" t="s">
        <v>112</v>
      </c>
      <c r="B860" s="136" t="s">
        <v>113</v>
      </c>
      <c r="C860" s="136" t="s">
        <v>392</v>
      </c>
      <c r="D860" s="136" t="s">
        <v>639</v>
      </c>
      <c r="E860" s="136" t="s">
        <v>280</v>
      </c>
      <c r="F860" s="137">
        <v>1263.57</v>
      </c>
    </row>
    <row r="861" spans="1:6" hidden="1" outlineLevel="2" x14ac:dyDescent="0.25">
      <c r="A861" s="136" t="s">
        <v>112</v>
      </c>
      <c r="B861" s="136" t="s">
        <v>113</v>
      </c>
      <c r="C861" s="136" t="s">
        <v>392</v>
      </c>
      <c r="D861" s="136" t="s">
        <v>639</v>
      </c>
      <c r="E861" s="136" t="s">
        <v>328</v>
      </c>
      <c r="F861" s="137">
        <v>503.69</v>
      </c>
    </row>
    <row r="862" spans="1:6" hidden="1" outlineLevel="2" x14ac:dyDescent="0.25">
      <c r="A862" s="136" t="s">
        <v>112</v>
      </c>
      <c r="B862" s="136" t="s">
        <v>113</v>
      </c>
      <c r="C862" s="136" t="s">
        <v>392</v>
      </c>
      <c r="D862" s="136" t="s">
        <v>640</v>
      </c>
      <c r="E862" s="136" t="s">
        <v>289</v>
      </c>
      <c r="F862" s="137">
        <v>1168.26</v>
      </c>
    </row>
    <row r="863" spans="1:6" hidden="1" outlineLevel="2" x14ac:dyDescent="0.25">
      <c r="A863" s="136" t="s">
        <v>112</v>
      </c>
      <c r="B863" s="136" t="s">
        <v>113</v>
      </c>
      <c r="C863" s="136" t="s">
        <v>392</v>
      </c>
      <c r="D863" s="136" t="s">
        <v>640</v>
      </c>
      <c r="E863" s="136" t="s">
        <v>288</v>
      </c>
      <c r="F863" s="137">
        <v>809.06</v>
      </c>
    </row>
    <row r="864" spans="1:6" hidden="1" outlineLevel="2" x14ac:dyDescent="0.25">
      <c r="A864" s="136" t="s">
        <v>112</v>
      </c>
      <c r="B864" s="136" t="s">
        <v>113</v>
      </c>
      <c r="C864" s="136" t="s">
        <v>392</v>
      </c>
      <c r="D864" s="136" t="s">
        <v>640</v>
      </c>
      <c r="E864" s="136" t="s">
        <v>282</v>
      </c>
      <c r="F864" s="137">
        <v>242.29</v>
      </c>
    </row>
    <row r="865" spans="1:6" hidden="1" outlineLevel="2" x14ac:dyDescent="0.25">
      <c r="A865" s="136" t="s">
        <v>112</v>
      </c>
      <c r="B865" s="136" t="s">
        <v>113</v>
      </c>
      <c r="C865" s="136" t="s">
        <v>392</v>
      </c>
      <c r="D865" s="136" t="s">
        <v>640</v>
      </c>
      <c r="E865" s="136" t="s">
        <v>292</v>
      </c>
      <c r="F865" s="137">
        <v>1737.99</v>
      </c>
    </row>
    <row r="866" spans="1:6" hidden="1" outlineLevel="2" x14ac:dyDescent="0.25">
      <c r="A866" s="136" t="s">
        <v>112</v>
      </c>
      <c r="B866" s="136" t="s">
        <v>113</v>
      </c>
      <c r="C866" s="136" t="s">
        <v>392</v>
      </c>
      <c r="D866" s="136" t="s">
        <v>640</v>
      </c>
      <c r="E866" s="136" t="s">
        <v>367</v>
      </c>
      <c r="F866" s="137">
        <v>7172.17</v>
      </c>
    </row>
    <row r="867" spans="1:6" hidden="1" outlineLevel="2" x14ac:dyDescent="0.25">
      <c r="A867" s="136" t="s">
        <v>112</v>
      </c>
      <c r="B867" s="136" t="s">
        <v>113</v>
      </c>
      <c r="C867" s="136" t="s">
        <v>392</v>
      </c>
      <c r="D867" s="136" t="s">
        <v>640</v>
      </c>
      <c r="E867" s="136" t="s">
        <v>303</v>
      </c>
      <c r="F867" s="137">
        <v>538.5</v>
      </c>
    </row>
    <row r="868" spans="1:6" hidden="1" outlineLevel="2" x14ac:dyDescent="0.25">
      <c r="A868" s="136" t="s">
        <v>112</v>
      </c>
      <c r="B868" s="136" t="s">
        <v>113</v>
      </c>
      <c r="C868" s="136" t="s">
        <v>392</v>
      </c>
      <c r="D868" s="136" t="s">
        <v>640</v>
      </c>
      <c r="E868" s="136" t="s">
        <v>279</v>
      </c>
      <c r="F868" s="137">
        <v>113.87</v>
      </c>
    </row>
    <row r="869" spans="1:6" hidden="1" outlineLevel="2" x14ac:dyDescent="0.25">
      <c r="A869" s="136" t="s">
        <v>112</v>
      </c>
      <c r="B869" s="136" t="s">
        <v>113</v>
      </c>
      <c r="C869" s="136" t="s">
        <v>392</v>
      </c>
      <c r="D869" s="136" t="s">
        <v>640</v>
      </c>
      <c r="E869" s="136" t="s">
        <v>301</v>
      </c>
      <c r="F869" s="137">
        <v>176.02</v>
      </c>
    </row>
    <row r="870" spans="1:6" hidden="1" outlineLevel="2" x14ac:dyDescent="0.25">
      <c r="A870" s="136" t="s">
        <v>112</v>
      </c>
      <c r="B870" s="136" t="s">
        <v>113</v>
      </c>
      <c r="C870" s="136" t="s">
        <v>392</v>
      </c>
      <c r="D870" s="136" t="s">
        <v>641</v>
      </c>
      <c r="E870" s="136" t="s">
        <v>343</v>
      </c>
      <c r="F870" s="137">
        <v>63700.51</v>
      </c>
    </row>
    <row r="871" spans="1:6" hidden="1" outlineLevel="2" x14ac:dyDescent="0.25">
      <c r="A871" s="136" t="s">
        <v>112</v>
      </c>
      <c r="B871" s="136" t="s">
        <v>113</v>
      </c>
      <c r="C871" s="136" t="s">
        <v>392</v>
      </c>
      <c r="D871" s="136" t="s">
        <v>641</v>
      </c>
      <c r="E871" s="136" t="s">
        <v>308</v>
      </c>
      <c r="F871" s="137">
        <v>355445.57</v>
      </c>
    </row>
    <row r="872" spans="1:6" hidden="1" outlineLevel="2" x14ac:dyDescent="0.25">
      <c r="A872" s="136" t="s">
        <v>112</v>
      </c>
      <c r="B872" s="136" t="s">
        <v>113</v>
      </c>
      <c r="C872" s="136" t="s">
        <v>392</v>
      </c>
      <c r="D872" s="136" t="s">
        <v>641</v>
      </c>
      <c r="E872" s="136" t="s">
        <v>289</v>
      </c>
      <c r="F872" s="137">
        <v>776.25</v>
      </c>
    </row>
    <row r="873" spans="1:6" hidden="1" outlineLevel="2" x14ac:dyDescent="0.25">
      <c r="A873" s="136" t="s">
        <v>112</v>
      </c>
      <c r="B873" s="136" t="s">
        <v>113</v>
      </c>
      <c r="C873" s="136" t="s">
        <v>392</v>
      </c>
      <c r="D873" s="136" t="s">
        <v>641</v>
      </c>
      <c r="E873" s="136" t="s">
        <v>360</v>
      </c>
      <c r="F873" s="137">
        <v>466.32</v>
      </c>
    </row>
    <row r="874" spans="1:6" hidden="1" outlineLevel="2" x14ac:dyDescent="0.25">
      <c r="A874" s="136" t="s">
        <v>112</v>
      </c>
      <c r="B874" s="136" t="s">
        <v>113</v>
      </c>
      <c r="C874" s="136" t="s">
        <v>392</v>
      </c>
      <c r="D874" s="136" t="s">
        <v>642</v>
      </c>
      <c r="E874" s="136" t="s">
        <v>288</v>
      </c>
      <c r="F874" s="137">
        <v>23.38</v>
      </c>
    </row>
    <row r="875" spans="1:6" hidden="1" outlineLevel="2" x14ac:dyDescent="0.25">
      <c r="A875" s="136" t="s">
        <v>112</v>
      </c>
      <c r="B875" s="136" t="s">
        <v>113</v>
      </c>
      <c r="C875" s="136" t="s">
        <v>392</v>
      </c>
      <c r="D875" s="136" t="s">
        <v>642</v>
      </c>
      <c r="E875" s="136" t="s">
        <v>324</v>
      </c>
      <c r="F875" s="137">
        <v>1025.24</v>
      </c>
    </row>
    <row r="876" spans="1:6" hidden="1" outlineLevel="2" x14ac:dyDescent="0.25">
      <c r="A876" s="136" t="s">
        <v>112</v>
      </c>
      <c r="B876" s="136" t="s">
        <v>113</v>
      </c>
      <c r="C876" s="136" t="s">
        <v>392</v>
      </c>
      <c r="D876" s="136" t="s">
        <v>642</v>
      </c>
      <c r="E876" s="136" t="s">
        <v>292</v>
      </c>
      <c r="F876" s="137">
        <v>2232.29</v>
      </c>
    </row>
    <row r="877" spans="1:6" hidden="1" outlineLevel="2" x14ac:dyDescent="0.25">
      <c r="A877" s="136" t="s">
        <v>112</v>
      </c>
      <c r="B877" s="136" t="s">
        <v>113</v>
      </c>
      <c r="C877" s="136" t="s">
        <v>392</v>
      </c>
      <c r="D877" s="136" t="s">
        <v>642</v>
      </c>
      <c r="E877" s="136" t="s">
        <v>360</v>
      </c>
      <c r="F877" s="137">
        <v>1224.07</v>
      </c>
    </row>
    <row r="878" spans="1:6" hidden="1" outlineLevel="2" x14ac:dyDescent="0.25">
      <c r="A878" s="136" t="s">
        <v>112</v>
      </c>
      <c r="B878" s="136" t="s">
        <v>113</v>
      </c>
      <c r="C878" s="136" t="s">
        <v>392</v>
      </c>
      <c r="D878" s="136" t="s">
        <v>642</v>
      </c>
      <c r="E878" s="136" t="s">
        <v>323</v>
      </c>
      <c r="F878" s="137">
        <v>6693.16</v>
      </c>
    </row>
    <row r="879" spans="1:6" hidden="1" outlineLevel="2" x14ac:dyDescent="0.25">
      <c r="A879" s="136" t="s">
        <v>112</v>
      </c>
      <c r="B879" s="136" t="s">
        <v>113</v>
      </c>
      <c r="C879" s="136" t="s">
        <v>392</v>
      </c>
      <c r="D879" s="136" t="s">
        <v>642</v>
      </c>
      <c r="E879" s="136" t="s">
        <v>291</v>
      </c>
      <c r="F879" s="137">
        <v>816.68</v>
      </c>
    </row>
    <row r="880" spans="1:6" hidden="1" outlineLevel="2" x14ac:dyDescent="0.25">
      <c r="A880" s="136" t="s">
        <v>112</v>
      </c>
      <c r="B880" s="136" t="s">
        <v>113</v>
      </c>
      <c r="C880" s="136" t="s">
        <v>392</v>
      </c>
      <c r="D880" s="136" t="s">
        <v>642</v>
      </c>
      <c r="E880" s="136" t="s">
        <v>303</v>
      </c>
      <c r="F880" s="137">
        <v>66.319999999999993</v>
      </c>
    </row>
    <row r="881" spans="1:6" hidden="1" outlineLevel="2" x14ac:dyDescent="0.25">
      <c r="A881" s="136" t="s">
        <v>112</v>
      </c>
      <c r="B881" s="136" t="s">
        <v>113</v>
      </c>
      <c r="C881" s="136" t="s">
        <v>392</v>
      </c>
      <c r="D881" s="136" t="s">
        <v>642</v>
      </c>
      <c r="E881" s="136" t="s">
        <v>301</v>
      </c>
      <c r="F881" s="137">
        <v>229.52</v>
      </c>
    </row>
    <row r="882" spans="1:6" hidden="1" outlineLevel="2" x14ac:dyDescent="0.25">
      <c r="A882" s="136" t="s">
        <v>112</v>
      </c>
      <c r="B882" s="136" t="s">
        <v>113</v>
      </c>
      <c r="C882" s="136" t="s">
        <v>392</v>
      </c>
      <c r="D882" s="136" t="s">
        <v>642</v>
      </c>
      <c r="E882" s="136" t="s">
        <v>298</v>
      </c>
      <c r="F882" s="137">
        <v>216.35</v>
      </c>
    </row>
    <row r="883" spans="1:6" hidden="1" outlineLevel="2" x14ac:dyDescent="0.25">
      <c r="A883" s="136" t="s">
        <v>112</v>
      </c>
      <c r="B883" s="136" t="s">
        <v>113</v>
      </c>
      <c r="C883" s="136" t="s">
        <v>392</v>
      </c>
      <c r="D883" s="136" t="s">
        <v>642</v>
      </c>
      <c r="E883" s="136" t="s">
        <v>313</v>
      </c>
      <c r="F883" s="137">
        <v>887.81</v>
      </c>
    </row>
    <row r="884" spans="1:6" hidden="1" outlineLevel="2" x14ac:dyDescent="0.25">
      <c r="A884" s="136" t="s">
        <v>112</v>
      </c>
      <c r="B884" s="136" t="s">
        <v>113</v>
      </c>
      <c r="C884" s="136" t="s">
        <v>392</v>
      </c>
      <c r="D884" s="136" t="s">
        <v>642</v>
      </c>
      <c r="E884" s="136" t="s">
        <v>322</v>
      </c>
      <c r="F884" s="137">
        <v>1485.57</v>
      </c>
    </row>
    <row r="885" spans="1:6" hidden="1" outlineLevel="2" x14ac:dyDescent="0.25">
      <c r="A885" s="136" t="s">
        <v>112</v>
      </c>
      <c r="B885" s="136" t="s">
        <v>113</v>
      </c>
      <c r="C885" s="136" t="s">
        <v>392</v>
      </c>
      <c r="D885" s="136" t="s">
        <v>642</v>
      </c>
      <c r="E885" s="136" t="s">
        <v>282</v>
      </c>
      <c r="F885" s="137">
        <v>509.85</v>
      </c>
    </row>
    <row r="886" spans="1:6" hidden="1" outlineLevel="2" x14ac:dyDescent="0.25">
      <c r="A886" s="136" t="s">
        <v>112</v>
      </c>
      <c r="B886" s="136" t="s">
        <v>113</v>
      </c>
      <c r="C886" s="136" t="s">
        <v>392</v>
      </c>
      <c r="D886" s="136" t="s">
        <v>642</v>
      </c>
      <c r="E886" s="136" t="s">
        <v>328</v>
      </c>
      <c r="F886" s="137">
        <v>344.78</v>
      </c>
    </row>
    <row r="887" spans="1:6" hidden="1" outlineLevel="2" x14ac:dyDescent="0.25">
      <c r="A887" s="136" t="s">
        <v>112</v>
      </c>
      <c r="B887" s="136" t="s">
        <v>113</v>
      </c>
      <c r="C887" s="136" t="s">
        <v>392</v>
      </c>
      <c r="D887" s="136" t="s">
        <v>642</v>
      </c>
      <c r="E887" s="136" t="s">
        <v>302</v>
      </c>
      <c r="F887" s="137">
        <v>128.4</v>
      </c>
    </row>
    <row r="888" spans="1:6" hidden="1" outlineLevel="2" x14ac:dyDescent="0.25">
      <c r="A888" s="136" t="s">
        <v>112</v>
      </c>
      <c r="B888" s="136" t="s">
        <v>113</v>
      </c>
      <c r="C888" s="136" t="s">
        <v>392</v>
      </c>
      <c r="D888" s="136" t="s">
        <v>642</v>
      </c>
      <c r="E888" s="136" t="s">
        <v>329</v>
      </c>
      <c r="F888" s="137">
        <v>1266.99</v>
      </c>
    </row>
    <row r="889" spans="1:6" hidden="1" outlineLevel="2" x14ac:dyDescent="0.25">
      <c r="A889" s="136" t="s">
        <v>112</v>
      </c>
      <c r="B889" s="136" t="s">
        <v>113</v>
      </c>
      <c r="C889" s="136" t="s">
        <v>392</v>
      </c>
      <c r="D889" s="136" t="s">
        <v>642</v>
      </c>
      <c r="E889" s="136" t="s">
        <v>287</v>
      </c>
      <c r="F889" s="137">
        <v>1282.2</v>
      </c>
    </row>
    <row r="890" spans="1:6" hidden="1" outlineLevel="2" x14ac:dyDescent="0.25">
      <c r="A890" s="136" t="s">
        <v>112</v>
      </c>
      <c r="B890" s="136" t="s">
        <v>113</v>
      </c>
      <c r="C890" s="136" t="s">
        <v>392</v>
      </c>
      <c r="D890" s="136" t="s">
        <v>642</v>
      </c>
      <c r="E890" s="136" t="s">
        <v>290</v>
      </c>
      <c r="F890" s="137">
        <v>324.52999999999997</v>
      </c>
    </row>
    <row r="891" spans="1:6" hidden="1" outlineLevel="2" x14ac:dyDescent="0.25">
      <c r="A891" s="136" t="s">
        <v>112</v>
      </c>
      <c r="B891" s="136" t="s">
        <v>113</v>
      </c>
      <c r="C891" s="136" t="s">
        <v>392</v>
      </c>
      <c r="D891" s="136" t="s">
        <v>643</v>
      </c>
      <c r="E891" s="136" t="s">
        <v>367</v>
      </c>
      <c r="F891" s="137">
        <v>179.68</v>
      </c>
    </row>
    <row r="892" spans="1:6" hidden="1" outlineLevel="2" x14ac:dyDescent="0.25">
      <c r="A892" s="136" t="s">
        <v>112</v>
      </c>
      <c r="B892" s="136" t="s">
        <v>113</v>
      </c>
      <c r="C892" s="136" t="s">
        <v>392</v>
      </c>
      <c r="D892" s="136" t="s">
        <v>643</v>
      </c>
      <c r="E892" s="136" t="s">
        <v>279</v>
      </c>
      <c r="F892" s="137">
        <v>37.57</v>
      </c>
    </row>
    <row r="893" spans="1:6" hidden="1" outlineLevel="2" x14ac:dyDescent="0.25">
      <c r="A893" s="136" t="s">
        <v>112</v>
      </c>
      <c r="B893" s="136" t="s">
        <v>113</v>
      </c>
      <c r="C893" s="136" t="s">
        <v>392</v>
      </c>
      <c r="D893" s="136" t="s">
        <v>643</v>
      </c>
      <c r="E893" s="136" t="s">
        <v>297</v>
      </c>
      <c r="F893" s="137">
        <v>36.6</v>
      </c>
    </row>
    <row r="894" spans="1:6" hidden="1" outlineLevel="2" x14ac:dyDescent="0.25">
      <c r="A894" s="136" t="s">
        <v>112</v>
      </c>
      <c r="B894" s="136" t="s">
        <v>113</v>
      </c>
      <c r="C894" s="136" t="s">
        <v>392</v>
      </c>
      <c r="D894" s="136" t="s">
        <v>643</v>
      </c>
      <c r="E894" s="136" t="s">
        <v>360</v>
      </c>
      <c r="F894" s="137">
        <v>1847.16</v>
      </c>
    </row>
    <row r="895" spans="1:6" hidden="1" outlineLevel="2" x14ac:dyDescent="0.25">
      <c r="A895" s="136" t="s">
        <v>112</v>
      </c>
      <c r="B895" s="136" t="s">
        <v>113</v>
      </c>
      <c r="C895" s="136" t="s">
        <v>392</v>
      </c>
      <c r="D895" s="136" t="s">
        <v>643</v>
      </c>
      <c r="E895" s="136" t="s">
        <v>288</v>
      </c>
      <c r="F895" s="137">
        <v>2440.9299999999998</v>
      </c>
    </row>
    <row r="896" spans="1:6" hidden="1" outlineLevel="2" x14ac:dyDescent="0.25">
      <c r="A896" s="136" t="s">
        <v>112</v>
      </c>
      <c r="B896" s="136" t="s">
        <v>113</v>
      </c>
      <c r="C896" s="136" t="s">
        <v>392</v>
      </c>
      <c r="D896" s="136" t="s">
        <v>643</v>
      </c>
      <c r="E896" s="136" t="s">
        <v>313</v>
      </c>
      <c r="F896" s="137">
        <v>3084.63</v>
      </c>
    </row>
    <row r="897" spans="1:6" hidden="1" outlineLevel="2" x14ac:dyDescent="0.25">
      <c r="A897" s="136" t="s">
        <v>112</v>
      </c>
      <c r="B897" s="136" t="s">
        <v>113</v>
      </c>
      <c r="C897" s="136" t="s">
        <v>392</v>
      </c>
      <c r="D897" s="136" t="s">
        <v>643</v>
      </c>
      <c r="E897" s="136" t="s">
        <v>290</v>
      </c>
      <c r="F897" s="137">
        <v>1703.44</v>
      </c>
    </row>
    <row r="898" spans="1:6" hidden="1" outlineLevel="2" x14ac:dyDescent="0.25">
      <c r="A898" s="136" t="s">
        <v>112</v>
      </c>
      <c r="B898" s="136" t="s">
        <v>113</v>
      </c>
      <c r="C898" s="136" t="s">
        <v>392</v>
      </c>
      <c r="D898" s="136" t="s">
        <v>643</v>
      </c>
      <c r="E898" s="136" t="s">
        <v>289</v>
      </c>
      <c r="F898" s="137">
        <v>4508.72</v>
      </c>
    </row>
    <row r="899" spans="1:6" hidden="1" outlineLevel="2" x14ac:dyDescent="0.25">
      <c r="A899" s="136" t="s">
        <v>112</v>
      </c>
      <c r="B899" s="136" t="s">
        <v>113</v>
      </c>
      <c r="C899" s="136" t="s">
        <v>392</v>
      </c>
      <c r="D899" s="136" t="s">
        <v>643</v>
      </c>
      <c r="E899" s="136" t="s">
        <v>273</v>
      </c>
      <c r="F899" s="137">
        <v>51.31</v>
      </c>
    </row>
    <row r="900" spans="1:6" hidden="1" outlineLevel="2" x14ac:dyDescent="0.25">
      <c r="A900" s="136" t="s">
        <v>112</v>
      </c>
      <c r="B900" s="136" t="s">
        <v>113</v>
      </c>
      <c r="C900" s="136" t="s">
        <v>392</v>
      </c>
      <c r="D900" s="136" t="s">
        <v>643</v>
      </c>
      <c r="E900" s="136" t="s">
        <v>301</v>
      </c>
      <c r="F900" s="137">
        <v>259.39</v>
      </c>
    </row>
    <row r="901" spans="1:6" hidden="1" outlineLevel="2" x14ac:dyDescent="0.25">
      <c r="A901" s="136" t="s">
        <v>112</v>
      </c>
      <c r="B901" s="136" t="s">
        <v>113</v>
      </c>
      <c r="C901" s="136" t="s">
        <v>392</v>
      </c>
      <c r="D901" s="136" t="s">
        <v>643</v>
      </c>
      <c r="E901" s="136" t="s">
        <v>292</v>
      </c>
      <c r="F901" s="137">
        <v>917.93</v>
      </c>
    </row>
    <row r="902" spans="1:6" hidden="1" outlineLevel="2" x14ac:dyDescent="0.25">
      <c r="A902" s="136" t="s">
        <v>112</v>
      </c>
      <c r="B902" s="136" t="s">
        <v>113</v>
      </c>
      <c r="C902" s="136" t="s">
        <v>392</v>
      </c>
      <c r="D902" s="136" t="s">
        <v>643</v>
      </c>
      <c r="E902" s="136" t="s">
        <v>366</v>
      </c>
      <c r="F902" s="137">
        <v>208.05</v>
      </c>
    </row>
    <row r="903" spans="1:6" hidden="1" outlineLevel="2" x14ac:dyDescent="0.25">
      <c r="A903" s="136" t="s">
        <v>112</v>
      </c>
      <c r="B903" s="136" t="s">
        <v>113</v>
      </c>
      <c r="C903" s="136" t="s">
        <v>392</v>
      </c>
      <c r="D903" s="136" t="s">
        <v>643</v>
      </c>
      <c r="E903" s="136" t="s">
        <v>282</v>
      </c>
      <c r="F903" s="137">
        <v>1714.62</v>
      </c>
    </row>
    <row r="904" spans="1:6" hidden="1" outlineLevel="2" x14ac:dyDescent="0.25">
      <c r="A904" s="136" t="s">
        <v>112</v>
      </c>
      <c r="B904" s="136" t="s">
        <v>113</v>
      </c>
      <c r="C904" s="136" t="s">
        <v>392</v>
      </c>
      <c r="D904" s="136" t="s">
        <v>643</v>
      </c>
      <c r="E904" s="136" t="s">
        <v>328</v>
      </c>
      <c r="F904" s="137">
        <v>3567.78</v>
      </c>
    </row>
    <row r="905" spans="1:6" hidden="1" outlineLevel="2" x14ac:dyDescent="0.25">
      <c r="A905" s="136" t="s">
        <v>112</v>
      </c>
      <c r="B905" s="136" t="s">
        <v>113</v>
      </c>
      <c r="C905" s="136" t="s">
        <v>392</v>
      </c>
      <c r="D905" s="136" t="s">
        <v>643</v>
      </c>
      <c r="E905" s="136" t="s">
        <v>291</v>
      </c>
      <c r="F905" s="137">
        <v>330.49</v>
      </c>
    </row>
    <row r="906" spans="1:6" hidden="1" outlineLevel="2" x14ac:dyDescent="0.25">
      <c r="A906" s="136" t="s">
        <v>112</v>
      </c>
      <c r="B906" s="136" t="s">
        <v>113</v>
      </c>
      <c r="C906" s="136" t="s">
        <v>392</v>
      </c>
      <c r="D906" s="136" t="s">
        <v>643</v>
      </c>
      <c r="E906" s="136" t="s">
        <v>281</v>
      </c>
      <c r="F906" s="137">
        <v>46.25</v>
      </c>
    </row>
    <row r="907" spans="1:6" hidden="1" outlineLevel="2" x14ac:dyDescent="0.25">
      <c r="A907" s="136" t="s">
        <v>112</v>
      </c>
      <c r="B907" s="136" t="s">
        <v>113</v>
      </c>
      <c r="C907" s="136" t="s">
        <v>392</v>
      </c>
      <c r="D907" s="136" t="s">
        <v>643</v>
      </c>
      <c r="E907" s="136" t="s">
        <v>323</v>
      </c>
      <c r="F907" s="137">
        <v>1628.59</v>
      </c>
    </row>
    <row r="908" spans="1:6" hidden="1" outlineLevel="2" x14ac:dyDescent="0.25">
      <c r="A908" s="136" t="s">
        <v>112</v>
      </c>
      <c r="B908" s="136" t="s">
        <v>113</v>
      </c>
      <c r="C908" s="136" t="s">
        <v>392</v>
      </c>
      <c r="D908" s="136" t="s">
        <v>643</v>
      </c>
      <c r="E908" s="136" t="s">
        <v>324</v>
      </c>
      <c r="F908" s="137">
        <v>3921.64</v>
      </c>
    </row>
    <row r="909" spans="1:6" hidden="1" outlineLevel="2" x14ac:dyDescent="0.25">
      <c r="A909" s="136" t="s">
        <v>112</v>
      </c>
      <c r="B909" s="136" t="s">
        <v>113</v>
      </c>
      <c r="C909" s="136" t="s">
        <v>392</v>
      </c>
      <c r="D909" s="136" t="s">
        <v>643</v>
      </c>
      <c r="E909" s="136" t="s">
        <v>283</v>
      </c>
      <c r="F909" s="137">
        <v>48.3</v>
      </c>
    </row>
    <row r="910" spans="1:6" hidden="1" outlineLevel="2" x14ac:dyDescent="0.25">
      <c r="A910" s="136" t="s">
        <v>112</v>
      </c>
      <c r="B910" s="136" t="s">
        <v>113</v>
      </c>
      <c r="C910" s="136" t="s">
        <v>392</v>
      </c>
      <c r="D910" s="136" t="s">
        <v>643</v>
      </c>
      <c r="E910" s="136" t="s">
        <v>322</v>
      </c>
      <c r="F910" s="137">
        <v>3948.04</v>
      </c>
    </row>
    <row r="911" spans="1:6" hidden="1" outlineLevel="2" x14ac:dyDescent="0.25">
      <c r="A911" s="136" t="s">
        <v>112</v>
      </c>
      <c r="B911" s="136" t="s">
        <v>113</v>
      </c>
      <c r="C911" s="136" t="s">
        <v>392</v>
      </c>
      <c r="D911" s="136" t="s">
        <v>643</v>
      </c>
      <c r="E911" s="136" t="s">
        <v>303</v>
      </c>
      <c r="F911" s="137">
        <v>576.12</v>
      </c>
    </row>
    <row r="912" spans="1:6" hidden="1" outlineLevel="2" x14ac:dyDescent="0.25">
      <c r="A912" s="136" t="s">
        <v>112</v>
      </c>
      <c r="B912" s="136" t="s">
        <v>113</v>
      </c>
      <c r="C912" s="136" t="s">
        <v>392</v>
      </c>
      <c r="D912" s="136" t="s">
        <v>643</v>
      </c>
      <c r="E912" s="136" t="s">
        <v>285</v>
      </c>
      <c r="F912" s="137">
        <v>333.07</v>
      </c>
    </row>
    <row r="913" spans="1:6" hidden="1" outlineLevel="2" x14ac:dyDescent="0.25">
      <c r="A913" s="136" t="s">
        <v>112</v>
      </c>
      <c r="B913" s="136" t="s">
        <v>113</v>
      </c>
      <c r="C913" s="136" t="s">
        <v>392</v>
      </c>
      <c r="D913" s="136" t="s">
        <v>643</v>
      </c>
      <c r="E913" s="136" t="s">
        <v>286</v>
      </c>
      <c r="F913" s="137">
        <v>387.49</v>
      </c>
    </row>
    <row r="914" spans="1:6" hidden="1" outlineLevel="2" x14ac:dyDescent="0.25">
      <c r="A914" s="136" t="s">
        <v>112</v>
      </c>
      <c r="B914" s="136" t="s">
        <v>113</v>
      </c>
      <c r="C914" s="136" t="s">
        <v>392</v>
      </c>
      <c r="D914" s="136" t="s">
        <v>643</v>
      </c>
      <c r="E914" s="136" t="s">
        <v>287</v>
      </c>
      <c r="F914" s="137">
        <v>1888.3</v>
      </c>
    </row>
    <row r="915" spans="1:6" hidden="1" outlineLevel="2" x14ac:dyDescent="0.25">
      <c r="A915" s="136" t="s">
        <v>112</v>
      </c>
      <c r="B915" s="136" t="s">
        <v>113</v>
      </c>
      <c r="C915" s="136" t="s">
        <v>392</v>
      </c>
      <c r="D915" s="136" t="s">
        <v>643</v>
      </c>
      <c r="E915" s="136" t="s">
        <v>299</v>
      </c>
      <c r="F915" s="137">
        <v>162.72999999999999</v>
      </c>
    </row>
    <row r="916" spans="1:6" hidden="1" outlineLevel="2" x14ac:dyDescent="0.25">
      <c r="A916" s="136" t="s">
        <v>112</v>
      </c>
      <c r="B916" s="136" t="s">
        <v>113</v>
      </c>
      <c r="C916" s="136" t="s">
        <v>392</v>
      </c>
      <c r="D916" s="136" t="s">
        <v>643</v>
      </c>
      <c r="E916" s="136" t="s">
        <v>302</v>
      </c>
      <c r="F916" s="137">
        <v>593.41</v>
      </c>
    </row>
    <row r="917" spans="1:6" hidden="1" outlineLevel="2" x14ac:dyDescent="0.25">
      <c r="A917" s="136" t="s">
        <v>112</v>
      </c>
      <c r="B917" s="136" t="s">
        <v>113</v>
      </c>
      <c r="C917" s="136" t="s">
        <v>392</v>
      </c>
      <c r="D917" s="136" t="s">
        <v>643</v>
      </c>
      <c r="E917" s="136" t="s">
        <v>329</v>
      </c>
      <c r="F917" s="137">
        <v>506.49</v>
      </c>
    </row>
    <row r="918" spans="1:6" hidden="1" outlineLevel="2" x14ac:dyDescent="0.25">
      <c r="A918" s="136" t="s">
        <v>112</v>
      </c>
      <c r="B918" s="136" t="s">
        <v>113</v>
      </c>
      <c r="C918" s="136" t="s">
        <v>392</v>
      </c>
      <c r="D918" s="136" t="s">
        <v>643</v>
      </c>
      <c r="E918" s="136" t="s">
        <v>300</v>
      </c>
      <c r="F918" s="137">
        <v>77.430000000000007</v>
      </c>
    </row>
    <row r="919" spans="1:6" hidden="1" outlineLevel="2" x14ac:dyDescent="0.25">
      <c r="A919" s="136" t="s">
        <v>112</v>
      </c>
      <c r="B919" s="136" t="s">
        <v>113</v>
      </c>
      <c r="C919" s="136" t="s">
        <v>392</v>
      </c>
      <c r="D919" s="136" t="s">
        <v>643</v>
      </c>
      <c r="E919" s="136" t="s">
        <v>284</v>
      </c>
      <c r="F919" s="137">
        <v>4278.8599999999997</v>
      </c>
    </row>
    <row r="920" spans="1:6" hidden="1" outlineLevel="2" x14ac:dyDescent="0.25">
      <c r="A920" s="136" t="s">
        <v>112</v>
      </c>
      <c r="B920" s="136" t="s">
        <v>113</v>
      </c>
      <c r="C920" s="136" t="s">
        <v>392</v>
      </c>
      <c r="D920" s="136" t="s">
        <v>644</v>
      </c>
      <c r="E920" s="136" t="s">
        <v>315</v>
      </c>
      <c r="F920" s="137">
        <v>34368.26</v>
      </c>
    </row>
    <row r="921" spans="1:6" hidden="1" outlineLevel="2" x14ac:dyDescent="0.25">
      <c r="A921" s="136" t="s">
        <v>112</v>
      </c>
      <c r="B921" s="136" t="s">
        <v>113</v>
      </c>
      <c r="C921" s="136" t="s">
        <v>392</v>
      </c>
      <c r="D921" s="136" t="s">
        <v>644</v>
      </c>
      <c r="E921" s="136" t="s">
        <v>323</v>
      </c>
      <c r="F921" s="137">
        <v>2077.5300000000002</v>
      </c>
    </row>
    <row r="922" spans="1:6" hidden="1" outlineLevel="2" x14ac:dyDescent="0.25">
      <c r="A922" s="136" t="s">
        <v>112</v>
      </c>
      <c r="B922" s="136" t="s">
        <v>113</v>
      </c>
      <c r="C922" s="136" t="s">
        <v>392</v>
      </c>
      <c r="D922" s="136" t="s">
        <v>644</v>
      </c>
      <c r="E922" s="136" t="s">
        <v>291</v>
      </c>
      <c r="F922" s="137">
        <v>1793.79</v>
      </c>
    </row>
    <row r="923" spans="1:6" hidden="1" outlineLevel="2" x14ac:dyDescent="0.25">
      <c r="A923" s="136" t="s">
        <v>112</v>
      </c>
      <c r="B923" s="136" t="s">
        <v>113</v>
      </c>
      <c r="C923" s="136" t="s">
        <v>392</v>
      </c>
      <c r="D923" s="136" t="s">
        <v>644</v>
      </c>
      <c r="E923" s="136" t="s">
        <v>292</v>
      </c>
      <c r="F923" s="137">
        <v>1314.38</v>
      </c>
    </row>
    <row r="924" spans="1:6" hidden="1" outlineLevel="2" x14ac:dyDescent="0.25">
      <c r="A924" s="136" t="s">
        <v>112</v>
      </c>
      <c r="B924" s="136" t="s">
        <v>113</v>
      </c>
      <c r="C924" s="136" t="s">
        <v>392</v>
      </c>
      <c r="D924" s="136" t="s">
        <v>644</v>
      </c>
      <c r="E924" s="136" t="s">
        <v>290</v>
      </c>
      <c r="F924" s="137">
        <v>3854.2</v>
      </c>
    </row>
    <row r="925" spans="1:6" hidden="1" outlineLevel="2" x14ac:dyDescent="0.25">
      <c r="A925" s="136" t="s">
        <v>112</v>
      </c>
      <c r="B925" s="136" t="s">
        <v>113</v>
      </c>
      <c r="C925" s="136" t="s">
        <v>392</v>
      </c>
      <c r="D925" s="136" t="s">
        <v>644</v>
      </c>
      <c r="E925" s="136" t="s">
        <v>287</v>
      </c>
      <c r="F925" s="137">
        <v>438.07</v>
      </c>
    </row>
    <row r="926" spans="1:6" hidden="1" outlineLevel="2" x14ac:dyDescent="0.25">
      <c r="A926" s="136" t="s">
        <v>112</v>
      </c>
      <c r="B926" s="136" t="s">
        <v>113</v>
      </c>
      <c r="C926" s="136" t="s">
        <v>392</v>
      </c>
      <c r="D926" s="136" t="s">
        <v>644</v>
      </c>
      <c r="E926" s="136" t="s">
        <v>286</v>
      </c>
      <c r="F926" s="137">
        <v>703.99</v>
      </c>
    </row>
    <row r="927" spans="1:6" hidden="1" outlineLevel="2" x14ac:dyDescent="0.25">
      <c r="A927" s="136" t="s">
        <v>112</v>
      </c>
      <c r="B927" s="136" t="s">
        <v>113</v>
      </c>
      <c r="C927" s="136" t="s">
        <v>392</v>
      </c>
      <c r="D927" s="136" t="s">
        <v>645</v>
      </c>
      <c r="E927" s="136" t="s">
        <v>281</v>
      </c>
      <c r="F927" s="137">
        <v>582.11</v>
      </c>
    </row>
    <row r="928" spans="1:6" hidden="1" outlineLevel="2" x14ac:dyDescent="0.25">
      <c r="A928" s="136" t="s">
        <v>112</v>
      </c>
      <c r="B928" s="136" t="s">
        <v>113</v>
      </c>
      <c r="C928" s="136" t="s">
        <v>392</v>
      </c>
      <c r="D928" s="136" t="s">
        <v>645</v>
      </c>
      <c r="E928" s="136" t="s">
        <v>289</v>
      </c>
      <c r="F928" s="137">
        <v>853.61</v>
      </c>
    </row>
    <row r="929" spans="1:6" hidden="1" outlineLevel="2" x14ac:dyDescent="0.25">
      <c r="A929" s="136" t="s">
        <v>112</v>
      </c>
      <c r="B929" s="136" t="s">
        <v>113</v>
      </c>
      <c r="C929" s="136" t="s">
        <v>392</v>
      </c>
      <c r="D929" s="136" t="s">
        <v>645</v>
      </c>
      <c r="E929" s="136" t="s">
        <v>322</v>
      </c>
      <c r="F929" s="137">
        <v>388.03</v>
      </c>
    </row>
    <row r="930" spans="1:6" hidden="1" outlineLevel="2" x14ac:dyDescent="0.25">
      <c r="A930" s="136" t="s">
        <v>112</v>
      </c>
      <c r="B930" s="136" t="s">
        <v>113</v>
      </c>
      <c r="C930" s="136" t="s">
        <v>392</v>
      </c>
      <c r="D930" s="136" t="s">
        <v>645</v>
      </c>
      <c r="E930" s="136" t="s">
        <v>273</v>
      </c>
      <c r="F930" s="137">
        <v>27.04</v>
      </c>
    </row>
    <row r="931" spans="1:6" hidden="1" outlineLevel="2" x14ac:dyDescent="0.25">
      <c r="A931" s="136" t="s">
        <v>112</v>
      </c>
      <c r="B931" s="136" t="s">
        <v>113</v>
      </c>
      <c r="C931" s="136" t="s">
        <v>392</v>
      </c>
      <c r="D931" s="136" t="s">
        <v>645</v>
      </c>
      <c r="E931" s="136" t="s">
        <v>282</v>
      </c>
      <c r="F931" s="137">
        <v>1656.57</v>
      </c>
    </row>
    <row r="932" spans="1:6" hidden="1" outlineLevel="2" x14ac:dyDescent="0.25">
      <c r="A932" s="136" t="s">
        <v>112</v>
      </c>
      <c r="B932" s="136" t="s">
        <v>113</v>
      </c>
      <c r="C932" s="136" t="s">
        <v>392</v>
      </c>
      <c r="D932" s="136" t="s">
        <v>645</v>
      </c>
      <c r="E932" s="136" t="s">
        <v>279</v>
      </c>
      <c r="F932" s="137">
        <v>190.05</v>
      </c>
    </row>
    <row r="933" spans="1:6" hidden="1" outlineLevel="2" x14ac:dyDescent="0.25">
      <c r="A933" s="136" t="s">
        <v>112</v>
      </c>
      <c r="B933" s="136" t="s">
        <v>113</v>
      </c>
      <c r="C933" s="136" t="s">
        <v>392</v>
      </c>
      <c r="D933" s="136" t="s">
        <v>645</v>
      </c>
      <c r="E933" s="136" t="s">
        <v>323</v>
      </c>
      <c r="F933" s="137">
        <v>1260.6600000000001</v>
      </c>
    </row>
    <row r="934" spans="1:6" hidden="1" outlineLevel="2" x14ac:dyDescent="0.25">
      <c r="A934" s="136" t="s">
        <v>112</v>
      </c>
      <c r="B934" s="136" t="s">
        <v>113</v>
      </c>
      <c r="C934" s="136" t="s">
        <v>392</v>
      </c>
      <c r="D934" s="136" t="s">
        <v>645</v>
      </c>
      <c r="E934" s="136" t="s">
        <v>286</v>
      </c>
      <c r="F934" s="137">
        <v>287.33</v>
      </c>
    </row>
    <row r="935" spans="1:6" hidden="1" outlineLevel="2" x14ac:dyDescent="0.25">
      <c r="A935" s="136" t="s">
        <v>112</v>
      </c>
      <c r="B935" s="136" t="s">
        <v>113</v>
      </c>
      <c r="C935" s="136" t="s">
        <v>392</v>
      </c>
      <c r="D935" s="136" t="s">
        <v>645</v>
      </c>
      <c r="E935" s="136" t="s">
        <v>313</v>
      </c>
      <c r="F935" s="137">
        <v>5055.8500000000004</v>
      </c>
    </row>
    <row r="936" spans="1:6" hidden="1" outlineLevel="2" x14ac:dyDescent="0.25">
      <c r="A936" s="136" t="s">
        <v>112</v>
      </c>
      <c r="B936" s="136" t="s">
        <v>113</v>
      </c>
      <c r="C936" s="136" t="s">
        <v>392</v>
      </c>
      <c r="D936" s="136" t="s">
        <v>645</v>
      </c>
      <c r="E936" s="136" t="s">
        <v>288</v>
      </c>
      <c r="F936" s="137">
        <v>15.02</v>
      </c>
    </row>
    <row r="937" spans="1:6" hidden="1" outlineLevel="2" x14ac:dyDescent="0.25">
      <c r="A937" s="136" t="s">
        <v>112</v>
      </c>
      <c r="B937" s="136" t="s">
        <v>113</v>
      </c>
      <c r="C937" s="136" t="s">
        <v>392</v>
      </c>
      <c r="D937" s="136" t="s">
        <v>645</v>
      </c>
      <c r="E937" s="136" t="s">
        <v>287</v>
      </c>
      <c r="F937" s="137">
        <v>980.2</v>
      </c>
    </row>
    <row r="938" spans="1:6" hidden="1" outlineLevel="2" x14ac:dyDescent="0.25">
      <c r="A938" s="136" t="s">
        <v>112</v>
      </c>
      <c r="B938" s="136" t="s">
        <v>113</v>
      </c>
      <c r="C938" s="136" t="s">
        <v>392</v>
      </c>
      <c r="D938" s="136" t="s">
        <v>645</v>
      </c>
      <c r="E938" s="136" t="s">
        <v>280</v>
      </c>
      <c r="F938" s="137">
        <v>273.70999999999998</v>
      </c>
    </row>
    <row r="939" spans="1:6" hidden="1" outlineLevel="2" x14ac:dyDescent="0.25">
      <c r="A939" s="136" t="s">
        <v>112</v>
      </c>
      <c r="B939" s="136" t="s">
        <v>113</v>
      </c>
      <c r="C939" s="136" t="s">
        <v>392</v>
      </c>
      <c r="D939" s="136" t="s">
        <v>645</v>
      </c>
      <c r="E939" s="136" t="s">
        <v>303</v>
      </c>
      <c r="F939" s="137">
        <v>1181.4000000000001</v>
      </c>
    </row>
    <row r="940" spans="1:6" hidden="1" outlineLevel="2" x14ac:dyDescent="0.25">
      <c r="A940" s="136" t="s">
        <v>112</v>
      </c>
      <c r="B940" s="136" t="s">
        <v>113</v>
      </c>
      <c r="C940" s="136" t="s">
        <v>392</v>
      </c>
      <c r="D940" s="136" t="s">
        <v>645</v>
      </c>
      <c r="E940" s="136" t="s">
        <v>291</v>
      </c>
      <c r="F940" s="137">
        <v>286.41000000000003</v>
      </c>
    </row>
    <row r="941" spans="1:6" hidden="1" outlineLevel="2" x14ac:dyDescent="0.25">
      <c r="A941" s="136" t="s">
        <v>112</v>
      </c>
      <c r="B941" s="136" t="s">
        <v>113</v>
      </c>
      <c r="C941" s="136" t="s">
        <v>392</v>
      </c>
      <c r="D941" s="136" t="s">
        <v>645</v>
      </c>
      <c r="E941" s="136" t="s">
        <v>290</v>
      </c>
      <c r="F941" s="137">
        <v>162.91999999999999</v>
      </c>
    </row>
    <row r="942" spans="1:6" hidden="1" outlineLevel="2" x14ac:dyDescent="0.25">
      <c r="A942" s="136" t="s">
        <v>112</v>
      </c>
      <c r="B942" s="136" t="s">
        <v>113</v>
      </c>
      <c r="C942" s="136" t="s">
        <v>392</v>
      </c>
      <c r="D942" s="136" t="s">
        <v>645</v>
      </c>
      <c r="E942" s="136" t="s">
        <v>302</v>
      </c>
      <c r="F942" s="137">
        <v>1080.24</v>
      </c>
    </row>
    <row r="943" spans="1:6" hidden="1" outlineLevel="2" x14ac:dyDescent="0.25">
      <c r="A943" s="136" t="s">
        <v>112</v>
      </c>
      <c r="B943" s="136" t="s">
        <v>113</v>
      </c>
      <c r="C943" s="136" t="s">
        <v>392</v>
      </c>
      <c r="D943" s="136" t="s">
        <v>645</v>
      </c>
      <c r="E943" s="136" t="s">
        <v>324</v>
      </c>
      <c r="F943" s="137">
        <v>1655.89</v>
      </c>
    </row>
    <row r="944" spans="1:6" hidden="1" outlineLevel="2" x14ac:dyDescent="0.25">
      <c r="A944" s="136" t="s">
        <v>112</v>
      </c>
      <c r="B944" s="136" t="s">
        <v>113</v>
      </c>
      <c r="C944" s="136" t="s">
        <v>392</v>
      </c>
      <c r="D944" s="136" t="s">
        <v>646</v>
      </c>
      <c r="E944" s="136" t="s">
        <v>291</v>
      </c>
      <c r="F944" s="137">
        <v>2894.99</v>
      </c>
    </row>
    <row r="945" spans="1:6" hidden="1" outlineLevel="2" x14ac:dyDescent="0.25">
      <c r="A945" s="136" t="s">
        <v>112</v>
      </c>
      <c r="B945" s="136" t="s">
        <v>113</v>
      </c>
      <c r="C945" s="136" t="s">
        <v>392</v>
      </c>
      <c r="D945" s="136" t="s">
        <v>646</v>
      </c>
      <c r="E945" s="136" t="s">
        <v>315</v>
      </c>
      <c r="F945" s="137">
        <v>53021.14</v>
      </c>
    </row>
    <row r="946" spans="1:6" hidden="1" outlineLevel="2" x14ac:dyDescent="0.25">
      <c r="A946" s="136" t="s">
        <v>112</v>
      </c>
      <c r="B946" s="136" t="s">
        <v>113</v>
      </c>
      <c r="C946" s="136" t="s">
        <v>392</v>
      </c>
      <c r="D946" s="136" t="s">
        <v>646</v>
      </c>
      <c r="E946" s="136" t="s">
        <v>281</v>
      </c>
      <c r="F946" s="137">
        <v>920.84</v>
      </c>
    </row>
    <row r="947" spans="1:6" hidden="1" outlineLevel="2" x14ac:dyDescent="0.25">
      <c r="A947" s="136" t="s">
        <v>112</v>
      </c>
      <c r="B947" s="136" t="s">
        <v>113</v>
      </c>
      <c r="C947" s="136" t="s">
        <v>392</v>
      </c>
      <c r="D947" s="136" t="s">
        <v>646</v>
      </c>
      <c r="E947" s="136" t="s">
        <v>324</v>
      </c>
      <c r="F947" s="137">
        <v>16809.59</v>
      </c>
    </row>
    <row r="948" spans="1:6" hidden="1" outlineLevel="2" x14ac:dyDescent="0.25">
      <c r="A948" s="136" t="s">
        <v>112</v>
      </c>
      <c r="B948" s="136" t="s">
        <v>113</v>
      </c>
      <c r="C948" s="136" t="s">
        <v>392</v>
      </c>
      <c r="D948" s="136" t="s">
        <v>646</v>
      </c>
      <c r="E948" s="136" t="s">
        <v>323</v>
      </c>
      <c r="F948" s="137">
        <v>1503.56</v>
      </c>
    </row>
    <row r="949" spans="1:6" hidden="1" outlineLevel="2" x14ac:dyDescent="0.25">
      <c r="A949" s="136" t="s">
        <v>112</v>
      </c>
      <c r="B949" s="136" t="s">
        <v>113</v>
      </c>
      <c r="C949" s="136" t="s">
        <v>392</v>
      </c>
      <c r="D949" s="136" t="s">
        <v>646</v>
      </c>
      <c r="E949" s="136" t="s">
        <v>283</v>
      </c>
      <c r="F949" s="137">
        <v>1336.6</v>
      </c>
    </row>
    <row r="950" spans="1:6" hidden="1" outlineLevel="2" x14ac:dyDescent="0.25">
      <c r="A950" s="136" t="s">
        <v>112</v>
      </c>
      <c r="B950" s="136" t="s">
        <v>113</v>
      </c>
      <c r="C950" s="136" t="s">
        <v>392</v>
      </c>
      <c r="D950" s="136" t="s">
        <v>646</v>
      </c>
      <c r="E950" s="136" t="s">
        <v>287</v>
      </c>
      <c r="F950" s="137">
        <v>491.79</v>
      </c>
    </row>
    <row r="951" spans="1:6" hidden="1" outlineLevel="2" x14ac:dyDescent="0.25">
      <c r="A951" s="136" t="s">
        <v>112</v>
      </c>
      <c r="B951" s="136" t="s">
        <v>113</v>
      </c>
      <c r="C951" s="136" t="s">
        <v>392</v>
      </c>
      <c r="D951" s="136" t="s">
        <v>646</v>
      </c>
      <c r="E951" s="136" t="s">
        <v>303</v>
      </c>
      <c r="F951" s="137">
        <v>2666.73</v>
      </c>
    </row>
    <row r="952" spans="1:6" hidden="1" outlineLevel="2" x14ac:dyDescent="0.25">
      <c r="A952" s="136" t="s">
        <v>112</v>
      </c>
      <c r="B952" s="136" t="s">
        <v>113</v>
      </c>
      <c r="C952" s="136" t="s">
        <v>392</v>
      </c>
      <c r="D952" s="136" t="s">
        <v>646</v>
      </c>
      <c r="E952" s="136" t="s">
        <v>290</v>
      </c>
      <c r="F952" s="137">
        <v>3861.15</v>
      </c>
    </row>
    <row r="953" spans="1:6" hidden="1" outlineLevel="2" x14ac:dyDescent="0.25">
      <c r="A953" s="136" t="s">
        <v>112</v>
      </c>
      <c r="B953" s="136" t="s">
        <v>113</v>
      </c>
      <c r="C953" s="136" t="s">
        <v>392</v>
      </c>
      <c r="D953" s="136" t="s">
        <v>647</v>
      </c>
      <c r="E953" s="136" t="s">
        <v>292</v>
      </c>
      <c r="F953" s="137">
        <v>379.74</v>
      </c>
    </row>
    <row r="954" spans="1:6" hidden="1" outlineLevel="2" x14ac:dyDescent="0.25">
      <c r="A954" s="136" t="s">
        <v>112</v>
      </c>
      <c r="B954" s="136" t="s">
        <v>113</v>
      </c>
      <c r="C954" s="136" t="s">
        <v>392</v>
      </c>
      <c r="D954" s="136" t="s">
        <v>647</v>
      </c>
      <c r="E954" s="136" t="s">
        <v>322</v>
      </c>
      <c r="F954" s="137">
        <v>11.13</v>
      </c>
    </row>
    <row r="955" spans="1:6" hidden="1" outlineLevel="2" x14ac:dyDescent="0.25">
      <c r="A955" s="136" t="s">
        <v>112</v>
      </c>
      <c r="B955" s="136" t="s">
        <v>113</v>
      </c>
      <c r="C955" s="136" t="s">
        <v>392</v>
      </c>
      <c r="D955" s="136" t="s">
        <v>647</v>
      </c>
      <c r="E955" s="136" t="s">
        <v>302</v>
      </c>
      <c r="F955" s="137">
        <v>1120.4000000000001</v>
      </c>
    </row>
    <row r="956" spans="1:6" hidden="1" outlineLevel="2" x14ac:dyDescent="0.25">
      <c r="A956" s="136" t="s">
        <v>112</v>
      </c>
      <c r="B956" s="136" t="s">
        <v>113</v>
      </c>
      <c r="C956" s="136" t="s">
        <v>392</v>
      </c>
      <c r="D956" s="136" t="s">
        <v>647</v>
      </c>
      <c r="E956" s="136" t="s">
        <v>360</v>
      </c>
      <c r="F956" s="137">
        <v>1439.48</v>
      </c>
    </row>
    <row r="957" spans="1:6" hidden="1" outlineLevel="2" x14ac:dyDescent="0.25">
      <c r="A957" s="136" t="s">
        <v>112</v>
      </c>
      <c r="B957" s="136" t="s">
        <v>113</v>
      </c>
      <c r="C957" s="136" t="s">
        <v>392</v>
      </c>
      <c r="D957" s="136" t="s">
        <v>647</v>
      </c>
      <c r="E957" s="136" t="s">
        <v>299</v>
      </c>
      <c r="F957" s="137">
        <v>8.2799999999999994</v>
      </c>
    </row>
    <row r="958" spans="1:6" hidden="1" outlineLevel="2" x14ac:dyDescent="0.25">
      <c r="A958" s="136" t="s">
        <v>112</v>
      </c>
      <c r="B958" s="136" t="s">
        <v>113</v>
      </c>
      <c r="C958" s="136" t="s">
        <v>392</v>
      </c>
      <c r="D958" s="136" t="s">
        <v>647</v>
      </c>
      <c r="E958" s="136" t="s">
        <v>323</v>
      </c>
      <c r="F958" s="137">
        <v>2448.09</v>
      </c>
    </row>
    <row r="959" spans="1:6" hidden="1" outlineLevel="2" x14ac:dyDescent="0.25">
      <c r="A959" s="136" t="s">
        <v>112</v>
      </c>
      <c r="B959" s="136" t="s">
        <v>113</v>
      </c>
      <c r="C959" s="136" t="s">
        <v>392</v>
      </c>
      <c r="D959" s="136" t="s">
        <v>647</v>
      </c>
      <c r="E959" s="136" t="s">
        <v>303</v>
      </c>
      <c r="F959" s="137">
        <v>836.17</v>
      </c>
    </row>
    <row r="960" spans="1:6" hidden="1" outlineLevel="2" x14ac:dyDescent="0.25">
      <c r="A960" s="136" t="s">
        <v>112</v>
      </c>
      <c r="B960" s="136" t="s">
        <v>113</v>
      </c>
      <c r="C960" s="136" t="s">
        <v>392</v>
      </c>
      <c r="D960" s="136" t="s">
        <v>647</v>
      </c>
      <c r="E960" s="136" t="s">
        <v>273</v>
      </c>
      <c r="F960" s="137">
        <v>10.97</v>
      </c>
    </row>
    <row r="961" spans="1:6" hidden="1" outlineLevel="2" x14ac:dyDescent="0.25">
      <c r="A961" s="136" t="s">
        <v>112</v>
      </c>
      <c r="B961" s="136" t="s">
        <v>113</v>
      </c>
      <c r="C961" s="136" t="s">
        <v>392</v>
      </c>
      <c r="D961" s="136" t="s">
        <v>647</v>
      </c>
      <c r="E961" s="136" t="s">
        <v>282</v>
      </c>
      <c r="F961" s="137">
        <v>519.45000000000005</v>
      </c>
    </row>
    <row r="962" spans="1:6" hidden="1" outlineLevel="2" x14ac:dyDescent="0.25">
      <c r="A962" s="136" t="s">
        <v>112</v>
      </c>
      <c r="B962" s="136" t="s">
        <v>113</v>
      </c>
      <c r="C962" s="136" t="s">
        <v>392</v>
      </c>
      <c r="D962" s="136" t="s">
        <v>647</v>
      </c>
      <c r="E962" s="136" t="s">
        <v>290</v>
      </c>
      <c r="F962" s="137">
        <v>5847.89</v>
      </c>
    </row>
    <row r="963" spans="1:6" hidden="1" outlineLevel="2" x14ac:dyDescent="0.25">
      <c r="A963" s="136" t="s">
        <v>112</v>
      </c>
      <c r="B963" s="136" t="s">
        <v>113</v>
      </c>
      <c r="C963" s="136" t="s">
        <v>392</v>
      </c>
      <c r="D963" s="136" t="s">
        <v>647</v>
      </c>
      <c r="E963" s="136" t="s">
        <v>279</v>
      </c>
      <c r="F963" s="137">
        <v>350.15</v>
      </c>
    </row>
    <row r="964" spans="1:6" hidden="1" outlineLevel="2" x14ac:dyDescent="0.25">
      <c r="A964" s="136" t="s">
        <v>112</v>
      </c>
      <c r="B964" s="136" t="s">
        <v>113</v>
      </c>
      <c r="C964" s="136" t="s">
        <v>392</v>
      </c>
      <c r="D964" s="136" t="s">
        <v>647</v>
      </c>
      <c r="E964" s="136" t="s">
        <v>286</v>
      </c>
      <c r="F964" s="137">
        <v>1475.93</v>
      </c>
    </row>
    <row r="965" spans="1:6" hidden="1" outlineLevel="2" x14ac:dyDescent="0.25">
      <c r="A965" s="136" t="s">
        <v>112</v>
      </c>
      <c r="B965" s="136" t="s">
        <v>113</v>
      </c>
      <c r="C965" s="136" t="s">
        <v>392</v>
      </c>
      <c r="D965" s="136" t="s">
        <v>647</v>
      </c>
      <c r="E965" s="136" t="s">
        <v>288</v>
      </c>
      <c r="F965" s="137">
        <v>58.19</v>
      </c>
    </row>
    <row r="966" spans="1:6" hidden="1" outlineLevel="2" x14ac:dyDescent="0.25">
      <c r="A966" s="136" t="s">
        <v>112</v>
      </c>
      <c r="B966" s="136" t="s">
        <v>113</v>
      </c>
      <c r="C966" s="136" t="s">
        <v>392</v>
      </c>
      <c r="D966" s="136" t="s">
        <v>647</v>
      </c>
      <c r="E966" s="136" t="s">
        <v>367</v>
      </c>
      <c r="F966" s="137">
        <v>470.99</v>
      </c>
    </row>
    <row r="967" spans="1:6" hidden="1" outlineLevel="2" x14ac:dyDescent="0.25">
      <c r="A967" s="136" t="s">
        <v>112</v>
      </c>
      <c r="B967" s="136" t="s">
        <v>113</v>
      </c>
      <c r="C967" s="136" t="s">
        <v>392</v>
      </c>
      <c r="D967" s="136" t="s">
        <v>647</v>
      </c>
      <c r="E967" s="136" t="s">
        <v>301</v>
      </c>
      <c r="F967" s="137">
        <v>274.22000000000003</v>
      </c>
    </row>
    <row r="968" spans="1:6" hidden="1" outlineLevel="2" x14ac:dyDescent="0.25">
      <c r="A968" s="136" t="s">
        <v>112</v>
      </c>
      <c r="B968" s="136" t="s">
        <v>113</v>
      </c>
      <c r="C968" s="136" t="s">
        <v>392</v>
      </c>
      <c r="D968" s="136" t="s">
        <v>647</v>
      </c>
      <c r="E968" s="136" t="s">
        <v>291</v>
      </c>
      <c r="F968" s="137">
        <v>1805.25</v>
      </c>
    </row>
    <row r="969" spans="1:6" hidden="1" outlineLevel="2" x14ac:dyDescent="0.25">
      <c r="A969" s="136" t="s">
        <v>112</v>
      </c>
      <c r="B969" s="136" t="s">
        <v>113</v>
      </c>
      <c r="C969" s="136" t="s">
        <v>392</v>
      </c>
      <c r="D969" s="136" t="s">
        <v>647</v>
      </c>
      <c r="E969" s="136" t="s">
        <v>315</v>
      </c>
      <c r="F969" s="137">
        <v>2552.0300000000002</v>
      </c>
    </row>
    <row r="970" spans="1:6" hidden="1" outlineLevel="2" x14ac:dyDescent="0.25">
      <c r="A970" s="136" t="s">
        <v>112</v>
      </c>
      <c r="B970" s="136" t="s">
        <v>113</v>
      </c>
      <c r="C970" s="136" t="s">
        <v>392</v>
      </c>
      <c r="D970" s="136" t="s">
        <v>647</v>
      </c>
      <c r="E970" s="136" t="s">
        <v>284</v>
      </c>
      <c r="F970" s="137">
        <v>2897.29</v>
      </c>
    </row>
    <row r="971" spans="1:6" hidden="1" outlineLevel="2" x14ac:dyDescent="0.25">
      <c r="A971" s="136" t="s">
        <v>112</v>
      </c>
      <c r="B971" s="136" t="s">
        <v>113</v>
      </c>
      <c r="C971" s="136" t="s">
        <v>392</v>
      </c>
      <c r="D971" s="136" t="s">
        <v>647</v>
      </c>
      <c r="E971" s="136" t="s">
        <v>324</v>
      </c>
      <c r="F971" s="137">
        <v>4106.6499999999996</v>
      </c>
    </row>
    <row r="972" spans="1:6" hidden="1" outlineLevel="2" x14ac:dyDescent="0.25">
      <c r="A972" s="136" t="s">
        <v>112</v>
      </c>
      <c r="B972" s="136" t="s">
        <v>113</v>
      </c>
      <c r="C972" s="136" t="s">
        <v>392</v>
      </c>
      <c r="D972" s="136" t="s">
        <v>647</v>
      </c>
      <c r="E972" s="136" t="s">
        <v>281</v>
      </c>
      <c r="F972" s="137">
        <v>806.05</v>
      </c>
    </row>
    <row r="973" spans="1:6" hidden="1" outlineLevel="2" x14ac:dyDescent="0.25">
      <c r="A973" s="136" t="s">
        <v>112</v>
      </c>
      <c r="B973" s="136" t="s">
        <v>113</v>
      </c>
      <c r="C973" s="136" t="s">
        <v>392</v>
      </c>
      <c r="D973" s="136" t="s">
        <v>647</v>
      </c>
      <c r="E973" s="136" t="s">
        <v>280</v>
      </c>
      <c r="F973" s="137">
        <v>143.78</v>
      </c>
    </row>
    <row r="974" spans="1:6" hidden="1" outlineLevel="2" x14ac:dyDescent="0.25">
      <c r="A974" s="136" t="s">
        <v>112</v>
      </c>
      <c r="B974" s="136" t="s">
        <v>113</v>
      </c>
      <c r="C974" s="136" t="s">
        <v>392</v>
      </c>
      <c r="D974" s="136" t="s">
        <v>648</v>
      </c>
      <c r="E974" s="136" t="s">
        <v>292</v>
      </c>
      <c r="F974" s="137">
        <v>44019.48</v>
      </c>
    </row>
    <row r="975" spans="1:6" hidden="1" outlineLevel="2" x14ac:dyDescent="0.25">
      <c r="A975" s="136" t="s">
        <v>112</v>
      </c>
      <c r="B975" s="136" t="s">
        <v>113</v>
      </c>
      <c r="C975" s="136" t="s">
        <v>392</v>
      </c>
      <c r="D975" s="136" t="s">
        <v>648</v>
      </c>
      <c r="E975" s="136" t="s">
        <v>281</v>
      </c>
      <c r="F975" s="137">
        <v>6867.96</v>
      </c>
    </row>
    <row r="976" spans="1:6" hidden="1" outlineLevel="2" x14ac:dyDescent="0.25">
      <c r="A976" s="136" t="s">
        <v>112</v>
      </c>
      <c r="B976" s="136" t="s">
        <v>113</v>
      </c>
      <c r="C976" s="136" t="s">
        <v>392</v>
      </c>
      <c r="D976" s="136" t="s">
        <v>648</v>
      </c>
      <c r="E976" s="136" t="s">
        <v>302</v>
      </c>
      <c r="F976" s="137">
        <v>7196.4</v>
      </c>
    </row>
    <row r="977" spans="1:6" hidden="1" outlineLevel="2" x14ac:dyDescent="0.25">
      <c r="A977" s="136" t="s">
        <v>112</v>
      </c>
      <c r="B977" s="136" t="s">
        <v>113</v>
      </c>
      <c r="C977" s="136" t="s">
        <v>392</v>
      </c>
      <c r="D977" s="136" t="s">
        <v>648</v>
      </c>
      <c r="E977" s="136" t="s">
        <v>322</v>
      </c>
      <c r="F977" s="137">
        <v>36532.120000000003</v>
      </c>
    </row>
    <row r="978" spans="1:6" hidden="1" outlineLevel="2" x14ac:dyDescent="0.25">
      <c r="A978" s="136" t="s">
        <v>112</v>
      </c>
      <c r="B978" s="136" t="s">
        <v>113</v>
      </c>
      <c r="C978" s="136" t="s">
        <v>392</v>
      </c>
      <c r="D978" s="136" t="s">
        <v>648</v>
      </c>
      <c r="E978" s="136" t="s">
        <v>282</v>
      </c>
      <c r="F978" s="137">
        <v>27368.66</v>
      </c>
    </row>
    <row r="979" spans="1:6" hidden="1" outlineLevel="2" x14ac:dyDescent="0.25">
      <c r="A979" s="136" t="s">
        <v>112</v>
      </c>
      <c r="B979" s="136" t="s">
        <v>113</v>
      </c>
      <c r="C979" s="136" t="s">
        <v>392</v>
      </c>
      <c r="D979" s="136" t="s">
        <v>648</v>
      </c>
      <c r="E979" s="136" t="s">
        <v>323</v>
      </c>
      <c r="F979" s="137">
        <v>23392.51</v>
      </c>
    </row>
    <row r="980" spans="1:6" hidden="1" outlineLevel="2" x14ac:dyDescent="0.25">
      <c r="A980" s="136" t="s">
        <v>112</v>
      </c>
      <c r="B980" s="136" t="s">
        <v>113</v>
      </c>
      <c r="C980" s="136" t="s">
        <v>392</v>
      </c>
      <c r="D980" s="136" t="s">
        <v>648</v>
      </c>
      <c r="E980" s="136" t="s">
        <v>288</v>
      </c>
      <c r="F980" s="137">
        <v>7952.34</v>
      </c>
    </row>
    <row r="981" spans="1:6" hidden="1" outlineLevel="2" x14ac:dyDescent="0.25">
      <c r="A981" s="136" t="s">
        <v>112</v>
      </c>
      <c r="B981" s="136" t="s">
        <v>113</v>
      </c>
      <c r="C981" s="136" t="s">
        <v>392</v>
      </c>
      <c r="D981" s="136" t="s">
        <v>648</v>
      </c>
      <c r="E981" s="136" t="s">
        <v>299</v>
      </c>
      <c r="F981" s="137">
        <v>2735.29</v>
      </c>
    </row>
    <row r="982" spans="1:6" hidden="1" outlineLevel="2" x14ac:dyDescent="0.25">
      <c r="A982" s="136" t="s">
        <v>112</v>
      </c>
      <c r="B982" s="136" t="s">
        <v>113</v>
      </c>
      <c r="C982" s="136" t="s">
        <v>392</v>
      </c>
      <c r="D982" s="136" t="s">
        <v>648</v>
      </c>
      <c r="E982" s="136" t="s">
        <v>301</v>
      </c>
      <c r="F982" s="137">
        <v>1810.71</v>
      </c>
    </row>
    <row r="983" spans="1:6" hidden="1" outlineLevel="2" x14ac:dyDescent="0.25">
      <c r="A983" s="136" t="s">
        <v>112</v>
      </c>
      <c r="B983" s="136" t="s">
        <v>113</v>
      </c>
      <c r="C983" s="136" t="s">
        <v>392</v>
      </c>
      <c r="D983" s="136" t="s">
        <v>648</v>
      </c>
      <c r="E983" s="136" t="s">
        <v>289</v>
      </c>
      <c r="F983" s="137">
        <v>20572.490000000002</v>
      </c>
    </row>
    <row r="984" spans="1:6" hidden="1" outlineLevel="2" x14ac:dyDescent="0.25">
      <c r="A984" s="136" t="s">
        <v>112</v>
      </c>
      <c r="B984" s="136" t="s">
        <v>113</v>
      </c>
      <c r="C984" s="136" t="s">
        <v>392</v>
      </c>
      <c r="D984" s="136" t="s">
        <v>648</v>
      </c>
      <c r="E984" s="136" t="s">
        <v>324</v>
      </c>
      <c r="F984" s="137">
        <v>144327.5</v>
      </c>
    </row>
    <row r="985" spans="1:6" hidden="1" outlineLevel="2" x14ac:dyDescent="0.25">
      <c r="A985" s="136" t="s">
        <v>112</v>
      </c>
      <c r="B985" s="136" t="s">
        <v>113</v>
      </c>
      <c r="C985" s="136" t="s">
        <v>392</v>
      </c>
      <c r="D985" s="136" t="s">
        <v>648</v>
      </c>
      <c r="E985" s="136" t="s">
        <v>283</v>
      </c>
      <c r="F985" s="137">
        <v>980.25</v>
      </c>
    </row>
    <row r="986" spans="1:6" hidden="1" outlineLevel="2" x14ac:dyDescent="0.25">
      <c r="A986" s="136" t="s">
        <v>112</v>
      </c>
      <c r="B986" s="136" t="s">
        <v>113</v>
      </c>
      <c r="C986" s="136" t="s">
        <v>392</v>
      </c>
      <c r="D986" s="136" t="s">
        <v>648</v>
      </c>
      <c r="E986" s="136" t="s">
        <v>290</v>
      </c>
      <c r="F986" s="137">
        <v>69066.36</v>
      </c>
    </row>
    <row r="987" spans="1:6" hidden="1" outlineLevel="2" x14ac:dyDescent="0.25">
      <c r="A987" s="136" t="s">
        <v>112</v>
      </c>
      <c r="B987" s="136" t="s">
        <v>113</v>
      </c>
      <c r="C987" s="136" t="s">
        <v>392</v>
      </c>
      <c r="D987" s="136" t="s">
        <v>648</v>
      </c>
      <c r="E987" s="136" t="s">
        <v>328</v>
      </c>
      <c r="F987" s="137">
        <v>14749.6</v>
      </c>
    </row>
    <row r="988" spans="1:6" hidden="1" outlineLevel="2" x14ac:dyDescent="0.25">
      <c r="A988" s="136" t="s">
        <v>112</v>
      </c>
      <c r="B988" s="136" t="s">
        <v>113</v>
      </c>
      <c r="C988" s="136" t="s">
        <v>392</v>
      </c>
      <c r="D988" s="136" t="s">
        <v>648</v>
      </c>
      <c r="E988" s="136" t="s">
        <v>300</v>
      </c>
      <c r="F988" s="137">
        <v>1880.4</v>
      </c>
    </row>
    <row r="989" spans="1:6" hidden="1" outlineLevel="2" x14ac:dyDescent="0.25">
      <c r="A989" s="136" t="s">
        <v>112</v>
      </c>
      <c r="B989" s="136" t="s">
        <v>113</v>
      </c>
      <c r="C989" s="136" t="s">
        <v>392</v>
      </c>
      <c r="D989" s="136" t="s">
        <v>648</v>
      </c>
      <c r="E989" s="136" t="s">
        <v>279</v>
      </c>
      <c r="F989" s="137">
        <v>3009</v>
      </c>
    </row>
    <row r="990" spans="1:6" hidden="1" outlineLevel="2" x14ac:dyDescent="0.25">
      <c r="A990" s="136" t="s">
        <v>112</v>
      </c>
      <c r="B990" s="136" t="s">
        <v>113</v>
      </c>
      <c r="C990" s="136" t="s">
        <v>392</v>
      </c>
      <c r="D990" s="136" t="s">
        <v>648</v>
      </c>
      <c r="E990" s="136" t="s">
        <v>297</v>
      </c>
      <c r="F990" s="137">
        <v>4422.59</v>
      </c>
    </row>
    <row r="991" spans="1:6" hidden="1" outlineLevel="2" x14ac:dyDescent="0.25">
      <c r="A991" s="136" t="s">
        <v>112</v>
      </c>
      <c r="B991" s="136" t="s">
        <v>113</v>
      </c>
      <c r="C991" s="136" t="s">
        <v>392</v>
      </c>
      <c r="D991" s="136" t="s">
        <v>648</v>
      </c>
      <c r="E991" s="136" t="s">
        <v>298</v>
      </c>
      <c r="F991" s="137">
        <v>1003.09</v>
      </c>
    </row>
    <row r="992" spans="1:6" hidden="1" outlineLevel="2" x14ac:dyDescent="0.25">
      <c r="A992" s="136" t="s">
        <v>112</v>
      </c>
      <c r="B992" s="136" t="s">
        <v>113</v>
      </c>
      <c r="C992" s="136" t="s">
        <v>392</v>
      </c>
      <c r="D992" s="136" t="s">
        <v>648</v>
      </c>
      <c r="E992" s="136" t="s">
        <v>280</v>
      </c>
      <c r="F992" s="137">
        <v>4480.29</v>
      </c>
    </row>
    <row r="993" spans="1:6" hidden="1" outlineLevel="2" x14ac:dyDescent="0.25">
      <c r="A993" s="136" t="s">
        <v>112</v>
      </c>
      <c r="B993" s="136" t="s">
        <v>113</v>
      </c>
      <c r="C993" s="136" t="s">
        <v>392</v>
      </c>
      <c r="D993" s="136" t="s">
        <v>648</v>
      </c>
      <c r="E993" s="136" t="s">
        <v>303</v>
      </c>
      <c r="F993" s="137">
        <v>43299.15</v>
      </c>
    </row>
    <row r="994" spans="1:6" hidden="1" outlineLevel="2" x14ac:dyDescent="0.25">
      <c r="A994" s="136" t="s">
        <v>112</v>
      </c>
      <c r="B994" s="136" t="s">
        <v>113</v>
      </c>
      <c r="C994" s="136" t="s">
        <v>392</v>
      </c>
      <c r="D994" s="136" t="s">
        <v>648</v>
      </c>
      <c r="E994" s="136" t="s">
        <v>284</v>
      </c>
      <c r="F994" s="137">
        <v>5509.23</v>
      </c>
    </row>
    <row r="995" spans="1:6" hidden="1" outlineLevel="2" x14ac:dyDescent="0.25">
      <c r="A995" s="136" t="s">
        <v>112</v>
      </c>
      <c r="B995" s="136" t="s">
        <v>113</v>
      </c>
      <c r="C995" s="136" t="s">
        <v>392</v>
      </c>
      <c r="D995" s="136" t="s">
        <v>648</v>
      </c>
      <c r="E995" s="136" t="s">
        <v>287</v>
      </c>
      <c r="F995" s="137">
        <v>26549.94</v>
      </c>
    </row>
    <row r="996" spans="1:6" hidden="1" outlineLevel="2" x14ac:dyDescent="0.25">
      <c r="A996" s="136" t="s">
        <v>112</v>
      </c>
      <c r="B996" s="136" t="s">
        <v>113</v>
      </c>
      <c r="C996" s="136" t="s">
        <v>392</v>
      </c>
      <c r="D996" s="136" t="s">
        <v>648</v>
      </c>
      <c r="E996" s="136" t="s">
        <v>360</v>
      </c>
      <c r="F996" s="137">
        <v>367.14</v>
      </c>
    </row>
    <row r="997" spans="1:6" hidden="1" outlineLevel="2" x14ac:dyDescent="0.25">
      <c r="A997" s="136" t="s">
        <v>112</v>
      </c>
      <c r="B997" s="136" t="s">
        <v>113</v>
      </c>
      <c r="C997" s="136" t="s">
        <v>392</v>
      </c>
      <c r="D997" s="136" t="s">
        <v>648</v>
      </c>
      <c r="E997" s="136" t="s">
        <v>285</v>
      </c>
      <c r="F997" s="137">
        <v>5285</v>
      </c>
    </row>
    <row r="998" spans="1:6" hidden="1" outlineLevel="2" x14ac:dyDescent="0.25">
      <c r="A998" s="136" t="s">
        <v>112</v>
      </c>
      <c r="B998" s="136" t="s">
        <v>113</v>
      </c>
      <c r="C998" s="136" t="s">
        <v>392</v>
      </c>
      <c r="D998" s="136" t="s">
        <v>648</v>
      </c>
      <c r="E998" s="136" t="s">
        <v>291</v>
      </c>
      <c r="F998" s="137">
        <v>57428.63</v>
      </c>
    </row>
    <row r="999" spans="1:6" hidden="1" outlineLevel="2" x14ac:dyDescent="0.25">
      <c r="A999" s="136" t="s">
        <v>112</v>
      </c>
      <c r="B999" s="136" t="s">
        <v>113</v>
      </c>
      <c r="C999" s="136" t="s">
        <v>392</v>
      </c>
      <c r="D999" s="136" t="s">
        <v>648</v>
      </c>
      <c r="E999" s="136" t="s">
        <v>293</v>
      </c>
      <c r="F999" s="137">
        <v>46358.25</v>
      </c>
    </row>
    <row r="1000" spans="1:6" hidden="1" outlineLevel="2" x14ac:dyDescent="0.25">
      <c r="A1000" s="136" t="s">
        <v>112</v>
      </c>
      <c r="B1000" s="136" t="s">
        <v>113</v>
      </c>
      <c r="C1000" s="136" t="s">
        <v>392</v>
      </c>
      <c r="D1000" s="136" t="s">
        <v>648</v>
      </c>
      <c r="E1000" s="136" t="s">
        <v>367</v>
      </c>
      <c r="F1000" s="137">
        <v>19285.490000000002</v>
      </c>
    </row>
    <row r="1001" spans="1:6" hidden="1" outlineLevel="2" x14ac:dyDescent="0.25">
      <c r="A1001" s="136" t="s">
        <v>112</v>
      </c>
      <c r="B1001" s="136" t="s">
        <v>113</v>
      </c>
      <c r="C1001" s="136" t="s">
        <v>392</v>
      </c>
      <c r="D1001" s="136" t="s">
        <v>648</v>
      </c>
      <c r="E1001" s="136" t="s">
        <v>286</v>
      </c>
      <c r="F1001" s="137">
        <v>8498.9699999999993</v>
      </c>
    </row>
    <row r="1002" spans="1:6" hidden="1" outlineLevel="2" x14ac:dyDescent="0.25">
      <c r="A1002" s="136" t="s">
        <v>112</v>
      </c>
      <c r="B1002" s="136" t="s">
        <v>113</v>
      </c>
      <c r="C1002" s="136" t="s">
        <v>392</v>
      </c>
      <c r="D1002" s="136" t="s">
        <v>649</v>
      </c>
      <c r="E1002" s="136" t="s">
        <v>313</v>
      </c>
      <c r="F1002" s="137">
        <v>1206.45</v>
      </c>
    </row>
    <row r="1003" spans="1:6" hidden="1" outlineLevel="2" x14ac:dyDescent="0.25">
      <c r="A1003" s="136" t="s">
        <v>112</v>
      </c>
      <c r="B1003" s="136" t="s">
        <v>113</v>
      </c>
      <c r="C1003" s="136" t="s">
        <v>392</v>
      </c>
      <c r="D1003" s="136" t="s">
        <v>649</v>
      </c>
      <c r="E1003" s="136" t="s">
        <v>360</v>
      </c>
      <c r="F1003" s="137">
        <v>422.65</v>
      </c>
    </row>
    <row r="1004" spans="1:6" hidden="1" outlineLevel="2" x14ac:dyDescent="0.25">
      <c r="A1004" s="136" t="s">
        <v>112</v>
      </c>
      <c r="B1004" s="136" t="s">
        <v>113</v>
      </c>
      <c r="C1004" s="136" t="s">
        <v>392</v>
      </c>
      <c r="D1004" s="136" t="s">
        <v>650</v>
      </c>
      <c r="E1004" s="136" t="s">
        <v>313</v>
      </c>
      <c r="F1004" s="137">
        <v>380.35</v>
      </c>
    </row>
    <row r="1005" spans="1:6" hidden="1" outlineLevel="2" x14ac:dyDescent="0.25">
      <c r="A1005" s="136" t="s">
        <v>112</v>
      </c>
      <c r="B1005" s="136" t="s">
        <v>113</v>
      </c>
      <c r="C1005" s="136" t="s">
        <v>392</v>
      </c>
      <c r="D1005" s="136" t="s">
        <v>651</v>
      </c>
      <c r="E1005" s="136" t="s">
        <v>315</v>
      </c>
      <c r="F1005" s="137">
        <v>49171.58</v>
      </c>
    </row>
    <row r="1006" spans="1:6" hidden="1" outlineLevel="2" x14ac:dyDescent="0.25">
      <c r="A1006" s="136" t="s">
        <v>112</v>
      </c>
      <c r="B1006" s="136" t="s">
        <v>113</v>
      </c>
      <c r="C1006" s="136" t="s">
        <v>392</v>
      </c>
      <c r="D1006" s="136" t="s">
        <v>651</v>
      </c>
      <c r="E1006" s="136" t="s">
        <v>329</v>
      </c>
      <c r="F1006" s="137">
        <v>1291.3399999999999</v>
      </c>
    </row>
    <row r="1007" spans="1:6" hidden="1" outlineLevel="2" x14ac:dyDescent="0.25">
      <c r="A1007" s="136" t="s">
        <v>112</v>
      </c>
      <c r="B1007" s="136" t="s">
        <v>113</v>
      </c>
      <c r="C1007" s="136" t="s">
        <v>392</v>
      </c>
      <c r="D1007" s="136" t="s">
        <v>651</v>
      </c>
      <c r="E1007" s="136" t="s">
        <v>314</v>
      </c>
      <c r="F1007" s="137">
        <v>14.9</v>
      </c>
    </row>
    <row r="1008" spans="1:6" hidden="1" outlineLevel="2" x14ac:dyDescent="0.25">
      <c r="A1008" s="136" t="s">
        <v>112</v>
      </c>
      <c r="B1008" s="136" t="s">
        <v>113</v>
      </c>
      <c r="C1008" s="136" t="s">
        <v>392</v>
      </c>
      <c r="D1008" s="136" t="s">
        <v>651</v>
      </c>
      <c r="E1008" s="136" t="s">
        <v>360</v>
      </c>
      <c r="F1008" s="137">
        <v>22250.7</v>
      </c>
    </row>
    <row r="1009" spans="1:6" hidden="1" outlineLevel="2" x14ac:dyDescent="0.25">
      <c r="A1009" s="136" t="s">
        <v>112</v>
      </c>
      <c r="B1009" s="136" t="s">
        <v>113</v>
      </c>
      <c r="C1009" s="136" t="s">
        <v>392</v>
      </c>
      <c r="D1009" s="136" t="s">
        <v>651</v>
      </c>
      <c r="E1009" s="136" t="s">
        <v>289</v>
      </c>
      <c r="F1009" s="137">
        <v>7514.4</v>
      </c>
    </row>
    <row r="1010" spans="1:6" hidden="1" outlineLevel="2" x14ac:dyDescent="0.25">
      <c r="A1010" s="136" t="s">
        <v>112</v>
      </c>
      <c r="B1010" s="136" t="s">
        <v>113</v>
      </c>
      <c r="C1010" s="136" t="s">
        <v>392</v>
      </c>
      <c r="D1010" s="136" t="s">
        <v>651</v>
      </c>
      <c r="E1010" s="136" t="s">
        <v>284</v>
      </c>
      <c r="F1010" s="137">
        <v>358.74</v>
      </c>
    </row>
    <row r="1011" spans="1:6" hidden="1" outlineLevel="2" x14ac:dyDescent="0.25">
      <c r="A1011" s="136" t="s">
        <v>112</v>
      </c>
      <c r="B1011" s="136" t="s">
        <v>113</v>
      </c>
      <c r="C1011" s="136" t="s">
        <v>392</v>
      </c>
      <c r="D1011" s="136" t="s">
        <v>651</v>
      </c>
      <c r="E1011" s="136" t="s">
        <v>328</v>
      </c>
      <c r="F1011" s="137">
        <v>458.97</v>
      </c>
    </row>
    <row r="1012" spans="1:6" hidden="1" outlineLevel="2" x14ac:dyDescent="0.25">
      <c r="A1012" s="136" t="s">
        <v>112</v>
      </c>
      <c r="B1012" s="136" t="s">
        <v>113</v>
      </c>
      <c r="C1012" s="136" t="s">
        <v>392</v>
      </c>
      <c r="D1012" s="136" t="s">
        <v>651</v>
      </c>
      <c r="E1012" s="136" t="s">
        <v>313</v>
      </c>
      <c r="F1012" s="137">
        <v>16179.9</v>
      </c>
    </row>
    <row r="1013" spans="1:6" hidden="1" outlineLevel="2" x14ac:dyDescent="0.25">
      <c r="A1013" s="136" t="s">
        <v>112</v>
      </c>
      <c r="B1013" s="136" t="s">
        <v>113</v>
      </c>
      <c r="C1013" s="136" t="s">
        <v>392</v>
      </c>
      <c r="D1013" s="136" t="s">
        <v>651</v>
      </c>
      <c r="E1013" s="136" t="s">
        <v>323</v>
      </c>
      <c r="F1013" s="137">
        <v>3287.75</v>
      </c>
    </row>
    <row r="1014" spans="1:6" hidden="1" outlineLevel="2" x14ac:dyDescent="0.25">
      <c r="A1014" s="136" t="s">
        <v>112</v>
      </c>
      <c r="B1014" s="136" t="s">
        <v>113</v>
      </c>
      <c r="C1014" s="136" t="s">
        <v>392</v>
      </c>
      <c r="D1014" s="136" t="s">
        <v>651</v>
      </c>
      <c r="E1014" s="136" t="s">
        <v>324</v>
      </c>
      <c r="F1014" s="137">
        <v>1409.83</v>
      </c>
    </row>
    <row r="1015" spans="1:6" outlineLevel="1" collapsed="1" x14ac:dyDescent="0.25">
      <c r="A1015" s="136"/>
      <c r="B1015" s="136"/>
      <c r="C1015" s="140" t="s">
        <v>393</v>
      </c>
      <c r="D1015" s="136"/>
      <c r="E1015" s="136"/>
      <c r="F1015" s="137">
        <f>SUBTOTAL(9,F750:F1014)</f>
        <v>2269555.9100000006</v>
      </c>
    </row>
    <row r="1016" spans="1:6" hidden="1" outlineLevel="2" x14ac:dyDescent="0.25">
      <c r="A1016" s="136" t="s">
        <v>112</v>
      </c>
      <c r="B1016" s="136" t="s">
        <v>113</v>
      </c>
      <c r="C1016" s="136" t="s">
        <v>396</v>
      </c>
      <c r="D1016" s="136" t="s">
        <v>652</v>
      </c>
      <c r="E1016" s="136" t="s">
        <v>335</v>
      </c>
      <c r="F1016" s="137">
        <v>326142</v>
      </c>
    </row>
    <row r="1017" spans="1:6" hidden="1" outlineLevel="2" x14ac:dyDescent="0.25">
      <c r="A1017" s="136" t="s">
        <v>112</v>
      </c>
      <c r="B1017" s="136" t="s">
        <v>113</v>
      </c>
      <c r="C1017" s="136" t="s">
        <v>396</v>
      </c>
      <c r="D1017" s="136" t="s">
        <v>652</v>
      </c>
      <c r="E1017" s="136" t="s">
        <v>338</v>
      </c>
      <c r="F1017" s="137">
        <v>4877.6099999999997</v>
      </c>
    </row>
    <row r="1018" spans="1:6" hidden="1" outlineLevel="2" x14ac:dyDescent="0.25">
      <c r="A1018" s="136" t="s">
        <v>112</v>
      </c>
      <c r="B1018" s="136" t="s">
        <v>113</v>
      </c>
      <c r="C1018" s="136" t="s">
        <v>396</v>
      </c>
      <c r="D1018" s="136" t="s">
        <v>652</v>
      </c>
      <c r="E1018" s="136" t="s">
        <v>333</v>
      </c>
      <c r="F1018" s="137">
        <v>8954</v>
      </c>
    </row>
    <row r="1019" spans="1:6" hidden="1" outlineLevel="2" x14ac:dyDescent="0.25">
      <c r="A1019" s="136" t="s">
        <v>112</v>
      </c>
      <c r="B1019" s="136" t="s">
        <v>113</v>
      </c>
      <c r="C1019" s="136" t="s">
        <v>396</v>
      </c>
      <c r="D1019" s="136" t="s">
        <v>652</v>
      </c>
      <c r="E1019" s="136" t="s">
        <v>337</v>
      </c>
      <c r="F1019" s="137">
        <v>42440.92</v>
      </c>
    </row>
    <row r="1020" spans="1:6" hidden="1" outlineLevel="2" x14ac:dyDescent="0.25">
      <c r="A1020" s="136" t="s">
        <v>112</v>
      </c>
      <c r="B1020" s="136" t="s">
        <v>113</v>
      </c>
      <c r="C1020" s="136" t="s">
        <v>396</v>
      </c>
      <c r="D1020" s="136" t="s">
        <v>652</v>
      </c>
      <c r="E1020" s="136" t="s">
        <v>375</v>
      </c>
      <c r="F1020" s="137">
        <v>28510.07</v>
      </c>
    </row>
    <row r="1021" spans="1:6" hidden="1" outlineLevel="2" x14ac:dyDescent="0.25">
      <c r="A1021" s="136" t="s">
        <v>112</v>
      </c>
      <c r="B1021" s="136" t="s">
        <v>113</v>
      </c>
      <c r="C1021" s="136" t="s">
        <v>396</v>
      </c>
      <c r="D1021" s="136" t="s">
        <v>652</v>
      </c>
      <c r="E1021" s="136" t="s">
        <v>336</v>
      </c>
      <c r="F1021" s="137">
        <v>57649.69</v>
      </c>
    </row>
    <row r="1022" spans="1:6" hidden="1" outlineLevel="2" x14ac:dyDescent="0.25">
      <c r="A1022" s="136" t="s">
        <v>112</v>
      </c>
      <c r="B1022" s="136" t="s">
        <v>113</v>
      </c>
      <c r="C1022" s="136" t="s">
        <v>396</v>
      </c>
      <c r="D1022" s="136" t="s">
        <v>652</v>
      </c>
      <c r="E1022" s="136" t="s">
        <v>383</v>
      </c>
      <c r="F1022" s="137">
        <v>22491.71</v>
      </c>
    </row>
    <row r="1023" spans="1:6" hidden="1" outlineLevel="2" x14ac:dyDescent="0.25">
      <c r="A1023" s="136" t="s">
        <v>112</v>
      </c>
      <c r="B1023" s="136" t="s">
        <v>113</v>
      </c>
      <c r="C1023" s="136" t="s">
        <v>396</v>
      </c>
      <c r="D1023" s="136" t="s">
        <v>652</v>
      </c>
      <c r="E1023" s="136" t="s">
        <v>309</v>
      </c>
      <c r="F1023" s="137">
        <v>180</v>
      </c>
    </row>
    <row r="1024" spans="1:6" hidden="1" outlineLevel="2" x14ac:dyDescent="0.25">
      <c r="A1024" s="136" t="s">
        <v>112</v>
      </c>
      <c r="B1024" s="136" t="s">
        <v>113</v>
      </c>
      <c r="C1024" s="136" t="s">
        <v>396</v>
      </c>
      <c r="D1024" s="136" t="s">
        <v>652</v>
      </c>
      <c r="E1024" s="136" t="s">
        <v>361</v>
      </c>
      <c r="F1024" s="137">
        <v>38179.33</v>
      </c>
    </row>
    <row r="1025" spans="1:6" hidden="1" outlineLevel="2" x14ac:dyDescent="0.25">
      <c r="A1025" s="136" t="s">
        <v>112</v>
      </c>
      <c r="B1025" s="136" t="s">
        <v>113</v>
      </c>
      <c r="C1025" s="136" t="s">
        <v>396</v>
      </c>
      <c r="D1025" s="136" t="s">
        <v>652</v>
      </c>
      <c r="E1025" s="136" t="s">
        <v>334</v>
      </c>
      <c r="F1025" s="137">
        <v>1741.46</v>
      </c>
    </row>
    <row r="1026" spans="1:6" outlineLevel="1" collapsed="1" x14ac:dyDescent="0.25">
      <c r="A1026" s="136"/>
      <c r="B1026" s="136"/>
      <c r="C1026" s="140" t="s">
        <v>397</v>
      </c>
      <c r="D1026" s="136"/>
      <c r="E1026" s="136"/>
      <c r="F1026" s="137">
        <f>SUBTOTAL(9,F1016:F1025)</f>
        <v>531166.78999999992</v>
      </c>
    </row>
    <row r="1027" spans="1:6" hidden="1" outlineLevel="2" x14ac:dyDescent="0.25">
      <c r="A1027" s="136" t="s">
        <v>112</v>
      </c>
      <c r="B1027" s="136" t="s">
        <v>113</v>
      </c>
      <c r="C1027" s="136" t="s">
        <v>398</v>
      </c>
      <c r="D1027" s="136" t="s">
        <v>653</v>
      </c>
      <c r="E1027" s="136" t="s">
        <v>282</v>
      </c>
      <c r="F1027" s="137">
        <v>567.78</v>
      </c>
    </row>
    <row r="1028" spans="1:6" hidden="1" outlineLevel="2" x14ac:dyDescent="0.25">
      <c r="A1028" s="136" t="s">
        <v>112</v>
      </c>
      <c r="B1028" s="136" t="s">
        <v>113</v>
      </c>
      <c r="C1028" s="136" t="s">
        <v>398</v>
      </c>
      <c r="D1028" s="136" t="s">
        <v>653</v>
      </c>
      <c r="E1028" s="136" t="s">
        <v>288</v>
      </c>
      <c r="F1028" s="137">
        <v>4430.3900000000003</v>
      </c>
    </row>
    <row r="1029" spans="1:6" hidden="1" outlineLevel="2" x14ac:dyDescent="0.25">
      <c r="A1029" s="136" t="s">
        <v>112</v>
      </c>
      <c r="B1029" s="136" t="s">
        <v>113</v>
      </c>
      <c r="C1029" s="136" t="s">
        <v>398</v>
      </c>
      <c r="D1029" s="136" t="s">
        <v>653</v>
      </c>
      <c r="E1029" s="136" t="s">
        <v>290</v>
      </c>
      <c r="F1029" s="137">
        <v>981</v>
      </c>
    </row>
    <row r="1030" spans="1:6" hidden="1" outlineLevel="2" x14ac:dyDescent="0.25">
      <c r="A1030" s="136" t="s">
        <v>112</v>
      </c>
      <c r="B1030" s="136" t="s">
        <v>113</v>
      </c>
      <c r="C1030" s="136" t="s">
        <v>398</v>
      </c>
      <c r="D1030" s="136" t="s">
        <v>653</v>
      </c>
      <c r="E1030" s="136" t="s">
        <v>281</v>
      </c>
      <c r="F1030" s="137">
        <v>1252.58</v>
      </c>
    </row>
    <row r="1031" spans="1:6" hidden="1" outlineLevel="2" x14ac:dyDescent="0.25">
      <c r="A1031" s="136" t="s">
        <v>112</v>
      </c>
      <c r="B1031" s="136" t="s">
        <v>113</v>
      </c>
      <c r="C1031" s="136" t="s">
        <v>398</v>
      </c>
      <c r="D1031" s="136" t="s">
        <v>653</v>
      </c>
      <c r="E1031" s="136" t="s">
        <v>273</v>
      </c>
      <c r="F1031" s="137">
        <v>1893.01</v>
      </c>
    </row>
    <row r="1032" spans="1:6" hidden="1" outlineLevel="2" x14ac:dyDescent="0.25">
      <c r="A1032" s="136" t="s">
        <v>112</v>
      </c>
      <c r="B1032" s="136" t="s">
        <v>113</v>
      </c>
      <c r="C1032" s="136" t="s">
        <v>398</v>
      </c>
      <c r="D1032" s="136" t="s">
        <v>653</v>
      </c>
      <c r="E1032" s="136" t="s">
        <v>298</v>
      </c>
      <c r="F1032" s="137">
        <v>411.55</v>
      </c>
    </row>
    <row r="1033" spans="1:6" hidden="1" outlineLevel="2" x14ac:dyDescent="0.25">
      <c r="A1033" s="136" t="s">
        <v>112</v>
      </c>
      <c r="B1033" s="136" t="s">
        <v>113</v>
      </c>
      <c r="C1033" s="136" t="s">
        <v>398</v>
      </c>
      <c r="D1033" s="136" t="s">
        <v>653</v>
      </c>
      <c r="E1033" s="136" t="s">
        <v>308</v>
      </c>
      <c r="F1033" s="137">
        <v>3276.3</v>
      </c>
    </row>
    <row r="1034" spans="1:6" hidden="1" outlineLevel="2" x14ac:dyDescent="0.25">
      <c r="A1034" s="136" t="s">
        <v>112</v>
      </c>
      <c r="B1034" s="136" t="s">
        <v>113</v>
      </c>
      <c r="C1034" s="136" t="s">
        <v>398</v>
      </c>
      <c r="D1034" s="136" t="s">
        <v>653</v>
      </c>
      <c r="E1034" s="136" t="s">
        <v>289</v>
      </c>
      <c r="F1034" s="137">
        <v>2236</v>
      </c>
    </row>
    <row r="1035" spans="1:6" hidden="1" outlineLevel="2" x14ac:dyDescent="0.25">
      <c r="A1035" s="136" t="s">
        <v>112</v>
      </c>
      <c r="B1035" s="136" t="s">
        <v>113</v>
      </c>
      <c r="C1035" s="136" t="s">
        <v>398</v>
      </c>
      <c r="D1035" s="136" t="s">
        <v>653</v>
      </c>
      <c r="E1035" s="136" t="s">
        <v>285</v>
      </c>
      <c r="F1035" s="137">
        <v>1623.75</v>
      </c>
    </row>
    <row r="1036" spans="1:6" hidden="1" outlineLevel="2" x14ac:dyDescent="0.25">
      <c r="A1036" s="136" t="s">
        <v>112</v>
      </c>
      <c r="B1036" s="136" t="s">
        <v>113</v>
      </c>
      <c r="C1036" s="136" t="s">
        <v>398</v>
      </c>
      <c r="D1036" s="136" t="s">
        <v>653</v>
      </c>
      <c r="E1036" s="136" t="s">
        <v>303</v>
      </c>
      <c r="F1036" s="137">
        <v>7312.79</v>
      </c>
    </row>
    <row r="1037" spans="1:6" hidden="1" outlineLevel="2" x14ac:dyDescent="0.25">
      <c r="A1037" s="136" t="s">
        <v>112</v>
      </c>
      <c r="B1037" s="136" t="s">
        <v>113</v>
      </c>
      <c r="C1037" s="136" t="s">
        <v>398</v>
      </c>
      <c r="D1037" s="136" t="s">
        <v>653</v>
      </c>
      <c r="E1037" s="136" t="s">
        <v>278</v>
      </c>
      <c r="F1037" s="137">
        <v>985.07</v>
      </c>
    </row>
    <row r="1038" spans="1:6" hidden="1" outlineLevel="2" x14ac:dyDescent="0.25">
      <c r="A1038" s="136" t="s">
        <v>112</v>
      </c>
      <c r="B1038" s="136" t="s">
        <v>113</v>
      </c>
      <c r="C1038" s="136" t="s">
        <v>398</v>
      </c>
      <c r="D1038" s="136" t="s">
        <v>653</v>
      </c>
      <c r="E1038" s="136" t="s">
        <v>297</v>
      </c>
      <c r="F1038" s="137">
        <v>1572.69</v>
      </c>
    </row>
    <row r="1039" spans="1:6" hidden="1" outlineLevel="2" x14ac:dyDescent="0.25">
      <c r="A1039" s="136" t="s">
        <v>112</v>
      </c>
      <c r="B1039" s="136" t="s">
        <v>113</v>
      </c>
      <c r="C1039" s="136" t="s">
        <v>398</v>
      </c>
      <c r="D1039" s="136" t="s">
        <v>653</v>
      </c>
      <c r="E1039" s="136" t="s">
        <v>387</v>
      </c>
      <c r="F1039" s="137">
        <v>1136.0999999999999</v>
      </c>
    </row>
    <row r="1040" spans="1:6" hidden="1" outlineLevel="2" x14ac:dyDescent="0.25">
      <c r="A1040" s="136" t="s">
        <v>112</v>
      </c>
      <c r="B1040" s="136" t="s">
        <v>113</v>
      </c>
      <c r="C1040" s="136" t="s">
        <v>398</v>
      </c>
      <c r="D1040" s="136" t="s">
        <v>653</v>
      </c>
      <c r="E1040" s="136" t="s">
        <v>302</v>
      </c>
      <c r="F1040" s="137">
        <v>1014.05</v>
      </c>
    </row>
    <row r="1041" spans="1:6" hidden="1" outlineLevel="2" x14ac:dyDescent="0.25">
      <c r="A1041" s="136" t="s">
        <v>112</v>
      </c>
      <c r="B1041" s="136" t="s">
        <v>113</v>
      </c>
      <c r="C1041" s="136" t="s">
        <v>398</v>
      </c>
      <c r="D1041" s="136" t="s">
        <v>653</v>
      </c>
      <c r="E1041" s="136" t="s">
        <v>280</v>
      </c>
      <c r="F1041" s="137">
        <v>1179.5</v>
      </c>
    </row>
    <row r="1042" spans="1:6" hidden="1" outlineLevel="2" x14ac:dyDescent="0.25">
      <c r="A1042" s="136" t="s">
        <v>112</v>
      </c>
      <c r="B1042" s="136" t="s">
        <v>113</v>
      </c>
      <c r="C1042" s="136" t="s">
        <v>398</v>
      </c>
      <c r="D1042" s="136" t="s">
        <v>653</v>
      </c>
      <c r="E1042" s="136" t="s">
        <v>291</v>
      </c>
      <c r="F1042" s="137">
        <v>6858.41</v>
      </c>
    </row>
    <row r="1043" spans="1:6" hidden="1" outlineLevel="2" x14ac:dyDescent="0.25">
      <c r="A1043" s="136" t="s">
        <v>112</v>
      </c>
      <c r="B1043" s="136" t="s">
        <v>113</v>
      </c>
      <c r="C1043" s="136" t="s">
        <v>398</v>
      </c>
      <c r="D1043" s="136" t="s">
        <v>653</v>
      </c>
      <c r="E1043" s="136" t="s">
        <v>355</v>
      </c>
      <c r="F1043" s="137">
        <v>595.45000000000005</v>
      </c>
    </row>
    <row r="1044" spans="1:6" outlineLevel="1" collapsed="1" x14ac:dyDescent="0.25">
      <c r="A1044" s="136"/>
      <c r="B1044" s="136"/>
      <c r="C1044" s="140" t="s">
        <v>399</v>
      </c>
      <c r="D1044" s="136"/>
      <c r="E1044" s="136"/>
      <c r="F1044" s="137">
        <f>SUBTOTAL(9,F1027:F1043)</f>
        <v>37326.42</v>
      </c>
    </row>
    <row r="1045" spans="1:6" hidden="1" outlineLevel="2" x14ac:dyDescent="0.25">
      <c r="A1045" s="136" t="s">
        <v>112</v>
      </c>
      <c r="B1045" s="136" t="s">
        <v>113</v>
      </c>
      <c r="C1045" s="136" t="s">
        <v>400</v>
      </c>
      <c r="D1045" s="136" t="s">
        <v>654</v>
      </c>
      <c r="E1045" s="136" t="s">
        <v>296</v>
      </c>
      <c r="F1045" s="137">
        <v>2356.7600000000002</v>
      </c>
    </row>
    <row r="1046" spans="1:6" hidden="1" outlineLevel="2" x14ac:dyDescent="0.25">
      <c r="A1046" s="136" t="s">
        <v>112</v>
      </c>
      <c r="B1046" s="136" t="s">
        <v>113</v>
      </c>
      <c r="C1046" s="136" t="s">
        <v>400</v>
      </c>
      <c r="D1046" s="136" t="s">
        <v>654</v>
      </c>
      <c r="E1046" s="136" t="s">
        <v>284</v>
      </c>
      <c r="F1046" s="137">
        <v>160.82</v>
      </c>
    </row>
    <row r="1047" spans="1:6" hidden="1" outlineLevel="2" x14ac:dyDescent="0.25">
      <c r="A1047" s="136" t="s">
        <v>112</v>
      </c>
      <c r="B1047" s="136" t="s">
        <v>113</v>
      </c>
      <c r="C1047" s="136" t="s">
        <v>400</v>
      </c>
      <c r="D1047" s="136" t="s">
        <v>654</v>
      </c>
      <c r="E1047" s="136" t="s">
        <v>339</v>
      </c>
      <c r="F1047" s="137">
        <v>51651.51</v>
      </c>
    </row>
    <row r="1048" spans="1:6" hidden="1" outlineLevel="2" x14ac:dyDescent="0.25">
      <c r="A1048" s="136" t="s">
        <v>112</v>
      </c>
      <c r="B1048" s="136" t="s">
        <v>113</v>
      </c>
      <c r="C1048" s="136" t="s">
        <v>400</v>
      </c>
      <c r="D1048" s="136" t="s">
        <v>654</v>
      </c>
      <c r="E1048" s="136" t="s">
        <v>340</v>
      </c>
      <c r="F1048" s="137">
        <v>6766.53</v>
      </c>
    </row>
    <row r="1049" spans="1:6" hidden="1" outlineLevel="2" x14ac:dyDescent="0.25">
      <c r="A1049" s="136" t="s">
        <v>112</v>
      </c>
      <c r="B1049" s="136" t="s">
        <v>113</v>
      </c>
      <c r="C1049" s="136" t="s">
        <v>400</v>
      </c>
      <c r="D1049" s="136" t="s">
        <v>654</v>
      </c>
      <c r="E1049" s="136" t="s">
        <v>375</v>
      </c>
      <c r="F1049" s="137">
        <v>18148</v>
      </c>
    </row>
    <row r="1050" spans="1:6" hidden="1" outlineLevel="2" x14ac:dyDescent="0.25">
      <c r="A1050" s="136" t="s">
        <v>112</v>
      </c>
      <c r="B1050" s="136" t="s">
        <v>113</v>
      </c>
      <c r="C1050" s="136" t="s">
        <v>400</v>
      </c>
      <c r="D1050" s="136" t="s">
        <v>654</v>
      </c>
      <c r="E1050" s="136" t="s">
        <v>286</v>
      </c>
      <c r="F1050" s="137">
        <v>6.84</v>
      </c>
    </row>
    <row r="1051" spans="1:6" hidden="1" outlineLevel="2" x14ac:dyDescent="0.25">
      <c r="A1051" s="136" t="s">
        <v>112</v>
      </c>
      <c r="B1051" s="136" t="s">
        <v>113</v>
      </c>
      <c r="C1051" s="136" t="s">
        <v>400</v>
      </c>
      <c r="D1051" s="136" t="s">
        <v>654</v>
      </c>
      <c r="E1051" s="136" t="s">
        <v>346</v>
      </c>
      <c r="F1051" s="137">
        <v>210.63</v>
      </c>
    </row>
    <row r="1052" spans="1:6" hidden="1" outlineLevel="2" x14ac:dyDescent="0.25">
      <c r="A1052" s="136" t="s">
        <v>112</v>
      </c>
      <c r="B1052" s="136" t="s">
        <v>113</v>
      </c>
      <c r="C1052" s="136" t="s">
        <v>400</v>
      </c>
      <c r="D1052" s="136" t="s">
        <v>654</v>
      </c>
      <c r="E1052" s="136" t="s">
        <v>315</v>
      </c>
      <c r="F1052" s="137">
        <v>7054.69</v>
      </c>
    </row>
    <row r="1053" spans="1:6" hidden="1" outlineLevel="2" x14ac:dyDescent="0.25">
      <c r="A1053" s="136" t="s">
        <v>112</v>
      </c>
      <c r="B1053" s="136" t="s">
        <v>113</v>
      </c>
      <c r="C1053" s="136" t="s">
        <v>400</v>
      </c>
      <c r="D1053" s="136" t="s">
        <v>654</v>
      </c>
      <c r="E1053" s="136" t="s">
        <v>269</v>
      </c>
      <c r="F1053" s="137">
        <v>182764.58</v>
      </c>
    </row>
    <row r="1054" spans="1:6" hidden="1" outlineLevel="2" x14ac:dyDescent="0.25">
      <c r="A1054" s="136" t="s">
        <v>112</v>
      </c>
      <c r="B1054" s="136" t="s">
        <v>113</v>
      </c>
      <c r="C1054" s="136" t="s">
        <v>400</v>
      </c>
      <c r="D1054" s="136" t="s">
        <v>654</v>
      </c>
      <c r="E1054" s="136" t="s">
        <v>313</v>
      </c>
      <c r="F1054" s="137">
        <v>3811.48</v>
      </c>
    </row>
    <row r="1055" spans="1:6" hidden="1" outlineLevel="2" x14ac:dyDescent="0.25">
      <c r="A1055" s="136" t="s">
        <v>112</v>
      </c>
      <c r="B1055" s="136" t="s">
        <v>113</v>
      </c>
      <c r="C1055" s="136" t="s">
        <v>400</v>
      </c>
      <c r="D1055" s="136" t="s">
        <v>654</v>
      </c>
      <c r="E1055" s="136" t="s">
        <v>361</v>
      </c>
      <c r="F1055" s="137">
        <v>82439.11</v>
      </c>
    </row>
    <row r="1056" spans="1:6" hidden="1" outlineLevel="2" x14ac:dyDescent="0.25">
      <c r="A1056" s="136" t="s">
        <v>112</v>
      </c>
      <c r="B1056" s="136" t="s">
        <v>113</v>
      </c>
      <c r="C1056" s="136" t="s">
        <v>400</v>
      </c>
      <c r="D1056" s="136" t="s">
        <v>654</v>
      </c>
      <c r="E1056" s="136" t="s">
        <v>338</v>
      </c>
      <c r="F1056" s="137">
        <v>17284.900000000001</v>
      </c>
    </row>
    <row r="1057" spans="1:6" hidden="1" outlineLevel="2" x14ac:dyDescent="0.25">
      <c r="A1057" s="136" t="s">
        <v>112</v>
      </c>
      <c r="B1057" s="136" t="s">
        <v>113</v>
      </c>
      <c r="C1057" s="136" t="s">
        <v>400</v>
      </c>
      <c r="D1057" s="136" t="s">
        <v>654</v>
      </c>
      <c r="E1057" s="136" t="s">
        <v>277</v>
      </c>
      <c r="F1057" s="137">
        <v>3284.5</v>
      </c>
    </row>
    <row r="1058" spans="1:6" hidden="1" outlineLevel="2" x14ac:dyDescent="0.25">
      <c r="A1058" s="136" t="s">
        <v>112</v>
      </c>
      <c r="B1058" s="136" t="s">
        <v>113</v>
      </c>
      <c r="C1058" s="136" t="s">
        <v>400</v>
      </c>
      <c r="D1058" s="136" t="s">
        <v>654</v>
      </c>
      <c r="E1058" s="136" t="s">
        <v>309</v>
      </c>
      <c r="F1058" s="137">
        <v>4347.1499999999996</v>
      </c>
    </row>
    <row r="1059" spans="1:6" hidden="1" outlineLevel="2" x14ac:dyDescent="0.25">
      <c r="A1059" s="136" t="s">
        <v>112</v>
      </c>
      <c r="B1059" s="136" t="s">
        <v>113</v>
      </c>
      <c r="C1059" s="136" t="s">
        <v>400</v>
      </c>
      <c r="D1059" s="136" t="s">
        <v>654</v>
      </c>
      <c r="E1059" s="136" t="s">
        <v>310</v>
      </c>
      <c r="F1059" s="137">
        <v>8852.34</v>
      </c>
    </row>
    <row r="1060" spans="1:6" hidden="1" outlineLevel="2" x14ac:dyDescent="0.25">
      <c r="A1060" s="136" t="s">
        <v>112</v>
      </c>
      <c r="B1060" s="136" t="s">
        <v>113</v>
      </c>
      <c r="C1060" s="136" t="s">
        <v>400</v>
      </c>
      <c r="D1060" s="136" t="s">
        <v>654</v>
      </c>
      <c r="E1060" s="136" t="s">
        <v>285</v>
      </c>
      <c r="F1060" s="137">
        <v>9783.2199999999993</v>
      </c>
    </row>
    <row r="1061" spans="1:6" hidden="1" outlineLevel="2" x14ac:dyDescent="0.25">
      <c r="A1061" s="136" t="s">
        <v>112</v>
      </c>
      <c r="B1061" s="136" t="s">
        <v>113</v>
      </c>
      <c r="C1061" s="136" t="s">
        <v>400</v>
      </c>
      <c r="D1061" s="136" t="s">
        <v>654</v>
      </c>
      <c r="E1061" s="136" t="s">
        <v>360</v>
      </c>
      <c r="F1061" s="137">
        <v>84</v>
      </c>
    </row>
    <row r="1062" spans="1:6" hidden="1" outlineLevel="2" x14ac:dyDescent="0.25">
      <c r="A1062" s="136" t="s">
        <v>112</v>
      </c>
      <c r="B1062" s="136" t="s">
        <v>113</v>
      </c>
      <c r="C1062" s="136" t="s">
        <v>400</v>
      </c>
      <c r="D1062" s="136" t="s">
        <v>654</v>
      </c>
      <c r="E1062" s="136" t="s">
        <v>343</v>
      </c>
      <c r="F1062" s="137">
        <v>5939.19</v>
      </c>
    </row>
    <row r="1063" spans="1:6" hidden="1" outlineLevel="2" x14ac:dyDescent="0.25">
      <c r="A1063" s="136" t="s">
        <v>112</v>
      </c>
      <c r="B1063" s="136" t="s">
        <v>113</v>
      </c>
      <c r="C1063" s="136" t="s">
        <v>400</v>
      </c>
      <c r="D1063" s="136" t="s">
        <v>654</v>
      </c>
      <c r="E1063" s="136" t="s">
        <v>278</v>
      </c>
      <c r="F1063" s="137">
        <v>459.22</v>
      </c>
    </row>
    <row r="1064" spans="1:6" hidden="1" outlineLevel="2" x14ac:dyDescent="0.25">
      <c r="A1064" s="136" t="s">
        <v>112</v>
      </c>
      <c r="B1064" s="136" t="s">
        <v>113</v>
      </c>
      <c r="C1064" s="136" t="s">
        <v>400</v>
      </c>
      <c r="D1064" s="136" t="s">
        <v>654</v>
      </c>
      <c r="E1064" s="136" t="s">
        <v>314</v>
      </c>
      <c r="F1064" s="137">
        <v>3563.72</v>
      </c>
    </row>
    <row r="1065" spans="1:6" hidden="1" outlineLevel="2" x14ac:dyDescent="0.25">
      <c r="A1065" s="136" t="s">
        <v>112</v>
      </c>
      <c r="B1065" s="136" t="s">
        <v>113</v>
      </c>
      <c r="C1065" s="136" t="s">
        <v>400</v>
      </c>
      <c r="D1065" s="136" t="s">
        <v>654</v>
      </c>
      <c r="E1065" s="136" t="s">
        <v>329</v>
      </c>
      <c r="F1065" s="137">
        <v>799.5</v>
      </c>
    </row>
    <row r="1066" spans="1:6" hidden="1" outlineLevel="2" x14ac:dyDescent="0.25">
      <c r="A1066" s="136" t="s">
        <v>112</v>
      </c>
      <c r="B1066" s="136" t="s">
        <v>113</v>
      </c>
      <c r="C1066" s="136" t="s">
        <v>400</v>
      </c>
      <c r="D1066" s="136" t="s">
        <v>654</v>
      </c>
      <c r="E1066" s="136" t="s">
        <v>308</v>
      </c>
      <c r="F1066" s="137">
        <v>2993.21</v>
      </c>
    </row>
    <row r="1067" spans="1:6" hidden="1" outlineLevel="2" x14ac:dyDescent="0.25">
      <c r="A1067" s="136" t="s">
        <v>112</v>
      </c>
      <c r="B1067" s="136" t="s">
        <v>113</v>
      </c>
      <c r="C1067" s="136" t="s">
        <v>400</v>
      </c>
      <c r="D1067" s="136" t="s">
        <v>655</v>
      </c>
      <c r="E1067" s="136" t="s">
        <v>372</v>
      </c>
      <c r="F1067" s="137">
        <v>74962.27</v>
      </c>
    </row>
    <row r="1068" spans="1:6" hidden="1" outlineLevel="2" x14ac:dyDescent="0.25">
      <c r="A1068" s="136" t="s">
        <v>112</v>
      </c>
      <c r="B1068" s="136" t="s">
        <v>113</v>
      </c>
      <c r="C1068" s="136" t="s">
        <v>400</v>
      </c>
      <c r="D1068" s="136" t="s">
        <v>655</v>
      </c>
      <c r="E1068" s="136" t="s">
        <v>317</v>
      </c>
      <c r="F1068" s="137">
        <v>0.59</v>
      </c>
    </row>
    <row r="1069" spans="1:6" hidden="1" outlineLevel="2" x14ac:dyDescent="0.25">
      <c r="A1069" s="136" t="s">
        <v>112</v>
      </c>
      <c r="B1069" s="136" t="s">
        <v>113</v>
      </c>
      <c r="C1069" s="136" t="s">
        <v>400</v>
      </c>
      <c r="D1069" s="136" t="s">
        <v>655</v>
      </c>
      <c r="E1069" s="136" t="s">
        <v>340</v>
      </c>
      <c r="F1069" s="137">
        <v>667918.38</v>
      </c>
    </row>
    <row r="1070" spans="1:6" hidden="1" outlineLevel="2" x14ac:dyDescent="0.25">
      <c r="A1070" s="136" t="s">
        <v>112</v>
      </c>
      <c r="B1070" s="136" t="s">
        <v>113</v>
      </c>
      <c r="C1070" s="136" t="s">
        <v>400</v>
      </c>
      <c r="D1070" s="136" t="s">
        <v>655</v>
      </c>
      <c r="E1070" s="136" t="s">
        <v>362</v>
      </c>
      <c r="F1070" s="137">
        <v>99106.22</v>
      </c>
    </row>
    <row r="1071" spans="1:6" hidden="1" outlineLevel="2" x14ac:dyDescent="0.25">
      <c r="A1071" s="136" t="s">
        <v>112</v>
      </c>
      <c r="B1071" s="136" t="s">
        <v>113</v>
      </c>
      <c r="C1071" s="136" t="s">
        <v>400</v>
      </c>
      <c r="D1071" s="136" t="s">
        <v>655</v>
      </c>
      <c r="E1071" s="136" t="s">
        <v>277</v>
      </c>
      <c r="F1071" s="137">
        <v>313.83</v>
      </c>
    </row>
    <row r="1072" spans="1:6" hidden="1" outlineLevel="2" x14ac:dyDescent="0.25">
      <c r="A1072" s="136" t="s">
        <v>112</v>
      </c>
      <c r="B1072" s="136" t="s">
        <v>113</v>
      </c>
      <c r="C1072" s="136" t="s">
        <v>400</v>
      </c>
      <c r="D1072" s="136" t="s">
        <v>655</v>
      </c>
      <c r="E1072" s="136" t="s">
        <v>286</v>
      </c>
      <c r="F1072" s="137">
        <v>2342</v>
      </c>
    </row>
    <row r="1073" spans="1:6" hidden="1" outlineLevel="2" x14ac:dyDescent="0.25">
      <c r="A1073" s="136" t="s">
        <v>112</v>
      </c>
      <c r="B1073" s="136" t="s">
        <v>113</v>
      </c>
      <c r="C1073" s="136" t="s">
        <v>400</v>
      </c>
      <c r="D1073" s="136" t="s">
        <v>655</v>
      </c>
      <c r="E1073" s="136" t="s">
        <v>289</v>
      </c>
      <c r="F1073" s="137">
        <v>6.5</v>
      </c>
    </row>
    <row r="1074" spans="1:6" hidden="1" outlineLevel="2" x14ac:dyDescent="0.25">
      <c r="A1074" s="136" t="s">
        <v>112</v>
      </c>
      <c r="B1074" s="136" t="s">
        <v>113</v>
      </c>
      <c r="C1074" s="136" t="s">
        <v>400</v>
      </c>
      <c r="D1074" s="136" t="s">
        <v>655</v>
      </c>
      <c r="E1074" s="136" t="s">
        <v>338</v>
      </c>
      <c r="F1074" s="137">
        <v>1108139.22</v>
      </c>
    </row>
    <row r="1075" spans="1:6" hidden="1" outlineLevel="2" x14ac:dyDescent="0.25">
      <c r="A1075" s="136" t="s">
        <v>112</v>
      </c>
      <c r="B1075" s="136" t="s">
        <v>113</v>
      </c>
      <c r="C1075" s="136" t="s">
        <v>400</v>
      </c>
      <c r="D1075" s="136" t="s">
        <v>655</v>
      </c>
      <c r="E1075" s="136" t="s">
        <v>333</v>
      </c>
      <c r="F1075" s="137">
        <v>1582.9</v>
      </c>
    </row>
    <row r="1076" spans="1:6" hidden="1" outlineLevel="2" x14ac:dyDescent="0.25">
      <c r="A1076" s="136" t="s">
        <v>112</v>
      </c>
      <c r="B1076" s="136" t="s">
        <v>113</v>
      </c>
      <c r="C1076" s="136" t="s">
        <v>400</v>
      </c>
      <c r="D1076" s="136" t="s">
        <v>655</v>
      </c>
      <c r="E1076" s="136" t="s">
        <v>316</v>
      </c>
      <c r="F1076" s="137">
        <v>807.52</v>
      </c>
    </row>
    <row r="1077" spans="1:6" hidden="1" outlineLevel="2" x14ac:dyDescent="0.25">
      <c r="A1077" s="136" t="s">
        <v>112</v>
      </c>
      <c r="B1077" s="136" t="s">
        <v>113</v>
      </c>
      <c r="C1077" s="136" t="s">
        <v>400</v>
      </c>
      <c r="D1077" s="136" t="s">
        <v>493</v>
      </c>
      <c r="E1077" s="136" t="s">
        <v>269</v>
      </c>
      <c r="F1077" s="137">
        <v>3464.98</v>
      </c>
    </row>
    <row r="1078" spans="1:6" outlineLevel="1" collapsed="1" x14ac:dyDescent="0.25">
      <c r="A1078" s="136"/>
      <c r="B1078" s="136"/>
      <c r="C1078" s="140" t="s">
        <v>401</v>
      </c>
      <c r="D1078" s="136"/>
      <c r="E1078" s="136"/>
      <c r="F1078" s="137">
        <f>SUBTOTAL(9,F1045:F1077)</f>
        <v>2371406.31</v>
      </c>
    </row>
    <row r="1079" spans="1:6" hidden="1" outlineLevel="2" x14ac:dyDescent="0.25">
      <c r="A1079" s="136" t="s">
        <v>112</v>
      </c>
      <c r="B1079" s="136" t="s">
        <v>113</v>
      </c>
      <c r="C1079" s="136" t="s">
        <v>402</v>
      </c>
      <c r="D1079" s="136" t="s">
        <v>656</v>
      </c>
      <c r="E1079" s="136" t="s">
        <v>329</v>
      </c>
      <c r="F1079" s="137">
        <v>15</v>
      </c>
    </row>
    <row r="1080" spans="1:6" hidden="1" outlineLevel="2" x14ac:dyDescent="0.25">
      <c r="A1080" s="136" t="s">
        <v>112</v>
      </c>
      <c r="B1080" s="136" t="s">
        <v>113</v>
      </c>
      <c r="C1080" s="136" t="s">
        <v>402</v>
      </c>
      <c r="D1080" s="136" t="s">
        <v>656</v>
      </c>
      <c r="E1080" s="136" t="s">
        <v>395</v>
      </c>
      <c r="F1080" s="137">
        <v>175</v>
      </c>
    </row>
    <row r="1081" spans="1:6" hidden="1" outlineLevel="2" x14ac:dyDescent="0.25">
      <c r="A1081" s="136" t="s">
        <v>112</v>
      </c>
      <c r="B1081" s="136" t="s">
        <v>113</v>
      </c>
      <c r="C1081" s="136" t="s">
        <v>402</v>
      </c>
      <c r="D1081" s="136" t="s">
        <v>656</v>
      </c>
      <c r="E1081" s="136" t="s">
        <v>286</v>
      </c>
      <c r="F1081" s="137">
        <v>335.21</v>
      </c>
    </row>
    <row r="1082" spans="1:6" hidden="1" outlineLevel="2" x14ac:dyDescent="0.25">
      <c r="A1082" s="136" t="s">
        <v>112</v>
      </c>
      <c r="B1082" s="136" t="s">
        <v>113</v>
      </c>
      <c r="C1082" s="136" t="s">
        <v>402</v>
      </c>
      <c r="D1082" s="136" t="s">
        <v>656</v>
      </c>
      <c r="E1082" s="136" t="s">
        <v>279</v>
      </c>
      <c r="F1082" s="137">
        <v>665</v>
      </c>
    </row>
    <row r="1083" spans="1:6" hidden="1" outlineLevel="2" x14ac:dyDescent="0.25">
      <c r="A1083" s="136" t="s">
        <v>112</v>
      </c>
      <c r="B1083" s="136" t="s">
        <v>113</v>
      </c>
      <c r="C1083" s="136" t="s">
        <v>402</v>
      </c>
      <c r="D1083" s="136" t="s">
        <v>656</v>
      </c>
      <c r="E1083" s="136" t="s">
        <v>283</v>
      </c>
      <c r="F1083" s="137">
        <v>1134.3900000000001</v>
      </c>
    </row>
    <row r="1084" spans="1:6" hidden="1" outlineLevel="2" x14ac:dyDescent="0.25">
      <c r="A1084" s="136" t="s">
        <v>112</v>
      </c>
      <c r="B1084" s="136" t="s">
        <v>113</v>
      </c>
      <c r="C1084" s="136" t="s">
        <v>402</v>
      </c>
      <c r="D1084" s="136" t="s">
        <v>656</v>
      </c>
      <c r="E1084" s="136" t="s">
        <v>394</v>
      </c>
      <c r="F1084" s="137">
        <v>206.24</v>
      </c>
    </row>
    <row r="1085" spans="1:6" hidden="1" outlineLevel="2" x14ac:dyDescent="0.25">
      <c r="A1085" s="136" t="s">
        <v>112</v>
      </c>
      <c r="B1085" s="136" t="s">
        <v>113</v>
      </c>
      <c r="C1085" s="136" t="s">
        <v>402</v>
      </c>
      <c r="D1085" s="136" t="s">
        <v>656</v>
      </c>
      <c r="E1085" s="136" t="s">
        <v>386</v>
      </c>
      <c r="F1085" s="137">
        <v>253.05</v>
      </c>
    </row>
    <row r="1086" spans="1:6" outlineLevel="1" collapsed="1" x14ac:dyDescent="0.25">
      <c r="A1086" s="136"/>
      <c r="B1086" s="136"/>
      <c r="C1086" s="140" t="s">
        <v>403</v>
      </c>
      <c r="D1086" s="136"/>
      <c r="E1086" s="136"/>
      <c r="F1086" s="137">
        <f>SUBTOTAL(9,F1079:F1085)</f>
        <v>2783.8900000000003</v>
      </c>
    </row>
    <row r="1087" spans="1:6" hidden="1" outlineLevel="2" x14ac:dyDescent="0.25">
      <c r="A1087" s="136" t="s">
        <v>112</v>
      </c>
      <c r="B1087" s="136" t="s">
        <v>113</v>
      </c>
      <c r="C1087" s="136" t="s">
        <v>404</v>
      </c>
      <c r="D1087" s="136" t="s">
        <v>657</v>
      </c>
      <c r="E1087" s="136" t="s">
        <v>320</v>
      </c>
      <c r="F1087" s="137">
        <v>329.84</v>
      </c>
    </row>
    <row r="1088" spans="1:6" hidden="1" outlineLevel="2" x14ac:dyDescent="0.25">
      <c r="A1088" s="136" t="s">
        <v>112</v>
      </c>
      <c r="B1088" s="136" t="s">
        <v>113</v>
      </c>
      <c r="C1088" s="136" t="s">
        <v>404</v>
      </c>
      <c r="D1088" s="136" t="s">
        <v>658</v>
      </c>
      <c r="E1088" s="136" t="s">
        <v>376</v>
      </c>
      <c r="F1088" s="137">
        <v>6402.63</v>
      </c>
    </row>
    <row r="1089" spans="1:6" hidden="1" outlineLevel="2" x14ac:dyDescent="0.25">
      <c r="A1089" s="136" t="s">
        <v>112</v>
      </c>
      <c r="B1089" s="136" t="s">
        <v>113</v>
      </c>
      <c r="C1089" s="136" t="s">
        <v>404</v>
      </c>
      <c r="D1089" s="136" t="s">
        <v>658</v>
      </c>
      <c r="E1089" s="136" t="s">
        <v>284</v>
      </c>
      <c r="F1089" s="137">
        <v>1059.73</v>
      </c>
    </row>
    <row r="1090" spans="1:6" hidden="1" outlineLevel="2" x14ac:dyDescent="0.25">
      <c r="A1090" s="136" t="s">
        <v>112</v>
      </c>
      <c r="B1090" s="136" t="s">
        <v>113</v>
      </c>
      <c r="C1090" s="136" t="s">
        <v>404</v>
      </c>
      <c r="D1090" s="136" t="s">
        <v>658</v>
      </c>
      <c r="E1090" s="136" t="s">
        <v>336</v>
      </c>
      <c r="F1090" s="137">
        <v>8287</v>
      </c>
    </row>
    <row r="1091" spans="1:6" hidden="1" outlineLevel="2" x14ac:dyDescent="0.25">
      <c r="A1091" s="136" t="s">
        <v>112</v>
      </c>
      <c r="B1091" s="136" t="s">
        <v>113</v>
      </c>
      <c r="C1091" s="136" t="s">
        <v>404</v>
      </c>
      <c r="D1091" s="136" t="s">
        <v>658</v>
      </c>
      <c r="E1091" s="136" t="s">
        <v>363</v>
      </c>
      <c r="F1091" s="137">
        <v>2020.38</v>
      </c>
    </row>
    <row r="1092" spans="1:6" hidden="1" outlineLevel="2" x14ac:dyDescent="0.25">
      <c r="A1092" s="136" t="s">
        <v>112</v>
      </c>
      <c r="B1092" s="136" t="s">
        <v>113</v>
      </c>
      <c r="C1092" s="136" t="s">
        <v>404</v>
      </c>
      <c r="D1092" s="136" t="s">
        <v>659</v>
      </c>
      <c r="E1092" s="136" t="s">
        <v>310</v>
      </c>
      <c r="F1092" s="137">
        <v>6035.12</v>
      </c>
    </row>
    <row r="1093" spans="1:6" hidden="1" outlineLevel="2" x14ac:dyDescent="0.25">
      <c r="A1093" s="136" t="s">
        <v>112</v>
      </c>
      <c r="B1093" s="136" t="s">
        <v>113</v>
      </c>
      <c r="C1093" s="136" t="s">
        <v>404</v>
      </c>
      <c r="D1093" s="136" t="s">
        <v>660</v>
      </c>
      <c r="E1093" s="136" t="s">
        <v>317</v>
      </c>
      <c r="F1093" s="137">
        <v>124985.71</v>
      </c>
    </row>
    <row r="1094" spans="1:6" hidden="1" outlineLevel="2" x14ac:dyDescent="0.25">
      <c r="A1094" s="136" t="s">
        <v>112</v>
      </c>
      <c r="B1094" s="136" t="s">
        <v>113</v>
      </c>
      <c r="C1094" s="136" t="s">
        <v>404</v>
      </c>
      <c r="D1094" s="136" t="s">
        <v>660</v>
      </c>
      <c r="E1094" s="136" t="s">
        <v>383</v>
      </c>
      <c r="F1094" s="137">
        <v>9231.85</v>
      </c>
    </row>
    <row r="1095" spans="1:6" hidden="1" outlineLevel="2" x14ac:dyDescent="0.25">
      <c r="A1095" s="136" t="s">
        <v>112</v>
      </c>
      <c r="B1095" s="136" t="s">
        <v>113</v>
      </c>
      <c r="C1095" s="136" t="s">
        <v>404</v>
      </c>
      <c r="D1095" s="136" t="s">
        <v>660</v>
      </c>
      <c r="E1095" s="136" t="s">
        <v>361</v>
      </c>
      <c r="F1095" s="137">
        <v>74687.240000000005</v>
      </c>
    </row>
    <row r="1096" spans="1:6" hidden="1" outlineLevel="2" x14ac:dyDescent="0.25">
      <c r="A1096" s="136" t="s">
        <v>112</v>
      </c>
      <c r="B1096" s="136" t="s">
        <v>113</v>
      </c>
      <c r="C1096" s="136" t="s">
        <v>404</v>
      </c>
      <c r="D1096" s="136" t="s">
        <v>660</v>
      </c>
      <c r="E1096" s="136" t="s">
        <v>333</v>
      </c>
      <c r="F1096" s="137">
        <v>15764.71</v>
      </c>
    </row>
    <row r="1097" spans="1:6" hidden="1" outlineLevel="2" x14ac:dyDescent="0.25">
      <c r="A1097" s="136" t="s">
        <v>112</v>
      </c>
      <c r="B1097" s="136" t="s">
        <v>113</v>
      </c>
      <c r="C1097" s="136" t="s">
        <v>404</v>
      </c>
      <c r="D1097" s="136" t="s">
        <v>660</v>
      </c>
      <c r="E1097" s="136" t="s">
        <v>375</v>
      </c>
      <c r="F1097" s="137">
        <v>40346.720000000001</v>
      </c>
    </row>
    <row r="1098" spans="1:6" hidden="1" outlineLevel="2" x14ac:dyDescent="0.25">
      <c r="A1098" s="136" t="s">
        <v>112</v>
      </c>
      <c r="B1098" s="136" t="s">
        <v>113</v>
      </c>
      <c r="C1098" s="136" t="s">
        <v>404</v>
      </c>
      <c r="D1098" s="136" t="s">
        <v>660</v>
      </c>
      <c r="E1098" s="136" t="s">
        <v>372</v>
      </c>
      <c r="F1098" s="137">
        <v>42273.31</v>
      </c>
    </row>
    <row r="1099" spans="1:6" hidden="1" outlineLevel="2" x14ac:dyDescent="0.25">
      <c r="A1099" s="136" t="s">
        <v>112</v>
      </c>
      <c r="B1099" s="136" t="s">
        <v>113</v>
      </c>
      <c r="C1099" s="136" t="s">
        <v>404</v>
      </c>
      <c r="D1099" s="136" t="s">
        <v>660</v>
      </c>
      <c r="E1099" s="136" t="s">
        <v>316</v>
      </c>
      <c r="F1099" s="137">
        <v>4743.3</v>
      </c>
    </row>
    <row r="1100" spans="1:6" outlineLevel="1" collapsed="1" x14ac:dyDescent="0.25">
      <c r="A1100" s="136"/>
      <c r="B1100" s="136"/>
      <c r="C1100" s="140" t="s">
        <v>405</v>
      </c>
      <c r="D1100" s="136"/>
      <c r="E1100" s="136"/>
      <c r="F1100" s="137">
        <f>SUBTOTAL(9,F1087:F1099)</f>
        <v>336167.54</v>
      </c>
    </row>
    <row r="1101" spans="1:6" hidden="1" outlineLevel="2" x14ac:dyDescent="0.25">
      <c r="A1101" s="136" t="s">
        <v>112</v>
      </c>
      <c r="B1101" s="136" t="s">
        <v>113</v>
      </c>
      <c r="C1101" s="136" t="s">
        <v>406</v>
      </c>
      <c r="D1101" s="136" t="s">
        <v>661</v>
      </c>
      <c r="E1101" s="136" t="s">
        <v>282</v>
      </c>
      <c r="F1101" s="137">
        <v>351</v>
      </c>
    </row>
    <row r="1102" spans="1:6" hidden="1" outlineLevel="2" x14ac:dyDescent="0.25">
      <c r="A1102" s="136" t="s">
        <v>112</v>
      </c>
      <c r="B1102" s="136" t="s">
        <v>113</v>
      </c>
      <c r="C1102" s="136" t="s">
        <v>406</v>
      </c>
      <c r="D1102" s="136" t="s">
        <v>661</v>
      </c>
      <c r="E1102" s="136" t="s">
        <v>287</v>
      </c>
      <c r="F1102" s="137">
        <v>7478.46</v>
      </c>
    </row>
    <row r="1103" spans="1:6" hidden="1" outlineLevel="2" x14ac:dyDescent="0.25">
      <c r="A1103" s="136" t="s">
        <v>112</v>
      </c>
      <c r="B1103" s="136" t="s">
        <v>113</v>
      </c>
      <c r="C1103" s="136" t="s">
        <v>406</v>
      </c>
      <c r="D1103" s="136" t="s">
        <v>661</v>
      </c>
      <c r="E1103" s="136" t="s">
        <v>280</v>
      </c>
      <c r="F1103" s="137">
        <v>684.71</v>
      </c>
    </row>
    <row r="1104" spans="1:6" hidden="1" outlineLevel="2" x14ac:dyDescent="0.25">
      <c r="A1104" s="136" t="s">
        <v>112</v>
      </c>
      <c r="B1104" s="136" t="s">
        <v>113</v>
      </c>
      <c r="C1104" s="136" t="s">
        <v>406</v>
      </c>
      <c r="D1104" s="136" t="s">
        <v>661</v>
      </c>
      <c r="E1104" s="136" t="s">
        <v>278</v>
      </c>
      <c r="F1104" s="137">
        <v>3201.19</v>
      </c>
    </row>
    <row r="1105" spans="1:6" hidden="1" outlineLevel="2" x14ac:dyDescent="0.25">
      <c r="A1105" s="136" t="s">
        <v>112</v>
      </c>
      <c r="B1105" s="136" t="s">
        <v>113</v>
      </c>
      <c r="C1105" s="136" t="s">
        <v>406</v>
      </c>
      <c r="D1105" s="136" t="s">
        <v>661</v>
      </c>
      <c r="E1105" s="136" t="s">
        <v>346</v>
      </c>
      <c r="F1105" s="137">
        <v>768.6</v>
      </c>
    </row>
    <row r="1106" spans="1:6" hidden="1" outlineLevel="2" x14ac:dyDescent="0.25">
      <c r="A1106" s="136" t="s">
        <v>112</v>
      </c>
      <c r="B1106" s="136" t="s">
        <v>113</v>
      </c>
      <c r="C1106" s="136" t="s">
        <v>406</v>
      </c>
      <c r="D1106" s="136" t="s">
        <v>661</v>
      </c>
      <c r="E1106" s="136" t="s">
        <v>303</v>
      </c>
      <c r="F1106" s="137">
        <v>1279.01</v>
      </c>
    </row>
    <row r="1107" spans="1:6" hidden="1" outlineLevel="2" x14ac:dyDescent="0.25">
      <c r="A1107" s="136" t="s">
        <v>112</v>
      </c>
      <c r="B1107" s="136" t="s">
        <v>113</v>
      </c>
      <c r="C1107" s="136" t="s">
        <v>406</v>
      </c>
      <c r="D1107" s="136" t="s">
        <v>661</v>
      </c>
      <c r="E1107" s="136" t="s">
        <v>290</v>
      </c>
      <c r="F1107" s="137">
        <v>6540.31</v>
      </c>
    </row>
    <row r="1108" spans="1:6" hidden="1" outlineLevel="2" x14ac:dyDescent="0.25">
      <c r="A1108" s="136" t="s">
        <v>112</v>
      </c>
      <c r="B1108" s="136" t="s">
        <v>113</v>
      </c>
      <c r="C1108" s="136" t="s">
        <v>406</v>
      </c>
      <c r="D1108" s="136" t="s">
        <v>661</v>
      </c>
      <c r="E1108" s="136" t="s">
        <v>288</v>
      </c>
      <c r="F1108" s="137">
        <v>2473.17</v>
      </c>
    </row>
    <row r="1109" spans="1:6" hidden="1" outlineLevel="2" x14ac:dyDescent="0.25">
      <c r="A1109" s="136" t="s">
        <v>112</v>
      </c>
      <c r="B1109" s="136" t="s">
        <v>113</v>
      </c>
      <c r="C1109" s="136" t="s">
        <v>406</v>
      </c>
      <c r="D1109" s="136" t="s">
        <v>661</v>
      </c>
      <c r="E1109" s="136" t="s">
        <v>296</v>
      </c>
      <c r="F1109" s="137">
        <v>1216.68</v>
      </c>
    </row>
    <row r="1110" spans="1:6" hidden="1" outlineLevel="2" x14ac:dyDescent="0.25">
      <c r="A1110" s="136" t="s">
        <v>112</v>
      </c>
      <c r="B1110" s="136" t="s">
        <v>113</v>
      </c>
      <c r="C1110" s="136" t="s">
        <v>406</v>
      </c>
      <c r="D1110" s="136" t="s">
        <v>661</v>
      </c>
      <c r="E1110" s="136" t="s">
        <v>360</v>
      </c>
      <c r="F1110" s="137">
        <v>313.36</v>
      </c>
    </row>
    <row r="1111" spans="1:6" hidden="1" outlineLevel="2" x14ac:dyDescent="0.25">
      <c r="A1111" s="136" t="s">
        <v>112</v>
      </c>
      <c r="B1111" s="136" t="s">
        <v>113</v>
      </c>
      <c r="C1111" s="136" t="s">
        <v>406</v>
      </c>
      <c r="D1111" s="136" t="s">
        <v>661</v>
      </c>
      <c r="E1111" s="136" t="s">
        <v>272</v>
      </c>
      <c r="F1111" s="137">
        <v>106.49</v>
      </c>
    </row>
    <row r="1112" spans="1:6" hidden="1" outlineLevel="2" x14ac:dyDescent="0.25">
      <c r="A1112" s="136" t="s">
        <v>112</v>
      </c>
      <c r="B1112" s="136" t="s">
        <v>113</v>
      </c>
      <c r="C1112" s="136" t="s">
        <v>406</v>
      </c>
      <c r="D1112" s="136" t="s">
        <v>661</v>
      </c>
      <c r="E1112" s="136" t="s">
        <v>298</v>
      </c>
      <c r="F1112" s="137">
        <v>1317.14</v>
      </c>
    </row>
    <row r="1113" spans="1:6" hidden="1" outlineLevel="2" x14ac:dyDescent="0.25">
      <c r="A1113" s="136" t="s">
        <v>112</v>
      </c>
      <c r="B1113" s="136" t="s">
        <v>113</v>
      </c>
      <c r="C1113" s="136" t="s">
        <v>406</v>
      </c>
      <c r="D1113" s="136" t="s">
        <v>661</v>
      </c>
      <c r="E1113" s="136" t="s">
        <v>332</v>
      </c>
      <c r="F1113" s="137">
        <v>1617.56</v>
      </c>
    </row>
    <row r="1114" spans="1:6" hidden="1" outlineLevel="2" x14ac:dyDescent="0.25">
      <c r="A1114" s="136" t="s">
        <v>112</v>
      </c>
      <c r="B1114" s="136" t="s">
        <v>113</v>
      </c>
      <c r="C1114" s="136" t="s">
        <v>406</v>
      </c>
      <c r="D1114" s="136" t="s">
        <v>661</v>
      </c>
      <c r="E1114" s="136" t="s">
        <v>283</v>
      </c>
      <c r="F1114" s="137">
        <v>1792.44</v>
      </c>
    </row>
    <row r="1115" spans="1:6" hidden="1" outlineLevel="2" x14ac:dyDescent="0.25">
      <c r="A1115" s="136" t="s">
        <v>112</v>
      </c>
      <c r="B1115" s="136" t="s">
        <v>113</v>
      </c>
      <c r="C1115" s="136" t="s">
        <v>406</v>
      </c>
      <c r="D1115" s="136" t="s">
        <v>661</v>
      </c>
      <c r="E1115" s="136" t="s">
        <v>285</v>
      </c>
      <c r="F1115" s="137">
        <v>2637.61</v>
      </c>
    </row>
    <row r="1116" spans="1:6" hidden="1" outlineLevel="2" x14ac:dyDescent="0.25">
      <c r="A1116" s="136" t="s">
        <v>112</v>
      </c>
      <c r="B1116" s="136" t="s">
        <v>113</v>
      </c>
      <c r="C1116" s="136" t="s">
        <v>406</v>
      </c>
      <c r="D1116" s="136" t="s">
        <v>661</v>
      </c>
      <c r="E1116" s="136" t="s">
        <v>297</v>
      </c>
      <c r="F1116" s="137">
        <v>731.16</v>
      </c>
    </row>
    <row r="1117" spans="1:6" hidden="1" outlineLevel="2" x14ac:dyDescent="0.25">
      <c r="A1117" s="136" t="s">
        <v>112</v>
      </c>
      <c r="B1117" s="136" t="s">
        <v>113</v>
      </c>
      <c r="C1117" s="136" t="s">
        <v>406</v>
      </c>
      <c r="D1117" s="136" t="s">
        <v>661</v>
      </c>
      <c r="E1117" s="136" t="s">
        <v>276</v>
      </c>
      <c r="F1117" s="137">
        <v>804.08</v>
      </c>
    </row>
    <row r="1118" spans="1:6" hidden="1" outlineLevel="2" x14ac:dyDescent="0.25">
      <c r="A1118" s="136" t="s">
        <v>112</v>
      </c>
      <c r="B1118" s="136" t="s">
        <v>113</v>
      </c>
      <c r="C1118" s="136" t="s">
        <v>406</v>
      </c>
      <c r="D1118" s="136" t="s">
        <v>661</v>
      </c>
      <c r="E1118" s="136" t="s">
        <v>281</v>
      </c>
      <c r="F1118" s="137">
        <v>4107.5600000000004</v>
      </c>
    </row>
    <row r="1119" spans="1:6" hidden="1" outlineLevel="2" x14ac:dyDescent="0.25">
      <c r="A1119" s="136" t="s">
        <v>112</v>
      </c>
      <c r="B1119" s="136" t="s">
        <v>113</v>
      </c>
      <c r="C1119" s="136" t="s">
        <v>406</v>
      </c>
      <c r="D1119" s="136" t="s">
        <v>661</v>
      </c>
      <c r="E1119" s="136" t="s">
        <v>320</v>
      </c>
      <c r="F1119" s="137">
        <v>2188.52</v>
      </c>
    </row>
    <row r="1120" spans="1:6" hidden="1" outlineLevel="2" x14ac:dyDescent="0.25">
      <c r="A1120" s="136" t="s">
        <v>112</v>
      </c>
      <c r="B1120" s="136" t="s">
        <v>113</v>
      </c>
      <c r="C1120" s="136" t="s">
        <v>406</v>
      </c>
      <c r="D1120" s="136" t="s">
        <v>661</v>
      </c>
      <c r="E1120" s="136" t="s">
        <v>277</v>
      </c>
      <c r="F1120" s="137">
        <v>772.5</v>
      </c>
    </row>
    <row r="1121" spans="1:6" hidden="1" outlineLevel="2" x14ac:dyDescent="0.25">
      <c r="A1121" s="136" t="s">
        <v>112</v>
      </c>
      <c r="B1121" s="136" t="s">
        <v>113</v>
      </c>
      <c r="C1121" s="136" t="s">
        <v>406</v>
      </c>
      <c r="D1121" s="136" t="s">
        <v>661</v>
      </c>
      <c r="E1121" s="136" t="s">
        <v>289</v>
      </c>
      <c r="F1121" s="137">
        <v>2679.5</v>
      </c>
    </row>
    <row r="1122" spans="1:6" hidden="1" outlineLevel="2" x14ac:dyDescent="0.25">
      <c r="A1122" s="136" t="s">
        <v>112</v>
      </c>
      <c r="B1122" s="136" t="s">
        <v>113</v>
      </c>
      <c r="C1122" s="136" t="s">
        <v>406</v>
      </c>
      <c r="D1122" s="136" t="s">
        <v>661</v>
      </c>
      <c r="E1122" s="136" t="s">
        <v>273</v>
      </c>
      <c r="F1122" s="137">
        <v>612.64</v>
      </c>
    </row>
    <row r="1123" spans="1:6" hidden="1" outlineLevel="2" x14ac:dyDescent="0.25">
      <c r="A1123" s="136" t="s">
        <v>112</v>
      </c>
      <c r="B1123" s="136" t="s">
        <v>113</v>
      </c>
      <c r="C1123" s="136" t="s">
        <v>406</v>
      </c>
      <c r="D1123" s="136" t="s">
        <v>661</v>
      </c>
      <c r="E1123" s="136" t="s">
        <v>291</v>
      </c>
      <c r="F1123" s="137">
        <v>1574.17</v>
      </c>
    </row>
    <row r="1124" spans="1:6" hidden="1" outlineLevel="2" x14ac:dyDescent="0.25">
      <c r="A1124" s="136" t="s">
        <v>112</v>
      </c>
      <c r="B1124" s="136" t="s">
        <v>113</v>
      </c>
      <c r="C1124" s="136" t="s">
        <v>406</v>
      </c>
      <c r="D1124" s="136" t="s">
        <v>661</v>
      </c>
      <c r="E1124" s="136" t="s">
        <v>387</v>
      </c>
      <c r="F1124" s="137">
        <v>1198.03</v>
      </c>
    </row>
    <row r="1125" spans="1:6" hidden="1" outlineLevel="2" x14ac:dyDescent="0.25">
      <c r="A1125" s="136" t="s">
        <v>112</v>
      </c>
      <c r="B1125" s="136" t="s">
        <v>113</v>
      </c>
      <c r="C1125" s="136" t="s">
        <v>406</v>
      </c>
      <c r="D1125" s="136" t="s">
        <v>661</v>
      </c>
      <c r="E1125" s="136" t="s">
        <v>388</v>
      </c>
      <c r="F1125" s="137">
        <v>112.85</v>
      </c>
    </row>
    <row r="1126" spans="1:6" hidden="1" outlineLevel="2" x14ac:dyDescent="0.25">
      <c r="A1126" s="136" t="s">
        <v>112</v>
      </c>
      <c r="B1126" s="136" t="s">
        <v>113</v>
      </c>
      <c r="C1126" s="136" t="s">
        <v>406</v>
      </c>
      <c r="D1126" s="136" t="s">
        <v>661</v>
      </c>
      <c r="E1126" s="136" t="s">
        <v>386</v>
      </c>
      <c r="F1126" s="137">
        <v>567</v>
      </c>
    </row>
    <row r="1127" spans="1:6" hidden="1" outlineLevel="2" x14ac:dyDescent="0.25">
      <c r="A1127" s="136" t="s">
        <v>112</v>
      </c>
      <c r="B1127" s="136" t="s">
        <v>113</v>
      </c>
      <c r="C1127" s="136" t="s">
        <v>406</v>
      </c>
      <c r="D1127" s="136" t="s">
        <v>661</v>
      </c>
      <c r="E1127" s="136" t="s">
        <v>286</v>
      </c>
      <c r="F1127" s="137">
        <v>5661.3</v>
      </c>
    </row>
    <row r="1128" spans="1:6" hidden="1" outlineLevel="2" x14ac:dyDescent="0.25">
      <c r="A1128" s="136" t="s">
        <v>112</v>
      </c>
      <c r="B1128" s="136" t="s">
        <v>113</v>
      </c>
      <c r="C1128" s="136" t="s">
        <v>406</v>
      </c>
      <c r="D1128" s="136" t="s">
        <v>662</v>
      </c>
      <c r="E1128" s="136" t="s">
        <v>285</v>
      </c>
      <c r="F1128" s="137">
        <v>3928.37</v>
      </c>
    </row>
    <row r="1129" spans="1:6" hidden="1" outlineLevel="2" x14ac:dyDescent="0.25">
      <c r="A1129" s="136" t="s">
        <v>112</v>
      </c>
      <c r="B1129" s="136" t="s">
        <v>113</v>
      </c>
      <c r="C1129" s="136" t="s">
        <v>406</v>
      </c>
      <c r="D1129" s="136" t="s">
        <v>662</v>
      </c>
      <c r="E1129" s="136" t="s">
        <v>292</v>
      </c>
      <c r="F1129" s="137">
        <v>1993.2</v>
      </c>
    </row>
    <row r="1130" spans="1:6" hidden="1" outlineLevel="2" x14ac:dyDescent="0.25">
      <c r="A1130" s="136" t="s">
        <v>112</v>
      </c>
      <c r="B1130" s="136" t="s">
        <v>113</v>
      </c>
      <c r="C1130" s="136" t="s">
        <v>406</v>
      </c>
      <c r="D1130" s="136" t="s">
        <v>662</v>
      </c>
      <c r="E1130" s="136" t="s">
        <v>315</v>
      </c>
      <c r="F1130" s="137">
        <v>4379.74</v>
      </c>
    </row>
    <row r="1131" spans="1:6" hidden="1" outlineLevel="2" x14ac:dyDescent="0.25">
      <c r="A1131" s="136" t="s">
        <v>112</v>
      </c>
      <c r="B1131" s="136" t="s">
        <v>113</v>
      </c>
      <c r="C1131" s="136" t="s">
        <v>406</v>
      </c>
      <c r="D1131" s="136" t="s">
        <v>662</v>
      </c>
      <c r="E1131" s="136" t="s">
        <v>284</v>
      </c>
      <c r="F1131" s="137">
        <v>2010.51</v>
      </c>
    </row>
    <row r="1132" spans="1:6" hidden="1" outlineLevel="2" x14ac:dyDescent="0.25">
      <c r="A1132" s="136" t="s">
        <v>112</v>
      </c>
      <c r="B1132" s="136" t="s">
        <v>113</v>
      </c>
      <c r="C1132" s="136" t="s">
        <v>406</v>
      </c>
      <c r="D1132" s="136" t="s">
        <v>662</v>
      </c>
      <c r="E1132" s="136" t="s">
        <v>298</v>
      </c>
      <c r="F1132" s="137">
        <v>120.15</v>
      </c>
    </row>
    <row r="1133" spans="1:6" hidden="1" outlineLevel="2" x14ac:dyDescent="0.25">
      <c r="A1133" s="136" t="s">
        <v>112</v>
      </c>
      <c r="B1133" s="136" t="s">
        <v>113</v>
      </c>
      <c r="C1133" s="136" t="s">
        <v>406</v>
      </c>
      <c r="D1133" s="136" t="s">
        <v>662</v>
      </c>
      <c r="E1133" s="136" t="s">
        <v>283</v>
      </c>
      <c r="F1133" s="137">
        <v>481.8</v>
      </c>
    </row>
    <row r="1134" spans="1:6" hidden="1" outlineLevel="2" x14ac:dyDescent="0.25">
      <c r="A1134" s="136" t="s">
        <v>112</v>
      </c>
      <c r="B1134" s="136" t="s">
        <v>113</v>
      </c>
      <c r="C1134" s="136" t="s">
        <v>406</v>
      </c>
      <c r="D1134" s="136" t="s">
        <v>662</v>
      </c>
      <c r="E1134" s="136" t="s">
        <v>289</v>
      </c>
      <c r="F1134" s="137">
        <v>2879.98</v>
      </c>
    </row>
    <row r="1135" spans="1:6" hidden="1" outlineLevel="2" x14ac:dyDescent="0.25">
      <c r="A1135" s="136" t="s">
        <v>112</v>
      </c>
      <c r="B1135" s="136" t="s">
        <v>113</v>
      </c>
      <c r="C1135" s="136" t="s">
        <v>406</v>
      </c>
      <c r="D1135" s="136" t="s">
        <v>662</v>
      </c>
      <c r="E1135" s="136" t="s">
        <v>290</v>
      </c>
      <c r="F1135" s="137">
        <v>8637.32</v>
      </c>
    </row>
    <row r="1136" spans="1:6" hidden="1" outlineLevel="2" x14ac:dyDescent="0.25">
      <c r="A1136" s="136" t="s">
        <v>112</v>
      </c>
      <c r="B1136" s="136" t="s">
        <v>113</v>
      </c>
      <c r="C1136" s="136" t="s">
        <v>406</v>
      </c>
      <c r="D1136" s="136" t="s">
        <v>662</v>
      </c>
      <c r="E1136" s="136" t="s">
        <v>360</v>
      </c>
      <c r="F1136" s="137">
        <v>5108.25</v>
      </c>
    </row>
    <row r="1137" spans="1:6" hidden="1" outlineLevel="2" x14ac:dyDescent="0.25">
      <c r="A1137" s="136" t="s">
        <v>112</v>
      </c>
      <c r="B1137" s="136" t="s">
        <v>113</v>
      </c>
      <c r="C1137" s="136" t="s">
        <v>406</v>
      </c>
      <c r="D1137" s="136" t="s">
        <v>662</v>
      </c>
      <c r="E1137" s="136" t="s">
        <v>301</v>
      </c>
      <c r="F1137" s="137">
        <v>509.39</v>
      </c>
    </row>
    <row r="1138" spans="1:6" hidden="1" outlineLevel="2" x14ac:dyDescent="0.25">
      <c r="A1138" s="136" t="s">
        <v>112</v>
      </c>
      <c r="B1138" s="136" t="s">
        <v>113</v>
      </c>
      <c r="C1138" s="136" t="s">
        <v>406</v>
      </c>
      <c r="D1138" s="136" t="s">
        <v>662</v>
      </c>
      <c r="E1138" s="136" t="s">
        <v>303</v>
      </c>
      <c r="F1138" s="137">
        <v>501.52</v>
      </c>
    </row>
    <row r="1139" spans="1:6" hidden="1" outlineLevel="2" x14ac:dyDescent="0.25">
      <c r="A1139" s="136" t="s">
        <v>112</v>
      </c>
      <c r="B1139" s="136" t="s">
        <v>113</v>
      </c>
      <c r="C1139" s="136" t="s">
        <v>406</v>
      </c>
      <c r="D1139" s="136" t="s">
        <v>662</v>
      </c>
      <c r="E1139" s="136" t="s">
        <v>287</v>
      </c>
      <c r="F1139" s="137">
        <v>2711.53</v>
      </c>
    </row>
    <row r="1140" spans="1:6" hidden="1" outlineLevel="2" x14ac:dyDescent="0.25">
      <c r="A1140" s="136" t="s">
        <v>112</v>
      </c>
      <c r="B1140" s="136" t="s">
        <v>113</v>
      </c>
      <c r="C1140" s="136" t="s">
        <v>406</v>
      </c>
      <c r="D1140" s="136" t="s">
        <v>662</v>
      </c>
      <c r="E1140" s="136" t="s">
        <v>321</v>
      </c>
      <c r="F1140" s="137">
        <v>717.81</v>
      </c>
    </row>
    <row r="1141" spans="1:6" hidden="1" outlineLevel="2" x14ac:dyDescent="0.25">
      <c r="A1141" s="136" t="s">
        <v>112</v>
      </c>
      <c r="B1141" s="136" t="s">
        <v>113</v>
      </c>
      <c r="C1141" s="136" t="s">
        <v>406</v>
      </c>
      <c r="D1141" s="136" t="s">
        <v>662</v>
      </c>
      <c r="E1141" s="136" t="s">
        <v>366</v>
      </c>
      <c r="F1141" s="137">
        <v>97.76</v>
      </c>
    </row>
    <row r="1142" spans="1:6" hidden="1" outlineLevel="2" x14ac:dyDescent="0.25">
      <c r="A1142" s="136" t="s">
        <v>112</v>
      </c>
      <c r="B1142" s="136" t="s">
        <v>113</v>
      </c>
      <c r="C1142" s="136" t="s">
        <v>406</v>
      </c>
      <c r="D1142" s="136" t="s">
        <v>662</v>
      </c>
      <c r="E1142" s="136" t="s">
        <v>299</v>
      </c>
      <c r="F1142" s="137">
        <v>66.94</v>
      </c>
    </row>
    <row r="1143" spans="1:6" hidden="1" outlineLevel="2" x14ac:dyDescent="0.25">
      <c r="A1143" s="136" t="s">
        <v>112</v>
      </c>
      <c r="B1143" s="136" t="s">
        <v>113</v>
      </c>
      <c r="C1143" s="136" t="s">
        <v>406</v>
      </c>
      <c r="D1143" s="136" t="s">
        <v>662</v>
      </c>
      <c r="E1143" s="136" t="s">
        <v>280</v>
      </c>
      <c r="F1143" s="137">
        <v>391.24</v>
      </c>
    </row>
    <row r="1144" spans="1:6" hidden="1" outlineLevel="2" x14ac:dyDescent="0.25">
      <c r="A1144" s="136" t="s">
        <v>112</v>
      </c>
      <c r="B1144" s="136" t="s">
        <v>113</v>
      </c>
      <c r="C1144" s="136" t="s">
        <v>406</v>
      </c>
      <c r="D1144" s="136" t="s">
        <v>662</v>
      </c>
      <c r="E1144" s="136" t="s">
        <v>297</v>
      </c>
      <c r="F1144" s="137">
        <v>101.79</v>
      </c>
    </row>
    <row r="1145" spans="1:6" hidden="1" outlineLevel="2" x14ac:dyDescent="0.25">
      <c r="A1145" s="136" t="s">
        <v>112</v>
      </c>
      <c r="B1145" s="136" t="s">
        <v>113</v>
      </c>
      <c r="C1145" s="136" t="s">
        <v>406</v>
      </c>
      <c r="D1145" s="136" t="s">
        <v>662</v>
      </c>
      <c r="E1145" s="136" t="s">
        <v>279</v>
      </c>
      <c r="F1145" s="137">
        <v>485.22</v>
      </c>
    </row>
    <row r="1146" spans="1:6" hidden="1" outlineLevel="2" x14ac:dyDescent="0.25">
      <c r="A1146" s="136" t="s">
        <v>112</v>
      </c>
      <c r="B1146" s="136" t="s">
        <v>113</v>
      </c>
      <c r="C1146" s="136" t="s">
        <v>406</v>
      </c>
      <c r="D1146" s="136" t="s">
        <v>662</v>
      </c>
      <c r="E1146" s="136" t="s">
        <v>288</v>
      </c>
      <c r="F1146" s="137">
        <v>413.31</v>
      </c>
    </row>
    <row r="1147" spans="1:6" hidden="1" outlineLevel="2" x14ac:dyDescent="0.25">
      <c r="A1147" s="136" t="s">
        <v>112</v>
      </c>
      <c r="B1147" s="136" t="s">
        <v>113</v>
      </c>
      <c r="C1147" s="136" t="s">
        <v>406</v>
      </c>
      <c r="D1147" s="136" t="s">
        <v>662</v>
      </c>
      <c r="E1147" s="136" t="s">
        <v>286</v>
      </c>
      <c r="F1147" s="137">
        <v>1052.56</v>
      </c>
    </row>
    <row r="1148" spans="1:6" hidden="1" outlineLevel="2" x14ac:dyDescent="0.25">
      <c r="A1148" s="136" t="s">
        <v>112</v>
      </c>
      <c r="B1148" s="136" t="s">
        <v>113</v>
      </c>
      <c r="C1148" s="136" t="s">
        <v>406</v>
      </c>
      <c r="D1148" s="136" t="s">
        <v>662</v>
      </c>
      <c r="E1148" s="136" t="s">
        <v>291</v>
      </c>
      <c r="F1148" s="137">
        <v>10442.700000000001</v>
      </c>
    </row>
    <row r="1149" spans="1:6" outlineLevel="1" collapsed="1" x14ac:dyDescent="0.25">
      <c r="A1149" s="136"/>
      <c r="B1149" s="136"/>
      <c r="C1149" s="140" t="s">
        <v>407</v>
      </c>
      <c r="D1149" s="136"/>
      <c r="E1149" s="136"/>
      <c r="F1149" s="137">
        <f>SUBTOTAL(9,F1101:F1148)</f>
        <v>99818.129999999976</v>
      </c>
    </row>
    <row r="1150" spans="1:6" hidden="1" outlineLevel="2" x14ac:dyDescent="0.25">
      <c r="A1150" s="136" t="s">
        <v>112</v>
      </c>
      <c r="B1150" s="136" t="s">
        <v>113</v>
      </c>
      <c r="C1150" s="136" t="s">
        <v>408</v>
      </c>
      <c r="D1150" s="136" t="s">
        <v>663</v>
      </c>
      <c r="E1150" s="136" t="s">
        <v>272</v>
      </c>
      <c r="F1150" s="137">
        <v>406.16</v>
      </c>
    </row>
    <row r="1151" spans="1:6" hidden="1" outlineLevel="2" x14ac:dyDescent="0.25">
      <c r="A1151" s="136" t="s">
        <v>112</v>
      </c>
      <c r="B1151" s="136" t="s">
        <v>113</v>
      </c>
      <c r="C1151" s="136" t="s">
        <v>408</v>
      </c>
      <c r="D1151" s="136" t="s">
        <v>663</v>
      </c>
      <c r="E1151" s="136" t="s">
        <v>283</v>
      </c>
      <c r="F1151" s="137">
        <v>1237.02</v>
      </c>
    </row>
    <row r="1152" spans="1:6" hidden="1" outlineLevel="2" x14ac:dyDescent="0.25">
      <c r="A1152" s="136" t="s">
        <v>112</v>
      </c>
      <c r="B1152" s="136" t="s">
        <v>113</v>
      </c>
      <c r="C1152" s="136" t="s">
        <v>408</v>
      </c>
      <c r="D1152" s="136" t="s">
        <v>663</v>
      </c>
      <c r="E1152" s="136" t="s">
        <v>279</v>
      </c>
      <c r="F1152" s="137">
        <v>377.7</v>
      </c>
    </row>
    <row r="1153" spans="1:6" hidden="1" outlineLevel="2" x14ac:dyDescent="0.25">
      <c r="A1153" s="136" t="s">
        <v>112</v>
      </c>
      <c r="B1153" s="136" t="s">
        <v>113</v>
      </c>
      <c r="C1153" s="136" t="s">
        <v>408</v>
      </c>
      <c r="D1153" s="136" t="s">
        <v>663</v>
      </c>
      <c r="E1153" s="136" t="s">
        <v>301</v>
      </c>
      <c r="F1153" s="137">
        <v>605.44000000000005</v>
      </c>
    </row>
    <row r="1154" spans="1:6" hidden="1" outlineLevel="2" x14ac:dyDescent="0.25">
      <c r="A1154" s="136" t="s">
        <v>112</v>
      </c>
      <c r="B1154" s="136" t="s">
        <v>113</v>
      </c>
      <c r="C1154" s="136" t="s">
        <v>408</v>
      </c>
      <c r="D1154" s="136" t="s">
        <v>663</v>
      </c>
      <c r="E1154" s="136" t="s">
        <v>394</v>
      </c>
      <c r="F1154" s="137">
        <v>2213.14</v>
      </c>
    </row>
    <row r="1155" spans="1:6" hidden="1" outlineLevel="2" x14ac:dyDescent="0.25">
      <c r="A1155" s="136" t="s">
        <v>112</v>
      </c>
      <c r="B1155" s="136" t="s">
        <v>113</v>
      </c>
      <c r="C1155" s="136" t="s">
        <v>408</v>
      </c>
      <c r="D1155" s="136" t="s">
        <v>663</v>
      </c>
      <c r="E1155" s="136" t="s">
        <v>286</v>
      </c>
      <c r="F1155" s="137">
        <v>546.36</v>
      </c>
    </row>
    <row r="1156" spans="1:6" hidden="1" outlineLevel="2" x14ac:dyDescent="0.25">
      <c r="A1156" s="136" t="s">
        <v>112</v>
      </c>
      <c r="B1156" s="136" t="s">
        <v>113</v>
      </c>
      <c r="C1156" s="136" t="s">
        <v>408</v>
      </c>
      <c r="D1156" s="136" t="s">
        <v>663</v>
      </c>
      <c r="E1156" s="136" t="s">
        <v>276</v>
      </c>
      <c r="F1156" s="137">
        <v>4308.92</v>
      </c>
    </row>
    <row r="1157" spans="1:6" hidden="1" outlineLevel="2" x14ac:dyDescent="0.25">
      <c r="A1157" s="136" t="s">
        <v>112</v>
      </c>
      <c r="B1157" s="136" t="s">
        <v>113</v>
      </c>
      <c r="C1157" s="136" t="s">
        <v>408</v>
      </c>
      <c r="D1157" s="136" t="s">
        <v>663</v>
      </c>
      <c r="E1157" s="136" t="s">
        <v>303</v>
      </c>
      <c r="F1157" s="137">
        <v>254.93</v>
      </c>
    </row>
    <row r="1158" spans="1:6" hidden="1" outlineLevel="2" x14ac:dyDescent="0.25">
      <c r="A1158" s="136" t="s">
        <v>112</v>
      </c>
      <c r="B1158" s="136" t="s">
        <v>113</v>
      </c>
      <c r="C1158" s="136" t="s">
        <v>408</v>
      </c>
      <c r="D1158" s="136" t="s">
        <v>663</v>
      </c>
      <c r="E1158" s="136" t="s">
        <v>320</v>
      </c>
      <c r="F1158" s="137">
        <v>2786.86</v>
      </c>
    </row>
    <row r="1159" spans="1:6" hidden="1" outlineLevel="2" x14ac:dyDescent="0.25">
      <c r="A1159" s="136" t="s">
        <v>112</v>
      </c>
      <c r="B1159" s="136" t="s">
        <v>113</v>
      </c>
      <c r="C1159" s="136" t="s">
        <v>408</v>
      </c>
      <c r="D1159" s="136" t="s">
        <v>663</v>
      </c>
      <c r="E1159" s="136" t="s">
        <v>282</v>
      </c>
      <c r="F1159" s="137">
        <v>578.77</v>
      </c>
    </row>
    <row r="1160" spans="1:6" hidden="1" outlineLevel="2" x14ac:dyDescent="0.25">
      <c r="A1160" s="136" t="s">
        <v>112</v>
      </c>
      <c r="B1160" s="136" t="s">
        <v>113</v>
      </c>
      <c r="C1160" s="136" t="s">
        <v>408</v>
      </c>
      <c r="D1160" s="136" t="s">
        <v>663</v>
      </c>
      <c r="E1160" s="136" t="s">
        <v>277</v>
      </c>
      <c r="F1160" s="137">
        <v>423.2</v>
      </c>
    </row>
    <row r="1161" spans="1:6" hidden="1" outlineLevel="2" x14ac:dyDescent="0.25">
      <c r="A1161" s="136" t="s">
        <v>112</v>
      </c>
      <c r="B1161" s="136" t="s">
        <v>113</v>
      </c>
      <c r="C1161" s="136" t="s">
        <v>408</v>
      </c>
      <c r="D1161" s="136" t="s">
        <v>663</v>
      </c>
      <c r="E1161" s="136" t="s">
        <v>284</v>
      </c>
      <c r="F1161" s="137">
        <v>611.33000000000004</v>
      </c>
    </row>
    <row r="1162" spans="1:6" hidden="1" outlineLevel="2" x14ac:dyDescent="0.25">
      <c r="A1162" s="136" t="s">
        <v>112</v>
      </c>
      <c r="B1162" s="136" t="s">
        <v>113</v>
      </c>
      <c r="C1162" s="136" t="s">
        <v>408</v>
      </c>
      <c r="D1162" s="136" t="s">
        <v>663</v>
      </c>
      <c r="E1162" s="136" t="s">
        <v>280</v>
      </c>
      <c r="F1162" s="137">
        <v>2021.06</v>
      </c>
    </row>
    <row r="1163" spans="1:6" hidden="1" outlineLevel="2" x14ac:dyDescent="0.25">
      <c r="A1163" s="136" t="s">
        <v>112</v>
      </c>
      <c r="B1163" s="136" t="s">
        <v>113</v>
      </c>
      <c r="C1163" s="136" t="s">
        <v>408</v>
      </c>
      <c r="D1163" s="136" t="s">
        <v>663</v>
      </c>
      <c r="E1163" s="136" t="s">
        <v>387</v>
      </c>
      <c r="F1163" s="137">
        <v>926.7</v>
      </c>
    </row>
    <row r="1164" spans="1:6" hidden="1" outlineLevel="2" x14ac:dyDescent="0.25">
      <c r="A1164" s="136" t="s">
        <v>112</v>
      </c>
      <c r="B1164" s="136" t="s">
        <v>113</v>
      </c>
      <c r="C1164" s="136" t="s">
        <v>408</v>
      </c>
      <c r="D1164" s="136" t="s">
        <v>663</v>
      </c>
      <c r="E1164" s="136" t="s">
        <v>328</v>
      </c>
      <c r="F1164" s="137">
        <v>5590.56</v>
      </c>
    </row>
    <row r="1165" spans="1:6" hidden="1" outlineLevel="2" x14ac:dyDescent="0.25">
      <c r="A1165" s="136" t="s">
        <v>112</v>
      </c>
      <c r="B1165" s="136" t="s">
        <v>113</v>
      </c>
      <c r="C1165" s="136" t="s">
        <v>408</v>
      </c>
      <c r="D1165" s="136" t="s">
        <v>663</v>
      </c>
      <c r="E1165" s="136" t="s">
        <v>386</v>
      </c>
      <c r="F1165" s="137">
        <v>1702.03</v>
      </c>
    </row>
    <row r="1166" spans="1:6" hidden="1" outlineLevel="2" x14ac:dyDescent="0.25">
      <c r="A1166" s="136" t="s">
        <v>112</v>
      </c>
      <c r="B1166" s="136" t="s">
        <v>113</v>
      </c>
      <c r="C1166" s="136" t="s">
        <v>408</v>
      </c>
      <c r="D1166" s="136" t="s">
        <v>663</v>
      </c>
      <c r="E1166" s="136" t="s">
        <v>322</v>
      </c>
      <c r="F1166" s="137">
        <v>8516.89</v>
      </c>
    </row>
    <row r="1167" spans="1:6" hidden="1" outlineLevel="2" x14ac:dyDescent="0.25">
      <c r="A1167" s="136" t="s">
        <v>112</v>
      </c>
      <c r="B1167" s="136" t="s">
        <v>113</v>
      </c>
      <c r="C1167" s="136" t="s">
        <v>408</v>
      </c>
      <c r="D1167" s="136" t="s">
        <v>664</v>
      </c>
      <c r="E1167" s="136" t="s">
        <v>388</v>
      </c>
      <c r="F1167" s="137">
        <v>489.75</v>
      </c>
    </row>
    <row r="1168" spans="1:6" hidden="1" outlineLevel="2" x14ac:dyDescent="0.25">
      <c r="A1168" s="136" t="s">
        <v>112</v>
      </c>
      <c r="B1168" s="136" t="s">
        <v>113</v>
      </c>
      <c r="C1168" s="136" t="s">
        <v>408</v>
      </c>
      <c r="D1168" s="136" t="s">
        <v>664</v>
      </c>
      <c r="E1168" s="136" t="s">
        <v>328</v>
      </c>
      <c r="F1168" s="137">
        <v>656.64</v>
      </c>
    </row>
    <row r="1169" spans="1:6" hidden="1" outlineLevel="2" x14ac:dyDescent="0.25">
      <c r="A1169" s="136" t="s">
        <v>112</v>
      </c>
      <c r="B1169" s="136" t="s">
        <v>113</v>
      </c>
      <c r="C1169" s="136" t="s">
        <v>408</v>
      </c>
      <c r="D1169" s="136" t="s">
        <v>664</v>
      </c>
      <c r="E1169" s="136" t="s">
        <v>302</v>
      </c>
      <c r="F1169" s="137">
        <v>453.29</v>
      </c>
    </row>
    <row r="1170" spans="1:6" hidden="1" outlineLevel="2" x14ac:dyDescent="0.25">
      <c r="A1170" s="136" t="s">
        <v>112</v>
      </c>
      <c r="B1170" s="136" t="s">
        <v>113</v>
      </c>
      <c r="C1170" s="136" t="s">
        <v>408</v>
      </c>
      <c r="D1170" s="136" t="s">
        <v>664</v>
      </c>
      <c r="E1170" s="136" t="s">
        <v>367</v>
      </c>
      <c r="F1170" s="137">
        <v>3617.93</v>
      </c>
    </row>
    <row r="1171" spans="1:6" hidden="1" outlineLevel="2" x14ac:dyDescent="0.25">
      <c r="A1171" s="136" t="s">
        <v>112</v>
      </c>
      <c r="B1171" s="136" t="s">
        <v>113</v>
      </c>
      <c r="C1171" s="136" t="s">
        <v>408</v>
      </c>
      <c r="D1171" s="136" t="s">
        <v>664</v>
      </c>
      <c r="E1171" s="136" t="s">
        <v>280</v>
      </c>
      <c r="F1171" s="137">
        <v>826.19</v>
      </c>
    </row>
    <row r="1172" spans="1:6" hidden="1" outlineLevel="2" x14ac:dyDescent="0.25">
      <c r="A1172" s="136" t="s">
        <v>112</v>
      </c>
      <c r="B1172" s="136" t="s">
        <v>113</v>
      </c>
      <c r="C1172" s="136" t="s">
        <v>408</v>
      </c>
      <c r="D1172" s="136" t="s">
        <v>664</v>
      </c>
      <c r="E1172" s="136" t="s">
        <v>282</v>
      </c>
      <c r="F1172" s="137">
        <v>539.87</v>
      </c>
    </row>
    <row r="1173" spans="1:6" hidden="1" outlineLevel="2" x14ac:dyDescent="0.25">
      <c r="A1173" s="136" t="s">
        <v>112</v>
      </c>
      <c r="B1173" s="136" t="s">
        <v>113</v>
      </c>
      <c r="C1173" s="136" t="s">
        <v>408</v>
      </c>
      <c r="D1173" s="136" t="s">
        <v>664</v>
      </c>
      <c r="E1173" s="136" t="s">
        <v>323</v>
      </c>
      <c r="F1173" s="137">
        <v>2831.07</v>
      </c>
    </row>
    <row r="1174" spans="1:6" hidden="1" outlineLevel="2" x14ac:dyDescent="0.25">
      <c r="A1174" s="136" t="s">
        <v>112</v>
      </c>
      <c r="B1174" s="136" t="s">
        <v>113</v>
      </c>
      <c r="C1174" s="136" t="s">
        <v>408</v>
      </c>
      <c r="D1174" s="136" t="s">
        <v>664</v>
      </c>
      <c r="E1174" s="136" t="s">
        <v>332</v>
      </c>
      <c r="F1174" s="137">
        <v>320.37</v>
      </c>
    </row>
    <row r="1175" spans="1:6" hidden="1" outlineLevel="2" x14ac:dyDescent="0.25">
      <c r="A1175" s="136" t="s">
        <v>112</v>
      </c>
      <c r="B1175" s="136" t="s">
        <v>113</v>
      </c>
      <c r="C1175" s="136" t="s">
        <v>408</v>
      </c>
      <c r="D1175" s="136" t="s">
        <v>664</v>
      </c>
      <c r="E1175" s="136" t="s">
        <v>279</v>
      </c>
      <c r="F1175" s="137">
        <v>197.56</v>
      </c>
    </row>
    <row r="1176" spans="1:6" hidden="1" outlineLevel="2" x14ac:dyDescent="0.25">
      <c r="A1176" s="136" t="s">
        <v>112</v>
      </c>
      <c r="B1176" s="136" t="s">
        <v>113</v>
      </c>
      <c r="C1176" s="136" t="s">
        <v>408</v>
      </c>
      <c r="D1176" s="136" t="s">
        <v>664</v>
      </c>
      <c r="E1176" s="136" t="s">
        <v>284</v>
      </c>
      <c r="F1176" s="137">
        <v>3044.45</v>
      </c>
    </row>
    <row r="1177" spans="1:6" hidden="1" outlineLevel="2" x14ac:dyDescent="0.25">
      <c r="A1177" s="136" t="s">
        <v>112</v>
      </c>
      <c r="B1177" s="136" t="s">
        <v>113</v>
      </c>
      <c r="C1177" s="136" t="s">
        <v>408</v>
      </c>
      <c r="D1177" s="136" t="s">
        <v>664</v>
      </c>
      <c r="E1177" s="136" t="s">
        <v>320</v>
      </c>
      <c r="F1177" s="137">
        <v>180</v>
      </c>
    </row>
    <row r="1178" spans="1:6" outlineLevel="1" collapsed="1" x14ac:dyDescent="0.25">
      <c r="A1178" s="136"/>
      <c r="B1178" s="136"/>
      <c r="C1178" s="140" t="s">
        <v>409</v>
      </c>
      <c r="D1178" s="136"/>
      <c r="E1178" s="136"/>
      <c r="F1178" s="137">
        <f>SUBTOTAL(9,F1150:F1177)</f>
        <v>46264.19</v>
      </c>
    </row>
    <row r="1179" spans="1:6" hidden="1" outlineLevel="2" x14ac:dyDescent="0.25">
      <c r="A1179" s="136" t="s">
        <v>112</v>
      </c>
      <c r="B1179" s="136" t="s">
        <v>113</v>
      </c>
      <c r="C1179" s="136" t="s">
        <v>410</v>
      </c>
      <c r="D1179" s="136" t="s">
        <v>665</v>
      </c>
      <c r="E1179" s="136" t="s">
        <v>343</v>
      </c>
      <c r="F1179" s="137">
        <v>2723.83</v>
      </c>
    </row>
    <row r="1180" spans="1:6" hidden="1" outlineLevel="2" x14ac:dyDescent="0.25">
      <c r="A1180" s="136" t="s">
        <v>112</v>
      </c>
      <c r="B1180" s="136" t="s">
        <v>113</v>
      </c>
      <c r="C1180" s="136" t="s">
        <v>410</v>
      </c>
      <c r="D1180" s="136" t="s">
        <v>666</v>
      </c>
      <c r="E1180" s="136" t="s">
        <v>346</v>
      </c>
      <c r="F1180" s="137">
        <v>875</v>
      </c>
    </row>
    <row r="1181" spans="1:6" hidden="1" outlineLevel="2" x14ac:dyDescent="0.25">
      <c r="A1181" s="136" t="s">
        <v>112</v>
      </c>
      <c r="B1181" s="136" t="s">
        <v>113</v>
      </c>
      <c r="C1181" s="136" t="s">
        <v>410</v>
      </c>
      <c r="D1181" s="136" t="s">
        <v>666</v>
      </c>
      <c r="E1181" s="136" t="s">
        <v>360</v>
      </c>
      <c r="F1181" s="137">
        <v>406.25</v>
      </c>
    </row>
    <row r="1182" spans="1:6" outlineLevel="1" collapsed="1" x14ac:dyDescent="0.25">
      <c r="A1182" s="136"/>
      <c r="B1182" s="136"/>
      <c r="C1182" s="140" t="s">
        <v>411</v>
      </c>
      <c r="D1182" s="136"/>
      <c r="E1182" s="136"/>
      <c r="F1182" s="137">
        <f>SUBTOTAL(9,F1179:F1181)</f>
        <v>4005.08</v>
      </c>
    </row>
    <row r="1183" spans="1:6" hidden="1" outlineLevel="2" x14ac:dyDescent="0.25">
      <c r="A1183" s="136" t="s">
        <v>112</v>
      </c>
      <c r="B1183" s="136" t="s">
        <v>113</v>
      </c>
      <c r="C1183" s="136" t="s">
        <v>412</v>
      </c>
      <c r="D1183" s="136" t="s">
        <v>667</v>
      </c>
      <c r="E1183" s="136" t="s">
        <v>309</v>
      </c>
      <c r="F1183" s="137">
        <v>580766.55000000005</v>
      </c>
    </row>
    <row r="1184" spans="1:6" hidden="1" outlineLevel="2" x14ac:dyDescent="0.25">
      <c r="A1184" s="136" t="s">
        <v>112</v>
      </c>
      <c r="B1184" s="136" t="s">
        <v>113</v>
      </c>
      <c r="C1184" s="136" t="s">
        <v>412</v>
      </c>
      <c r="D1184" s="136" t="s">
        <v>667</v>
      </c>
      <c r="E1184" s="136" t="s">
        <v>363</v>
      </c>
      <c r="F1184" s="137">
        <v>93759.24</v>
      </c>
    </row>
    <row r="1185" spans="1:6" hidden="1" outlineLevel="2" x14ac:dyDescent="0.25">
      <c r="A1185" s="136" t="s">
        <v>112</v>
      </c>
      <c r="B1185" s="136" t="s">
        <v>113</v>
      </c>
      <c r="C1185" s="136" t="s">
        <v>412</v>
      </c>
      <c r="D1185" s="136" t="s">
        <v>667</v>
      </c>
      <c r="E1185" s="136" t="s">
        <v>361</v>
      </c>
      <c r="F1185" s="137">
        <v>118817.48</v>
      </c>
    </row>
    <row r="1186" spans="1:6" hidden="1" outlineLevel="2" x14ac:dyDescent="0.25">
      <c r="A1186" s="136" t="s">
        <v>112</v>
      </c>
      <c r="B1186" s="136" t="s">
        <v>113</v>
      </c>
      <c r="C1186" s="136" t="s">
        <v>412</v>
      </c>
      <c r="D1186" s="136" t="s">
        <v>667</v>
      </c>
      <c r="E1186" s="136" t="s">
        <v>372</v>
      </c>
      <c r="F1186" s="137">
        <v>306249.57</v>
      </c>
    </row>
    <row r="1187" spans="1:6" hidden="1" outlineLevel="2" x14ac:dyDescent="0.25">
      <c r="A1187" s="136" t="s">
        <v>112</v>
      </c>
      <c r="B1187" s="136" t="s">
        <v>113</v>
      </c>
      <c r="C1187" s="136" t="s">
        <v>412</v>
      </c>
      <c r="D1187" s="136" t="s">
        <v>667</v>
      </c>
      <c r="E1187" s="136" t="s">
        <v>334</v>
      </c>
      <c r="F1187" s="137">
        <v>123611.07</v>
      </c>
    </row>
    <row r="1188" spans="1:6" hidden="1" outlineLevel="2" x14ac:dyDescent="0.25">
      <c r="A1188" s="136" t="s">
        <v>112</v>
      </c>
      <c r="B1188" s="136" t="s">
        <v>113</v>
      </c>
      <c r="C1188" s="136" t="s">
        <v>412</v>
      </c>
      <c r="D1188" s="136" t="s">
        <v>667</v>
      </c>
      <c r="E1188" s="136" t="s">
        <v>333</v>
      </c>
      <c r="F1188" s="137">
        <v>109677.05</v>
      </c>
    </row>
    <row r="1189" spans="1:6" hidden="1" outlineLevel="2" x14ac:dyDescent="0.25">
      <c r="A1189" s="136" t="s">
        <v>112</v>
      </c>
      <c r="B1189" s="136" t="s">
        <v>113</v>
      </c>
      <c r="C1189" s="136" t="s">
        <v>412</v>
      </c>
      <c r="D1189" s="136" t="s">
        <v>667</v>
      </c>
      <c r="E1189" s="136" t="s">
        <v>316</v>
      </c>
      <c r="F1189" s="137">
        <v>183852.4</v>
      </c>
    </row>
    <row r="1190" spans="1:6" hidden="1" outlineLevel="2" x14ac:dyDescent="0.25">
      <c r="A1190" s="136" t="s">
        <v>112</v>
      </c>
      <c r="B1190" s="136" t="s">
        <v>113</v>
      </c>
      <c r="C1190" s="136" t="s">
        <v>412</v>
      </c>
      <c r="D1190" s="136" t="s">
        <v>667</v>
      </c>
      <c r="E1190" s="136" t="s">
        <v>336</v>
      </c>
      <c r="F1190" s="137">
        <v>42882.29</v>
      </c>
    </row>
    <row r="1191" spans="1:6" hidden="1" outlineLevel="2" x14ac:dyDescent="0.25">
      <c r="A1191" s="136" t="s">
        <v>112</v>
      </c>
      <c r="B1191" s="136" t="s">
        <v>113</v>
      </c>
      <c r="C1191" s="136" t="s">
        <v>412</v>
      </c>
      <c r="D1191" s="136" t="s">
        <v>667</v>
      </c>
      <c r="E1191" s="136" t="s">
        <v>339</v>
      </c>
      <c r="F1191" s="137">
        <v>1008.59</v>
      </c>
    </row>
    <row r="1192" spans="1:6" hidden="1" outlineLevel="2" x14ac:dyDescent="0.25">
      <c r="A1192" s="136" t="s">
        <v>112</v>
      </c>
      <c r="B1192" s="136" t="s">
        <v>113</v>
      </c>
      <c r="C1192" s="136" t="s">
        <v>412</v>
      </c>
      <c r="D1192" s="136" t="s">
        <v>667</v>
      </c>
      <c r="E1192" s="136" t="s">
        <v>383</v>
      </c>
      <c r="F1192" s="137">
        <v>473046.44</v>
      </c>
    </row>
    <row r="1193" spans="1:6" hidden="1" outlineLevel="2" x14ac:dyDescent="0.25">
      <c r="A1193" s="136" t="s">
        <v>112</v>
      </c>
      <c r="B1193" s="136" t="s">
        <v>113</v>
      </c>
      <c r="C1193" s="136" t="s">
        <v>412</v>
      </c>
      <c r="D1193" s="136" t="s">
        <v>667</v>
      </c>
      <c r="E1193" s="136" t="s">
        <v>376</v>
      </c>
      <c r="F1193" s="137">
        <v>152512.79999999999</v>
      </c>
    </row>
    <row r="1194" spans="1:6" hidden="1" outlineLevel="2" x14ac:dyDescent="0.25">
      <c r="A1194" s="136" t="s">
        <v>112</v>
      </c>
      <c r="B1194" s="136" t="s">
        <v>113</v>
      </c>
      <c r="C1194" s="136" t="s">
        <v>412</v>
      </c>
      <c r="D1194" s="136" t="s">
        <v>667</v>
      </c>
      <c r="E1194" s="136" t="s">
        <v>335</v>
      </c>
      <c r="F1194" s="137">
        <v>18657.59</v>
      </c>
    </row>
    <row r="1195" spans="1:6" hidden="1" outlineLevel="2" x14ac:dyDescent="0.25">
      <c r="A1195" s="136" t="s">
        <v>112</v>
      </c>
      <c r="B1195" s="136" t="s">
        <v>113</v>
      </c>
      <c r="C1195" s="136" t="s">
        <v>412</v>
      </c>
      <c r="D1195" s="136" t="s">
        <v>667</v>
      </c>
      <c r="E1195" s="136" t="s">
        <v>362</v>
      </c>
      <c r="F1195" s="137">
        <v>620369.62</v>
      </c>
    </row>
    <row r="1196" spans="1:6" hidden="1" outlineLevel="2" x14ac:dyDescent="0.25">
      <c r="A1196" s="136" t="s">
        <v>112</v>
      </c>
      <c r="B1196" s="136" t="s">
        <v>113</v>
      </c>
      <c r="C1196" s="136" t="s">
        <v>412</v>
      </c>
      <c r="D1196" s="136" t="s">
        <v>667</v>
      </c>
      <c r="E1196" s="136" t="s">
        <v>340</v>
      </c>
      <c r="F1196" s="137">
        <v>763835.63</v>
      </c>
    </row>
    <row r="1197" spans="1:6" hidden="1" outlineLevel="2" x14ac:dyDescent="0.25">
      <c r="A1197" s="136" t="s">
        <v>112</v>
      </c>
      <c r="B1197" s="136" t="s">
        <v>113</v>
      </c>
      <c r="C1197" s="136" t="s">
        <v>412</v>
      </c>
      <c r="D1197" s="136" t="s">
        <v>667</v>
      </c>
      <c r="E1197" s="136" t="s">
        <v>308</v>
      </c>
      <c r="F1197" s="137">
        <v>14347.57</v>
      </c>
    </row>
    <row r="1198" spans="1:6" hidden="1" outlineLevel="2" x14ac:dyDescent="0.25">
      <c r="A1198" s="136" t="s">
        <v>112</v>
      </c>
      <c r="B1198" s="136" t="s">
        <v>113</v>
      </c>
      <c r="C1198" s="136" t="s">
        <v>412</v>
      </c>
      <c r="D1198" s="136" t="s">
        <v>667</v>
      </c>
      <c r="E1198" s="136" t="s">
        <v>317</v>
      </c>
      <c r="F1198" s="137">
        <v>499322.2</v>
      </c>
    </row>
    <row r="1199" spans="1:6" hidden="1" outlineLevel="2" x14ac:dyDescent="0.25">
      <c r="A1199" s="136" t="s">
        <v>112</v>
      </c>
      <c r="B1199" s="136" t="s">
        <v>113</v>
      </c>
      <c r="C1199" s="136" t="s">
        <v>412</v>
      </c>
      <c r="D1199" s="136" t="s">
        <v>667</v>
      </c>
      <c r="E1199" s="136" t="s">
        <v>338</v>
      </c>
      <c r="F1199" s="137">
        <v>6072.5</v>
      </c>
    </row>
    <row r="1200" spans="1:6" hidden="1" outlineLevel="2" x14ac:dyDescent="0.25">
      <c r="A1200" s="136" t="s">
        <v>112</v>
      </c>
      <c r="B1200" s="136" t="s">
        <v>113</v>
      </c>
      <c r="C1200" s="136" t="s">
        <v>412</v>
      </c>
      <c r="D1200" s="136" t="s">
        <v>667</v>
      </c>
      <c r="E1200" s="136" t="s">
        <v>310</v>
      </c>
      <c r="F1200" s="137">
        <v>121575.24</v>
      </c>
    </row>
    <row r="1201" spans="1:6" hidden="1" outlineLevel="2" x14ac:dyDescent="0.25">
      <c r="A1201" s="136" t="s">
        <v>112</v>
      </c>
      <c r="B1201" s="136" t="s">
        <v>113</v>
      </c>
      <c r="C1201" s="136" t="s">
        <v>412</v>
      </c>
      <c r="D1201" s="136" t="s">
        <v>667</v>
      </c>
      <c r="E1201" s="136" t="s">
        <v>375</v>
      </c>
      <c r="F1201" s="137">
        <v>161775.45000000001</v>
      </c>
    </row>
    <row r="1202" spans="1:6" hidden="1" outlineLevel="2" x14ac:dyDescent="0.25">
      <c r="A1202" s="136" t="s">
        <v>112</v>
      </c>
      <c r="B1202" s="136" t="s">
        <v>113</v>
      </c>
      <c r="C1202" s="136" t="s">
        <v>412</v>
      </c>
      <c r="D1202" s="136" t="s">
        <v>668</v>
      </c>
      <c r="E1202" s="136" t="s">
        <v>375</v>
      </c>
      <c r="F1202" s="137">
        <v>1121.58</v>
      </c>
    </row>
    <row r="1203" spans="1:6" hidden="1" outlineLevel="2" x14ac:dyDescent="0.25">
      <c r="A1203" s="136" t="s">
        <v>112</v>
      </c>
      <c r="B1203" s="136" t="s">
        <v>113</v>
      </c>
      <c r="C1203" s="136" t="s">
        <v>412</v>
      </c>
      <c r="D1203" s="136" t="s">
        <v>668</v>
      </c>
      <c r="E1203" s="136" t="s">
        <v>335</v>
      </c>
      <c r="F1203" s="137">
        <v>9505.34</v>
      </c>
    </row>
    <row r="1204" spans="1:6" hidden="1" outlineLevel="2" x14ac:dyDescent="0.25">
      <c r="A1204" s="136" t="s">
        <v>112</v>
      </c>
      <c r="B1204" s="136" t="s">
        <v>113</v>
      </c>
      <c r="C1204" s="136" t="s">
        <v>412</v>
      </c>
      <c r="D1204" s="136" t="s">
        <v>668</v>
      </c>
      <c r="E1204" s="136" t="s">
        <v>334</v>
      </c>
      <c r="F1204" s="137">
        <v>6019.25</v>
      </c>
    </row>
    <row r="1205" spans="1:6" hidden="1" outlineLevel="2" x14ac:dyDescent="0.25">
      <c r="A1205" s="136" t="s">
        <v>112</v>
      </c>
      <c r="B1205" s="136" t="s">
        <v>113</v>
      </c>
      <c r="C1205" s="136" t="s">
        <v>412</v>
      </c>
      <c r="D1205" s="136" t="s">
        <v>669</v>
      </c>
      <c r="E1205" s="136" t="s">
        <v>338</v>
      </c>
      <c r="F1205" s="137">
        <v>42913.25</v>
      </c>
    </row>
    <row r="1206" spans="1:6" hidden="1" outlineLevel="2" x14ac:dyDescent="0.25">
      <c r="A1206" s="136" t="s">
        <v>112</v>
      </c>
      <c r="B1206" s="136" t="s">
        <v>113</v>
      </c>
      <c r="C1206" s="136" t="s">
        <v>412</v>
      </c>
      <c r="D1206" s="136" t="s">
        <v>669</v>
      </c>
      <c r="E1206" s="136" t="s">
        <v>372</v>
      </c>
      <c r="F1206" s="137">
        <v>1211309.8400000001</v>
      </c>
    </row>
    <row r="1207" spans="1:6" hidden="1" outlineLevel="2" x14ac:dyDescent="0.25">
      <c r="A1207" s="136" t="s">
        <v>112</v>
      </c>
      <c r="B1207" s="136" t="s">
        <v>113</v>
      </c>
      <c r="C1207" s="136" t="s">
        <v>412</v>
      </c>
      <c r="D1207" s="136" t="s">
        <v>669</v>
      </c>
      <c r="E1207" s="136" t="s">
        <v>316</v>
      </c>
      <c r="F1207" s="137">
        <v>666361.53</v>
      </c>
    </row>
    <row r="1208" spans="1:6" hidden="1" outlineLevel="2" x14ac:dyDescent="0.25">
      <c r="A1208" s="136" t="s">
        <v>112</v>
      </c>
      <c r="B1208" s="136" t="s">
        <v>113</v>
      </c>
      <c r="C1208" s="136" t="s">
        <v>412</v>
      </c>
      <c r="D1208" s="136" t="s">
        <v>669</v>
      </c>
      <c r="E1208" s="136" t="s">
        <v>317</v>
      </c>
      <c r="F1208" s="137">
        <v>525297.76</v>
      </c>
    </row>
    <row r="1209" spans="1:6" hidden="1" outlineLevel="2" x14ac:dyDescent="0.25">
      <c r="A1209" s="136" t="s">
        <v>112</v>
      </c>
      <c r="B1209" s="136" t="s">
        <v>113</v>
      </c>
      <c r="C1209" s="136" t="s">
        <v>412</v>
      </c>
      <c r="D1209" s="136" t="s">
        <v>669</v>
      </c>
      <c r="E1209" s="136" t="s">
        <v>333</v>
      </c>
      <c r="F1209" s="137">
        <v>101754.89</v>
      </c>
    </row>
    <row r="1210" spans="1:6" hidden="1" outlineLevel="2" x14ac:dyDescent="0.25">
      <c r="A1210" s="136" t="s">
        <v>112</v>
      </c>
      <c r="B1210" s="136" t="s">
        <v>113</v>
      </c>
      <c r="C1210" s="136" t="s">
        <v>412</v>
      </c>
      <c r="D1210" s="136" t="s">
        <v>669</v>
      </c>
      <c r="E1210" s="136" t="s">
        <v>308</v>
      </c>
      <c r="F1210" s="137">
        <v>64388.23</v>
      </c>
    </row>
    <row r="1211" spans="1:6" hidden="1" outlineLevel="2" x14ac:dyDescent="0.25">
      <c r="A1211" s="136" t="s">
        <v>112</v>
      </c>
      <c r="B1211" s="136" t="s">
        <v>113</v>
      </c>
      <c r="C1211" s="136" t="s">
        <v>412</v>
      </c>
      <c r="D1211" s="136" t="s">
        <v>669</v>
      </c>
      <c r="E1211" s="136" t="s">
        <v>309</v>
      </c>
      <c r="F1211" s="137">
        <v>146714.64000000001</v>
      </c>
    </row>
    <row r="1212" spans="1:6" hidden="1" outlineLevel="2" x14ac:dyDescent="0.25">
      <c r="A1212" s="136" t="s">
        <v>112</v>
      </c>
      <c r="B1212" s="136" t="s">
        <v>113</v>
      </c>
      <c r="C1212" s="136" t="s">
        <v>412</v>
      </c>
      <c r="D1212" s="136" t="s">
        <v>669</v>
      </c>
      <c r="E1212" s="136" t="s">
        <v>340</v>
      </c>
      <c r="F1212" s="137">
        <v>209391.9</v>
      </c>
    </row>
    <row r="1213" spans="1:6" hidden="1" outlineLevel="2" x14ac:dyDescent="0.25">
      <c r="A1213" s="136" t="s">
        <v>112</v>
      </c>
      <c r="B1213" s="136" t="s">
        <v>113</v>
      </c>
      <c r="C1213" s="136" t="s">
        <v>412</v>
      </c>
      <c r="D1213" s="136" t="s">
        <v>669</v>
      </c>
      <c r="E1213" s="136" t="s">
        <v>339</v>
      </c>
      <c r="F1213" s="137">
        <v>96165.759999999995</v>
      </c>
    </row>
    <row r="1214" spans="1:6" hidden="1" outlineLevel="2" x14ac:dyDescent="0.25">
      <c r="A1214" s="136" t="s">
        <v>112</v>
      </c>
      <c r="B1214" s="136" t="s">
        <v>113</v>
      </c>
      <c r="C1214" s="136" t="s">
        <v>412</v>
      </c>
      <c r="D1214" s="136" t="s">
        <v>670</v>
      </c>
      <c r="E1214" s="136" t="s">
        <v>375</v>
      </c>
      <c r="F1214" s="137">
        <v>2041064.75</v>
      </c>
    </row>
    <row r="1215" spans="1:6" hidden="1" outlineLevel="2" x14ac:dyDescent="0.25">
      <c r="A1215" s="136" t="s">
        <v>112</v>
      </c>
      <c r="B1215" s="136" t="s">
        <v>113</v>
      </c>
      <c r="C1215" s="136" t="s">
        <v>412</v>
      </c>
      <c r="D1215" s="136" t="s">
        <v>670</v>
      </c>
      <c r="E1215" s="136" t="s">
        <v>317</v>
      </c>
      <c r="F1215" s="137">
        <v>641569.21</v>
      </c>
    </row>
    <row r="1216" spans="1:6" hidden="1" outlineLevel="2" x14ac:dyDescent="0.25">
      <c r="A1216" s="136" t="s">
        <v>112</v>
      </c>
      <c r="B1216" s="136" t="s">
        <v>113</v>
      </c>
      <c r="C1216" s="136" t="s">
        <v>412</v>
      </c>
      <c r="D1216" s="136" t="s">
        <v>670</v>
      </c>
      <c r="E1216" s="136" t="s">
        <v>338</v>
      </c>
      <c r="F1216" s="137">
        <v>490947.61</v>
      </c>
    </row>
    <row r="1217" spans="1:6" hidden="1" outlineLevel="2" x14ac:dyDescent="0.25">
      <c r="A1217" s="136" t="s">
        <v>112</v>
      </c>
      <c r="B1217" s="136" t="s">
        <v>113</v>
      </c>
      <c r="C1217" s="136" t="s">
        <v>412</v>
      </c>
      <c r="D1217" s="136" t="s">
        <v>670</v>
      </c>
      <c r="E1217" s="136" t="s">
        <v>316</v>
      </c>
      <c r="F1217" s="137">
        <v>310801.48</v>
      </c>
    </row>
    <row r="1218" spans="1:6" hidden="1" outlineLevel="2" x14ac:dyDescent="0.25">
      <c r="A1218" s="136" t="s">
        <v>112</v>
      </c>
      <c r="B1218" s="136" t="s">
        <v>113</v>
      </c>
      <c r="C1218" s="136" t="s">
        <v>412</v>
      </c>
      <c r="D1218" s="136" t="s">
        <v>670</v>
      </c>
      <c r="E1218" s="136" t="s">
        <v>340</v>
      </c>
      <c r="F1218" s="137">
        <v>177338.11</v>
      </c>
    </row>
    <row r="1219" spans="1:6" hidden="1" outlineLevel="2" x14ac:dyDescent="0.25">
      <c r="A1219" s="136" t="s">
        <v>112</v>
      </c>
      <c r="B1219" s="136" t="s">
        <v>113</v>
      </c>
      <c r="C1219" s="136" t="s">
        <v>412</v>
      </c>
      <c r="D1219" s="136" t="s">
        <v>670</v>
      </c>
      <c r="E1219" s="136" t="s">
        <v>310</v>
      </c>
      <c r="F1219" s="137">
        <v>45335.63</v>
      </c>
    </row>
    <row r="1220" spans="1:6" hidden="1" outlineLevel="2" x14ac:dyDescent="0.25">
      <c r="A1220" s="136" t="s">
        <v>112</v>
      </c>
      <c r="B1220" s="136" t="s">
        <v>113</v>
      </c>
      <c r="C1220" s="136" t="s">
        <v>412</v>
      </c>
      <c r="D1220" s="136" t="s">
        <v>670</v>
      </c>
      <c r="E1220" s="136" t="s">
        <v>339</v>
      </c>
      <c r="F1220" s="137">
        <v>77790.27</v>
      </c>
    </row>
    <row r="1221" spans="1:6" hidden="1" outlineLevel="2" x14ac:dyDescent="0.25">
      <c r="A1221" s="136" t="s">
        <v>112</v>
      </c>
      <c r="B1221" s="136" t="s">
        <v>113</v>
      </c>
      <c r="C1221" s="136" t="s">
        <v>412</v>
      </c>
      <c r="D1221" s="136" t="s">
        <v>670</v>
      </c>
      <c r="E1221" s="136" t="s">
        <v>383</v>
      </c>
      <c r="F1221" s="137">
        <v>362311.56</v>
      </c>
    </row>
    <row r="1222" spans="1:6" hidden="1" outlineLevel="2" x14ac:dyDescent="0.25">
      <c r="A1222" s="136" t="s">
        <v>112</v>
      </c>
      <c r="B1222" s="136" t="s">
        <v>113</v>
      </c>
      <c r="C1222" s="136" t="s">
        <v>412</v>
      </c>
      <c r="D1222" s="136" t="s">
        <v>670</v>
      </c>
      <c r="E1222" s="136" t="s">
        <v>333</v>
      </c>
      <c r="F1222" s="137">
        <v>21362.69</v>
      </c>
    </row>
    <row r="1223" spans="1:6" hidden="1" outlineLevel="2" x14ac:dyDescent="0.25">
      <c r="A1223" s="136" t="s">
        <v>112</v>
      </c>
      <c r="B1223" s="136" t="s">
        <v>113</v>
      </c>
      <c r="C1223" s="136" t="s">
        <v>412</v>
      </c>
      <c r="D1223" s="136" t="s">
        <v>670</v>
      </c>
      <c r="E1223" s="136" t="s">
        <v>336</v>
      </c>
      <c r="F1223" s="137">
        <v>247161.24</v>
      </c>
    </row>
    <row r="1224" spans="1:6" hidden="1" outlineLevel="2" x14ac:dyDescent="0.25">
      <c r="A1224" s="136" t="s">
        <v>112</v>
      </c>
      <c r="B1224" s="136" t="s">
        <v>113</v>
      </c>
      <c r="C1224" s="136" t="s">
        <v>412</v>
      </c>
      <c r="D1224" s="136" t="s">
        <v>670</v>
      </c>
      <c r="E1224" s="136" t="s">
        <v>335</v>
      </c>
      <c r="F1224" s="137">
        <v>684525.76</v>
      </c>
    </row>
    <row r="1225" spans="1:6" hidden="1" outlineLevel="2" x14ac:dyDescent="0.25">
      <c r="A1225" s="136" t="s">
        <v>112</v>
      </c>
      <c r="B1225" s="136" t="s">
        <v>113</v>
      </c>
      <c r="C1225" s="136" t="s">
        <v>412</v>
      </c>
      <c r="D1225" s="136" t="s">
        <v>670</v>
      </c>
      <c r="E1225" s="136" t="s">
        <v>376</v>
      </c>
      <c r="F1225" s="137">
        <v>1565458.29</v>
      </c>
    </row>
    <row r="1226" spans="1:6" hidden="1" outlineLevel="2" x14ac:dyDescent="0.25">
      <c r="A1226" s="136" t="s">
        <v>112</v>
      </c>
      <c r="B1226" s="136" t="s">
        <v>113</v>
      </c>
      <c r="C1226" s="136" t="s">
        <v>412</v>
      </c>
      <c r="D1226" s="136" t="s">
        <v>670</v>
      </c>
      <c r="E1226" s="136" t="s">
        <v>337</v>
      </c>
      <c r="F1226" s="137">
        <v>569641.5</v>
      </c>
    </row>
    <row r="1227" spans="1:6" hidden="1" outlineLevel="2" x14ac:dyDescent="0.25">
      <c r="A1227" s="136" t="s">
        <v>112</v>
      </c>
      <c r="B1227" s="136" t="s">
        <v>113</v>
      </c>
      <c r="C1227" s="136" t="s">
        <v>412</v>
      </c>
      <c r="D1227" s="136" t="s">
        <v>670</v>
      </c>
      <c r="E1227" s="136" t="s">
        <v>363</v>
      </c>
      <c r="F1227" s="137">
        <v>229223.22</v>
      </c>
    </row>
    <row r="1228" spans="1:6" hidden="1" outlineLevel="2" x14ac:dyDescent="0.25">
      <c r="A1228" s="136" t="s">
        <v>112</v>
      </c>
      <c r="B1228" s="136" t="s">
        <v>113</v>
      </c>
      <c r="C1228" s="136" t="s">
        <v>412</v>
      </c>
      <c r="D1228" s="136" t="s">
        <v>670</v>
      </c>
      <c r="E1228" s="136" t="s">
        <v>309</v>
      </c>
      <c r="F1228" s="137">
        <v>84512.05</v>
      </c>
    </row>
    <row r="1229" spans="1:6" hidden="1" outlineLevel="2" x14ac:dyDescent="0.25">
      <c r="A1229" s="136" t="s">
        <v>112</v>
      </c>
      <c r="B1229" s="136" t="s">
        <v>113</v>
      </c>
      <c r="C1229" s="136" t="s">
        <v>412</v>
      </c>
      <c r="D1229" s="136" t="s">
        <v>670</v>
      </c>
      <c r="E1229" s="136" t="s">
        <v>372</v>
      </c>
      <c r="F1229" s="137">
        <v>1168625.52</v>
      </c>
    </row>
    <row r="1230" spans="1:6" hidden="1" outlineLevel="2" x14ac:dyDescent="0.25">
      <c r="A1230" s="136" t="s">
        <v>112</v>
      </c>
      <c r="B1230" s="136" t="s">
        <v>113</v>
      </c>
      <c r="C1230" s="136" t="s">
        <v>412</v>
      </c>
      <c r="D1230" s="136" t="s">
        <v>670</v>
      </c>
      <c r="E1230" s="136" t="s">
        <v>362</v>
      </c>
      <c r="F1230" s="137">
        <v>749995.61</v>
      </c>
    </row>
    <row r="1231" spans="1:6" hidden="1" outlineLevel="2" x14ac:dyDescent="0.25">
      <c r="A1231" s="136" t="s">
        <v>112</v>
      </c>
      <c r="B1231" s="136" t="s">
        <v>113</v>
      </c>
      <c r="C1231" s="136" t="s">
        <v>412</v>
      </c>
      <c r="D1231" s="136" t="s">
        <v>670</v>
      </c>
      <c r="E1231" s="136" t="s">
        <v>269</v>
      </c>
      <c r="F1231" s="137">
        <v>1836.19</v>
      </c>
    </row>
    <row r="1232" spans="1:6" hidden="1" outlineLevel="2" x14ac:dyDescent="0.25">
      <c r="A1232" s="136" t="s">
        <v>112</v>
      </c>
      <c r="B1232" s="136" t="s">
        <v>113</v>
      </c>
      <c r="C1232" s="136" t="s">
        <v>412</v>
      </c>
      <c r="D1232" s="136" t="s">
        <v>670</v>
      </c>
      <c r="E1232" s="136" t="s">
        <v>334</v>
      </c>
      <c r="F1232" s="137">
        <v>400232.7</v>
      </c>
    </row>
    <row r="1233" spans="1:6" hidden="1" outlineLevel="2" x14ac:dyDescent="0.25">
      <c r="A1233" s="136" t="s">
        <v>112</v>
      </c>
      <c r="B1233" s="136" t="s">
        <v>113</v>
      </c>
      <c r="C1233" s="136" t="s">
        <v>412</v>
      </c>
      <c r="D1233" s="136" t="s">
        <v>670</v>
      </c>
      <c r="E1233" s="136" t="s">
        <v>361</v>
      </c>
      <c r="F1233" s="137">
        <v>1293787.25</v>
      </c>
    </row>
    <row r="1234" spans="1:6" hidden="1" outlineLevel="2" x14ac:dyDescent="0.25">
      <c r="A1234" s="136" t="s">
        <v>112</v>
      </c>
      <c r="B1234" s="136" t="s">
        <v>113</v>
      </c>
      <c r="C1234" s="136" t="s">
        <v>412</v>
      </c>
      <c r="D1234" s="136" t="s">
        <v>670</v>
      </c>
      <c r="E1234" s="136" t="s">
        <v>308</v>
      </c>
      <c r="F1234" s="137">
        <v>39818.81</v>
      </c>
    </row>
    <row r="1235" spans="1:6" hidden="1" outlineLevel="2" x14ac:dyDescent="0.25">
      <c r="A1235" s="136" t="s">
        <v>112</v>
      </c>
      <c r="B1235" s="136" t="s">
        <v>113</v>
      </c>
      <c r="C1235" s="136" t="s">
        <v>412</v>
      </c>
      <c r="D1235" s="136" t="s">
        <v>671</v>
      </c>
      <c r="E1235" s="136" t="s">
        <v>336</v>
      </c>
      <c r="F1235" s="137">
        <v>378.22</v>
      </c>
    </row>
    <row r="1236" spans="1:6" hidden="1" outlineLevel="2" x14ac:dyDescent="0.25">
      <c r="A1236" s="136" t="s">
        <v>112</v>
      </c>
      <c r="B1236" s="136" t="s">
        <v>113</v>
      </c>
      <c r="C1236" s="136" t="s">
        <v>412</v>
      </c>
      <c r="D1236" s="136" t="s">
        <v>672</v>
      </c>
      <c r="E1236" s="136" t="s">
        <v>316</v>
      </c>
      <c r="F1236" s="137">
        <v>50375.75</v>
      </c>
    </row>
    <row r="1237" spans="1:6" hidden="1" outlineLevel="2" x14ac:dyDescent="0.25">
      <c r="A1237" s="136" t="s">
        <v>112</v>
      </c>
      <c r="B1237" s="136" t="s">
        <v>113</v>
      </c>
      <c r="C1237" s="136" t="s">
        <v>412</v>
      </c>
      <c r="D1237" s="136" t="s">
        <v>672</v>
      </c>
      <c r="E1237" s="136" t="s">
        <v>317</v>
      </c>
      <c r="F1237" s="137">
        <v>54282.09</v>
      </c>
    </row>
    <row r="1238" spans="1:6" hidden="1" outlineLevel="2" x14ac:dyDescent="0.25">
      <c r="A1238" s="136" t="s">
        <v>112</v>
      </c>
      <c r="B1238" s="136" t="s">
        <v>113</v>
      </c>
      <c r="C1238" s="136" t="s">
        <v>412</v>
      </c>
      <c r="D1238" s="136" t="s">
        <v>672</v>
      </c>
      <c r="E1238" s="136" t="s">
        <v>375</v>
      </c>
      <c r="F1238" s="137">
        <v>1517.84</v>
      </c>
    </row>
    <row r="1239" spans="1:6" hidden="1" outlineLevel="2" x14ac:dyDescent="0.25">
      <c r="A1239" s="136" t="s">
        <v>112</v>
      </c>
      <c r="B1239" s="136" t="s">
        <v>113</v>
      </c>
      <c r="C1239" s="136" t="s">
        <v>412</v>
      </c>
      <c r="D1239" s="136" t="s">
        <v>672</v>
      </c>
      <c r="E1239" s="136" t="s">
        <v>333</v>
      </c>
      <c r="F1239" s="137">
        <v>9016.77</v>
      </c>
    </row>
    <row r="1240" spans="1:6" hidden="1" outlineLevel="2" x14ac:dyDescent="0.25">
      <c r="A1240" s="136" t="s">
        <v>112</v>
      </c>
      <c r="B1240" s="136" t="s">
        <v>113</v>
      </c>
      <c r="C1240" s="136" t="s">
        <v>412</v>
      </c>
      <c r="D1240" s="136" t="s">
        <v>672</v>
      </c>
      <c r="E1240" s="136" t="s">
        <v>309</v>
      </c>
      <c r="F1240" s="137">
        <v>8943.75</v>
      </c>
    </row>
    <row r="1241" spans="1:6" hidden="1" outlineLevel="2" x14ac:dyDescent="0.25">
      <c r="A1241" s="136" t="s">
        <v>112</v>
      </c>
      <c r="B1241" s="136" t="s">
        <v>113</v>
      </c>
      <c r="C1241" s="136" t="s">
        <v>412</v>
      </c>
      <c r="D1241" s="136" t="s">
        <v>672</v>
      </c>
      <c r="E1241" s="136" t="s">
        <v>336</v>
      </c>
      <c r="F1241" s="137">
        <v>5893.59</v>
      </c>
    </row>
    <row r="1242" spans="1:6" hidden="1" outlineLevel="2" x14ac:dyDescent="0.25">
      <c r="A1242" s="136" t="s">
        <v>112</v>
      </c>
      <c r="B1242" s="136" t="s">
        <v>113</v>
      </c>
      <c r="C1242" s="136" t="s">
        <v>412</v>
      </c>
      <c r="D1242" s="136" t="s">
        <v>672</v>
      </c>
      <c r="E1242" s="136" t="s">
        <v>338</v>
      </c>
      <c r="F1242" s="137">
        <v>26626.9</v>
      </c>
    </row>
    <row r="1243" spans="1:6" hidden="1" outlineLevel="2" x14ac:dyDescent="0.25">
      <c r="A1243" s="136" t="s">
        <v>112</v>
      </c>
      <c r="B1243" s="136" t="s">
        <v>113</v>
      </c>
      <c r="C1243" s="136" t="s">
        <v>412</v>
      </c>
      <c r="D1243" s="136" t="s">
        <v>672</v>
      </c>
      <c r="E1243" s="136" t="s">
        <v>376</v>
      </c>
      <c r="F1243" s="137">
        <v>20704.95</v>
      </c>
    </row>
    <row r="1244" spans="1:6" hidden="1" outlineLevel="2" x14ac:dyDescent="0.25">
      <c r="A1244" s="136" t="s">
        <v>112</v>
      </c>
      <c r="B1244" s="136" t="s">
        <v>113</v>
      </c>
      <c r="C1244" s="136" t="s">
        <v>412</v>
      </c>
      <c r="D1244" s="136" t="s">
        <v>672</v>
      </c>
      <c r="E1244" s="136" t="s">
        <v>337</v>
      </c>
      <c r="F1244" s="137">
        <v>19063.96</v>
      </c>
    </row>
    <row r="1245" spans="1:6" hidden="1" outlineLevel="2" x14ac:dyDescent="0.25">
      <c r="A1245" s="136" t="s">
        <v>112</v>
      </c>
      <c r="B1245" s="136" t="s">
        <v>113</v>
      </c>
      <c r="C1245" s="136" t="s">
        <v>412</v>
      </c>
      <c r="D1245" s="136" t="s">
        <v>673</v>
      </c>
      <c r="E1245" s="136" t="s">
        <v>336</v>
      </c>
      <c r="F1245" s="137">
        <v>1076.47</v>
      </c>
    </row>
    <row r="1246" spans="1:6" hidden="1" outlineLevel="2" x14ac:dyDescent="0.25">
      <c r="A1246" s="136" t="s">
        <v>112</v>
      </c>
      <c r="B1246" s="136" t="s">
        <v>113</v>
      </c>
      <c r="C1246" s="136" t="s">
        <v>412</v>
      </c>
      <c r="D1246" s="136" t="s">
        <v>674</v>
      </c>
      <c r="E1246" s="136" t="s">
        <v>333</v>
      </c>
      <c r="F1246" s="137">
        <v>50192.85</v>
      </c>
    </row>
    <row r="1247" spans="1:6" hidden="1" outlineLevel="2" x14ac:dyDescent="0.25">
      <c r="A1247" s="136" t="s">
        <v>112</v>
      </c>
      <c r="B1247" s="136" t="s">
        <v>113</v>
      </c>
      <c r="C1247" s="136" t="s">
        <v>412</v>
      </c>
      <c r="D1247" s="136" t="s">
        <v>675</v>
      </c>
      <c r="E1247" s="136" t="s">
        <v>309</v>
      </c>
      <c r="F1247" s="137">
        <v>-6816.12</v>
      </c>
    </row>
    <row r="1248" spans="1:6" hidden="1" outlineLevel="2" x14ac:dyDescent="0.25">
      <c r="A1248" s="136" t="s">
        <v>112</v>
      </c>
      <c r="B1248" s="136" t="s">
        <v>113</v>
      </c>
      <c r="C1248" s="136" t="s">
        <v>412</v>
      </c>
      <c r="D1248" s="136" t="s">
        <v>676</v>
      </c>
      <c r="E1248" s="136" t="s">
        <v>338</v>
      </c>
      <c r="F1248" s="137">
        <v>31207.14</v>
      </c>
    </row>
    <row r="1249" spans="1:6" hidden="1" outlineLevel="2" x14ac:dyDescent="0.25">
      <c r="A1249" s="136" t="s">
        <v>112</v>
      </c>
      <c r="B1249" s="136" t="s">
        <v>113</v>
      </c>
      <c r="C1249" s="136" t="s">
        <v>412</v>
      </c>
      <c r="D1249" s="136" t="s">
        <v>676</v>
      </c>
      <c r="E1249" s="136" t="s">
        <v>334</v>
      </c>
      <c r="F1249" s="137">
        <v>5015.24</v>
      </c>
    </row>
    <row r="1250" spans="1:6" hidden="1" outlineLevel="2" x14ac:dyDescent="0.25">
      <c r="A1250" s="136" t="s">
        <v>112</v>
      </c>
      <c r="B1250" s="136" t="s">
        <v>113</v>
      </c>
      <c r="C1250" s="136" t="s">
        <v>412</v>
      </c>
      <c r="D1250" s="136" t="s">
        <v>677</v>
      </c>
      <c r="E1250" s="136" t="s">
        <v>317</v>
      </c>
      <c r="F1250" s="137">
        <v>31539.91</v>
      </c>
    </row>
    <row r="1251" spans="1:6" hidden="1" outlineLevel="2" x14ac:dyDescent="0.25">
      <c r="A1251" s="136" t="s">
        <v>112</v>
      </c>
      <c r="B1251" s="136" t="s">
        <v>113</v>
      </c>
      <c r="C1251" s="136" t="s">
        <v>412</v>
      </c>
      <c r="D1251" s="136" t="s">
        <v>493</v>
      </c>
      <c r="E1251" s="136" t="s">
        <v>338</v>
      </c>
      <c r="F1251" s="137">
        <v>272202.7</v>
      </c>
    </row>
    <row r="1252" spans="1:6" hidden="1" outlineLevel="2" x14ac:dyDescent="0.25">
      <c r="A1252" s="136" t="s">
        <v>112</v>
      </c>
      <c r="B1252" s="136" t="s">
        <v>113</v>
      </c>
      <c r="C1252" s="136" t="s">
        <v>412</v>
      </c>
      <c r="D1252" s="136" t="s">
        <v>493</v>
      </c>
      <c r="E1252" s="136" t="s">
        <v>340</v>
      </c>
      <c r="F1252" s="137">
        <v>173163.92</v>
      </c>
    </row>
    <row r="1253" spans="1:6" hidden="1" outlineLevel="2" x14ac:dyDescent="0.25">
      <c r="A1253" s="136" t="s">
        <v>112</v>
      </c>
      <c r="B1253" s="136" t="s">
        <v>113</v>
      </c>
      <c r="C1253" s="136" t="s">
        <v>412</v>
      </c>
      <c r="D1253" s="136" t="s">
        <v>493</v>
      </c>
      <c r="E1253" s="136" t="s">
        <v>334</v>
      </c>
      <c r="F1253" s="137">
        <v>46204.04</v>
      </c>
    </row>
    <row r="1254" spans="1:6" hidden="1" outlineLevel="2" x14ac:dyDescent="0.25">
      <c r="A1254" s="136" t="s">
        <v>112</v>
      </c>
      <c r="B1254" s="136" t="s">
        <v>113</v>
      </c>
      <c r="C1254" s="136" t="s">
        <v>412</v>
      </c>
      <c r="D1254" s="136" t="s">
        <v>493</v>
      </c>
      <c r="E1254" s="136" t="s">
        <v>339</v>
      </c>
      <c r="F1254" s="137">
        <v>292334.02</v>
      </c>
    </row>
    <row r="1255" spans="1:6" hidden="1" outlineLevel="2" x14ac:dyDescent="0.25">
      <c r="A1255" s="136" t="s">
        <v>112</v>
      </c>
      <c r="B1255" s="136" t="s">
        <v>113</v>
      </c>
      <c r="C1255" s="136" t="s">
        <v>412</v>
      </c>
      <c r="D1255" s="136" t="s">
        <v>493</v>
      </c>
      <c r="E1255" s="136" t="s">
        <v>337</v>
      </c>
      <c r="F1255" s="137">
        <v>215075.14</v>
      </c>
    </row>
    <row r="1256" spans="1:6" hidden="1" outlineLevel="2" x14ac:dyDescent="0.25">
      <c r="A1256" s="136" t="s">
        <v>112</v>
      </c>
      <c r="B1256" s="136" t="s">
        <v>113</v>
      </c>
      <c r="C1256" s="136" t="s">
        <v>412</v>
      </c>
      <c r="D1256" s="136" t="s">
        <v>493</v>
      </c>
      <c r="E1256" s="136" t="s">
        <v>336</v>
      </c>
      <c r="F1256" s="137">
        <v>254835.34</v>
      </c>
    </row>
    <row r="1257" spans="1:6" hidden="1" outlineLevel="2" x14ac:dyDescent="0.25">
      <c r="A1257" s="136" t="s">
        <v>112</v>
      </c>
      <c r="B1257" s="136" t="s">
        <v>113</v>
      </c>
      <c r="C1257" s="136" t="s">
        <v>412</v>
      </c>
      <c r="D1257" s="136" t="s">
        <v>493</v>
      </c>
      <c r="E1257" s="136" t="s">
        <v>335</v>
      </c>
      <c r="F1257" s="137">
        <v>204557.65</v>
      </c>
    </row>
    <row r="1258" spans="1:6" hidden="1" outlineLevel="2" x14ac:dyDescent="0.25">
      <c r="A1258" s="136" t="s">
        <v>112</v>
      </c>
      <c r="B1258" s="136" t="s">
        <v>113</v>
      </c>
      <c r="C1258" s="136" t="s">
        <v>412</v>
      </c>
      <c r="D1258" s="136" t="s">
        <v>493</v>
      </c>
      <c r="E1258" s="136" t="s">
        <v>310</v>
      </c>
      <c r="F1258" s="137">
        <v>383393.67</v>
      </c>
    </row>
    <row r="1259" spans="1:6" hidden="1" outlineLevel="2" x14ac:dyDescent="0.25">
      <c r="A1259" s="136" t="s">
        <v>112</v>
      </c>
      <c r="B1259" s="136" t="s">
        <v>113</v>
      </c>
      <c r="C1259" s="136" t="s">
        <v>412</v>
      </c>
      <c r="D1259" s="136" t="s">
        <v>493</v>
      </c>
      <c r="E1259" s="136" t="s">
        <v>269</v>
      </c>
      <c r="F1259" s="137">
        <v>159100.22</v>
      </c>
    </row>
    <row r="1260" spans="1:6" outlineLevel="1" collapsed="1" x14ac:dyDescent="0.25">
      <c r="A1260" s="136"/>
      <c r="B1260" s="136"/>
      <c r="C1260" s="140" t="s">
        <v>413</v>
      </c>
      <c r="D1260" s="136"/>
      <c r="E1260" s="136"/>
      <c r="F1260" s="137">
        <f>SUBTOTAL(9,F1183:F1259)</f>
        <v>20986308.709999997</v>
      </c>
    </row>
    <row r="1261" spans="1:6" hidden="1" outlineLevel="2" x14ac:dyDescent="0.25">
      <c r="A1261" s="136" t="s">
        <v>112</v>
      </c>
      <c r="B1261" s="136" t="s">
        <v>113</v>
      </c>
      <c r="C1261" s="136" t="s">
        <v>414</v>
      </c>
      <c r="D1261" s="136" t="s">
        <v>678</v>
      </c>
      <c r="E1261" s="136" t="s">
        <v>339</v>
      </c>
      <c r="F1261" s="137">
        <v>46053.86</v>
      </c>
    </row>
    <row r="1262" spans="1:6" hidden="1" outlineLevel="2" x14ac:dyDescent="0.25">
      <c r="A1262" s="136" t="s">
        <v>112</v>
      </c>
      <c r="B1262" s="136" t="s">
        <v>113</v>
      </c>
      <c r="C1262" s="136" t="s">
        <v>414</v>
      </c>
      <c r="D1262" s="136" t="s">
        <v>679</v>
      </c>
      <c r="E1262" s="136" t="s">
        <v>372</v>
      </c>
      <c r="F1262" s="137">
        <v>-169304.61</v>
      </c>
    </row>
    <row r="1263" spans="1:6" hidden="1" outlineLevel="2" x14ac:dyDescent="0.25">
      <c r="A1263" s="136" t="s">
        <v>112</v>
      </c>
      <c r="B1263" s="136" t="s">
        <v>113</v>
      </c>
      <c r="C1263" s="136" t="s">
        <v>414</v>
      </c>
      <c r="D1263" s="136" t="s">
        <v>679</v>
      </c>
      <c r="E1263" s="136" t="s">
        <v>375</v>
      </c>
      <c r="F1263" s="137">
        <v>-88768.83</v>
      </c>
    </row>
    <row r="1264" spans="1:6" hidden="1" outlineLevel="2" x14ac:dyDescent="0.25">
      <c r="A1264" s="136" t="s">
        <v>112</v>
      </c>
      <c r="B1264" s="136" t="s">
        <v>113</v>
      </c>
      <c r="C1264" s="136" t="s">
        <v>414</v>
      </c>
      <c r="D1264" s="136" t="s">
        <v>679</v>
      </c>
      <c r="E1264" s="136" t="s">
        <v>316</v>
      </c>
      <c r="F1264" s="137">
        <v>-208157.66</v>
      </c>
    </row>
    <row r="1265" spans="1:6" hidden="1" outlineLevel="2" x14ac:dyDescent="0.25">
      <c r="A1265" s="136" t="s">
        <v>112</v>
      </c>
      <c r="B1265" s="136" t="s">
        <v>113</v>
      </c>
      <c r="C1265" s="136" t="s">
        <v>414</v>
      </c>
      <c r="D1265" s="136" t="s">
        <v>679</v>
      </c>
      <c r="E1265" s="136" t="s">
        <v>333</v>
      </c>
      <c r="F1265" s="137">
        <v>-4512</v>
      </c>
    </row>
    <row r="1266" spans="1:6" hidden="1" outlineLevel="2" x14ac:dyDescent="0.25">
      <c r="A1266" s="136" t="s">
        <v>112</v>
      </c>
      <c r="B1266" s="136" t="s">
        <v>113</v>
      </c>
      <c r="C1266" s="136" t="s">
        <v>414</v>
      </c>
      <c r="D1266" s="136" t="s">
        <v>679</v>
      </c>
      <c r="E1266" s="136" t="s">
        <v>317</v>
      </c>
      <c r="F1266" s="137">
        <v>-4474</v>
      </c>
    </row>
    <row r="1267" spans="1:6" hidden="1" outlineLevel="2" x14ac:dyDescent="0.25">
      <c r="A1267" s="136" t="s">
        <v>112</v>
      </c>
      <c r="B1267" s="136" t="s">
        <v>113</v>
      </c>
      <c r="C1267" s="136" t="s">
        <v>414</v>
      </c>
      <c r="D1267" s="136" t="s">
        <v>680</v>
      </c>
      <c r="E1267" s="136" t="s">
        <v>383</v>
      </c>
      <c r="F1267" s="137">
        <v>27897.69</v>
      </c>
    </row>
    <row r="1268" spans="1:6" hidden="1" outlineLevel="2" x14ac:dyDescent="0.25">
      <c r="A1268" s="136" t="s">
        <v>112</v>
      </c>
      <c r="B1268" s="136" t="s">
        <v>113</v>
      </c>
      <c r="C1268" s="136" t="s">
        <v>414</v>
      </c>
      <c r="D1268" s="136" t="s">
        <v>681</v>
      </c>
      <c r="E1268" s="136" t="s">
        <v>310</v>
      </c>
      <c r="F1268" s="137">
        <v>5919.72</v>
      </c>
    </row>
    <row r="1269" spans="1:6" hidden="1" outlineLevel="2" x14ac:dyDescent="0.25">
      <c r="A1269" s="136" t="s">
        <v>112</v>
      </c>
      <c r="B1269" s="136" t="s">
        <v>113</v>
      </c>
      <c r="C1269" s="136" t="s">
        <v>414</v>
      </c>
      <c r="D1269" s="136" t="s">
        <v>681</v>
      </c>
      <c r="E1269" s="136" t="s">
        <v>338</v>
      </c>
      <c r="F1269" s="137">
        <v>524.01</v>
      </c>
    </row>
    <row r="1270" spans="1:6" hidden="1" outlineLevel="2" x14ac:dyDescent="0.25">
      <c r="A1270" s="136" t="s">
        <v>112</v>
      </c>
      <c r="B1270" s="136" t="s">
        <v>113</v>
      </c>
      <c r="C1270" s="136" t="s">
        <v>414</v>
      </c>
      <c r="D1270" s="136" t="s">
        <v>681</v>
      </c>
      <c r="E1270" s="136" t="s">
        <v>337</v>
      </c>
      <c r="F1270" s="137">
        <v>3053.36</v>
      </c>
    </row>
    <row r="1271" spans="1:6" hidden="1" outlineLevel="2" x14ac:dyDescent="0.25">
      <c r="A1271" s="136" t="s">
        <v>112</v>
      </c>
      <c r="B1271" s="136" t="s">
        <v>113</v>
      </c>
      <c r="C1271" s="136" t="s">
        <v>414</v>
      </c>
      <c r="D1271" s="136" t="s">
        <v>682</v>
      </c>
      <c r="E1271" s="136" t="s">
        <v>292</v>
      </c>
      <c r="F1271" s="137">
        <v>39759.19</v>
      </c>
    </row>
    <row r="1272" spans="1:6" hidden="1" outlineLevel="2" x14ac:dyDescent="0.25">
      <c r="A1272" s="136" t="s">
        <v>112</v>
      </c>
      <c r="B1272" s="136" t="s">
        <v>113</v>
      </c>
      <c r="C1272" s="136" t="s">
        <v>414</v>
      </c>
      <c r="D1272" s="136" t="s">
        <v>682</v>
      </c>
      <c r="E1272" s="136" t="s">
        <v>372</v>
      </c>
      <c r="F1272" s="137">
        <v>749004.94</v>
      </c>
    </row>
    <row r="1273" spans="1:6" hidden="1" outlineLevel="2" x14ac:dyDescent="0.25">
      <c r="A1273" s="136" t="s">
        <v>112</v>
      </c>
      <c r="B1273" s="136" t="s">
        <v>113</v>
      </c>
      <c r="C1273" s="136" t="s">
        <v>414</v>
      </c>
      <c r="D1273" s="136" t="s">
        <v>682</v>
      </c>
      <c r="E1273" s="136" t="s">
        <v>340</v>
      </c>
      <c r="F1273" s="137">
        <v>19507292.739999998</v>
      </c>
    </row>
    <row r="1274" spans="1:6" hidden="1" outlineLevel="2" x14ac:dyDescent="0.25">
      <c r="A1274" s="136" t="s">
        <v>112</v>
      </c>
      <c r="B1274" s="136" t="s">
        <v>113</v>
      </c>
      <c r="C1274" s="136" t="s">
        <v>414</v>
      </c>
      <c r="D1274" s="136" t="s">
        <v>682</v>
      </c>
      <c r="E1274" s="136" t="s">
        <v>375</v>
      </c>
      <c r="F1274" s="137">
        <v>12168.61</v>
      </c>
    </row>
    <row r="1275" spans="1:6" hidden="1" outlineLevel="2" x14ac:dyDescent="0.25">
      <c r="A1275" s="136" t="s">
        <v>112</v>
      </c>
      <c r="B1275" s="136" t="s">
        <v>113</v>
      </c>
      <c r="C1275" s="136" t="s">
        <v>414</v>
      </c>
      <c r="D1275" s="136" t="s">
        <v>682</v>
      </c>
      <c r="E1275" s="136" t="s">
        <v>361</v>
      </c>
      <c r="F1275" s="137">
        <v>19498.38</v>
      </c>
    </row>
    <row r="1276" spans="1:6" hidden="1" outlineLevel="2" x14ac:dyDescent="0.25">
      <c r="A1276" s="136" t="s">
        <v>112</v>
      </c>
      <c r="B1276" s="136" t="s">
        <v>113</v>
      </c>
      <c r="C1276" s="136" t="s">
        <v>414</v>
      </c>
      <c r="D1276" s="136" t="s">
        <v>682</v>
      </c>
      <c r="E1276" s="136" t="s">
        <v>334</v>
      </c>
      <c r="F1276" s="137">
        <v>233560.47</v>
      </c>
    </row>
    <row r="1277" spans="1:6" hidden="1" outlineLevel="2" x14ac:dyDescent="0.25">
      <c r="A1277" s="136" t="s">
        <v>112</v>
      </c>
      <c r="B1277" s="136" t="s">
        <v>113</v>
      </c>
      <c r="C1277" s="136" t="s">
        <v>414</v>
      </c>
      <c r="D1277" s="136" t="s">
        <v>682</v>
      </c>
      <c r="E1277" s="136" t="s">
        <v>315</v>
      </c>
      <c r="F1277" s="137">
        <v>13631.97</v>
      </c>
    </row>
    <row r="1278" spans="1:6" hidden="1" outlineLevel="2" x14ac:dyDescent="0.25">
      <c r="A1278" s="136" t="s">
        <v>112</v>
      </c>
      <c r="B1278" s="136" t="s">
        <v>113</v>
      </c>
      <c r="C1278" s="136" t="s">
        <v>414</v>
      </c>
      <c r="D1278" s="136" t="s">
        <v>682</v>
      </c>
      <c r="E1278" s="136" t="s">
        <v>310</v>
      </c>
      <c r="F1278" s="137">
        <v>3785819.74</v>
      </c>
    </row>
    <row r="1279" spans="1:6" hidden="1" outlineLevel="2" x14ac:dyDescent="0.25">
      <c r="A1279" s="136" t="s">
        <v>112</v>
      </c>
      <c r="B1279" s="136" t="s">
        <v>113</v>
      </c>
      <c r="C1279" s="136" t="s">
        <v>414</v>
      </c>
      <c r="D1279" s="136" t="s">
        <v>682</v>
      </c>
      <c r="E1279" s="136" t="s">
        <v>316</v>
      </c>
      <c r="F1279" s="137">
        <v>16395.150000000001</v>
      </c>
    </row>
    <row r="1280" spans="1:6" hidden="1" outlineLevel="2" x14ac:dyDescent="0.25">
      <c r="A1280" s="136" t="s">
        <v>112</v>
      </c>
      <c r="B1280" s="136" t="s">
        <v>113</v>
      </c>
      <c r="C1280" s="136" t="s">
        <v>414</v>
      </c>
      <c r="D1280" s="136" t="s">
        <v>682</v>
      </c>
      <c r="E1280" s="136" t="s">
        <v>337</v>
      </c>
      <c r="F1280" s="137">
        <v>5261215.1900000004</v>
      </c>
    </row>
    <row r="1281" spans="1:6" hidden="1" outlineLevel="2" x14ac:dyDescent="0.25">
      <c r="A1281" s="136" t="s">
        <v>112</v>
      </c>
      <c r="B1281" s="136" t="s">
        <v>113</v>
      </c>
      <c r="C1281" s="136" t="s">
        <v>414</v>
      </c>
      <c r="D1281" s="136" t="s">
        <v>682</v>
      </c>
      <c r="E1281" s="136" t="s">
        <v>336</v>
      </c>
      <c r="F1281" s="137">
        <v>8417461.1699999999</v>
      </c>
    </row>
    <row r="1282" spans="1:6" hidden="1" outlineLevel="2" x14ac:dyDescent="0.25">
      <c r="A1282" s="136" t="s">
        <v>112</v>
      </c>
      <c r="B1282" s="136" t="s">
        <v>113</v>
      </c>
      <c r="C1282" s="136" t="s">
        <v>414</v>
      </c>
      <c r="D1282" s="136" t="s">
        <v>682</v>
      </c>
      <c r="E1282" s="136" t="s">
        <v>338</v>
      </c>
      <c r="F1282" s="137">
        <v>5814753.8700000001</v>
      </c>
    </row>
    <row r="1283" spans="1:6" hidden="1" outlineLevel="2" x14ac:dyDescent="0.25">
      <c r="A1283" s="136" t="s">
        <v>112</v>
      </c>
      <c r="B1283" s="136" t="s">
        <v>113</v>
      </c>
      <c r="C1283" s="136" t="s">
        <v>414</v>
      </c>
      <c r="D1283" s="136" t="s">
        <v>683</v>
      </c>
      <c r="E1283" s="136" t="s">
        <v>323</v>
      </c>
      <c r="F1283" s="137">
        <v>115879.46</v>
      </c>
    </row>
    <row r="1284" spans="1:6" hidden="1" outlineLevel="2" x14ac:dyDescent="0.25">
      <c r="A1284" s="136" t="s">
        <v>112</v>
      </c>
      <c r="B1284" s="136" t="s">
        <v>113</v>
      </c>
      <c r="C1284" s="136" t="s">
        <v>414</v>
      </c>
      <c r="D1284" s="136" t="s">
        <v>683</v>
      </c>
      <c r="E1284" s="136" t="s">
        <v>324</v>
      </c>
      <c r="F1284" s="137">
        <v>109628.73</v>
      </c>
    </row>
    <row r="1285" spans="1:6" hidden="1" outlineLevel="2" x14ac:dyDescent="0.25">
      <c r="A1285" s="136" t="s">
        <v>112</v>
      </c>
      <c r="B1285" s="136" t="s">
        <v>113</v>
      </c>
      <c r="C1285" s="136" t="s">
        <v>414</v>
      </c>
      <c r="D1285" s="136" t="s">
        <v>683</v>
      </c>
      <c r="E1285" s="136" t="s">
        <v>334</v>
      </c>
      <c r="F1285" s="137">
        <v>247313.6</v>
      </c>
    </row>
    <row r="1286" spans="1:6" hidden="1" outlineLevel="2" x14ac:dyDescent="0.25">
      <c r="A1286" s="136" t="s">
        <v>112</v>
      </c>
      <c r="B1286" s="136" t="s">
        <v>113</v>
      </c>
      <c r="C1286" s="136" t="s">
        <v>414</v>
      </c>
      <c r="D1286" s="136" t="s">
        <v>683</v>
      </c>
      <c r="E1286" s="136" t="s">
        <v>297</v>
      </c>
      <c r="F1286" s="137">
        <v>13452.51</v>
      </c>
    </row>
    <row r="1287" spans="1:6" hidden="1" outlineLevel="2" x14ac:dyDescent="0.25">
      <c r="A1287" s="136" t="s">
        <v>112</v>
      </c>
      <c r="B1287" s="136" t="s">
        <v>113</v>
      </c>
      <c r="C1287" s="136" t="s">
        <v>414</v>
      </c>
      <c r="D1287" s="136" t="s">
        <v>683</v>
      </c>
      <c r="E1287" s="136" t="s">
        <v>298</v>
      </c>
      <c r="F1287" s="137">
        <v>13523.72</v>
      </c>
    </row>
    <row r="1288" spans="1:6" hidden="1" outlineLevel="2" x14ac:dyDescent="0.25">
      <c r="A1288" s="136" t="s">
        <v>112</v>
      </c>
      <c r="B1288" s="136" t="s">
        <v>113</v>
      </c>
      <c r="C1288" s="136" t="s">
        <v>414</v>
      </c>
      <c r="D1288" s="136" t="s">
        <v>683</v>
      </c>
      <c r="E1288" s="136" t="s">
        <v>269</v>
      </c>
      <c r="F1288" s="137">
        <v>58646.36</v>
      </c>
    </row>
    <row r="1289" spans="1:6" hidden="1" outlineLevel="2" x14ac:dyDescent="0.25">
      <c r="A1289" s="136" t="s">
        <v>112</v>
      </c>
      <c r="B1289" s="136" t="s">
        <v>113</v>
      </c>
      <c r="C1289" s="136" t="s">
        <v>414</v>
      </c>
      <c r="D1289" s="136" t="s">
        <v>683</v>
      </c>
      <c r="E1289" s="136" t="s">
        <v>346</v>
      </c>
      <c r="F1289" s="137">
        <v>463207.1</v>
      </c>
    </row>
    <row r="1290" spans="1:6" hidden="1" outlineLevel="2" x14ac:dyDescent="0.25">
      <c r="A1290" s="136" t="s">
        <v>112</v>
      </c>
      <c r="B1290" s="136" t="s">
        <v>113</v>
      </c>
      <c r="C1290" s="136" t="s">
        <v>414</v>
      </c>
      <c r="D1290" s="136" t="s">
        <v>683</v>
      </c>
      <c r="E1290" s="136" t="s">
        <v>296</v>
      </c>
      <c r="F1290" s="137">
        <v>8791.52</v>
      </c>
    </row>
    <row r="1291" spans="1:6" hidden="1" outlineLevel="2" x14ac:dyDescent="0.25">
      <c r="A1291" s="136" t="s">
        <v>112</v>
      </c>
      <c r="B1291" s="136" t="s">
        <v>113</v>
      </c>
      <c r="C1291" s="136" t="s">
        <v>414</v>
      </c>
      <c r="D1291" s="136" t="s">
        <v>683</v>
      </c>
      <c r="E1291" s="136" t="s">
        <v>321</v>
      </c>
      <c r="F1291" s="137">
        <v>10403.74</v>
      </c>
    </row>
    <row r="1292" spans="1:6" hidden="1" outlineLevel="2" x14ac:dyDescent="0.25">
      <c r="A1292" s="136" t="s">
        <v>112</v>
      </c>
      <c r="B1292" s="136" t="s">
        <v>113</v>
      </c>
      <c r="C1292" s="136" t="s">
        <v>414</v>
      </c>
      <c r="D1292" s="136" t="s">
        <v>683</v>
      </c>
      <c r="E1292" s="136" t="s">
        <v>293</v>
      </c>
      <c r="F1292" s="137">
        <v>1132534.48</v>
      </c>
    </row>
    <row r="1293" spans="1:6" hidden="1" outlineLevel="2" x14ac:dyDescent="0.25">
      <c r="A1293" s="136" t="s">
        <v>112</v>
      </c>
      <c r="B1293" s="136" t="s">
        <v>113</v>
      </c>
      <c r="C1293" s="136" t="s">
        <v>414</v>
      </c>
      <c r="D1293" s="136" t="s">
        <v>683</v>
      </c>
      <c r="E1293" s="136" t="s">
        <v>301</v>
      </c>
      <c r="F1293" s="137">
        <v>22106.26</v>
      </c>
    </row>
    <row r="1294" spans="1:6" hidden="1" outlineLevel="2" x14ac:dyDescent="0.25">
      <c r="A1294" s="136" t="s">
        <v>112</v>
      </c>
      <c r="B1294" s="136" t="s">
        <v>113</v>
      </c>
      <c r="C1294" s="136" t="s">
        <v>414</v>
      </c>
      <c r="D1294" s="136" t="s">
        <v>683</v>
      </c>
      <c r="E1294" s="136" t="s">
        <v>277</v>
      </c>
      <c r="F1294" s="137">
        <v>1017.73</v>
      </c>
    </row>
    <row r="1295" spans="1:6" hidden="1" outlineLevel="2" x14ac:dyDescent="0.25">
      <c r="A1295" s="136" t="s">
        <v>112</v>
      </c>
      <c r="B1295" s="136" t="s">
        <v>113</v>
      </c>
      <c r="C1295" s="136" t="s">
        <v>414</v>
      </c>
      <c r="D1295" s="136" t="s">
        <v>683</v>
      </c>
      <c r="E1295" s="136" t="s">
        <v>361</v>
      </c>
      <c r="F1295" s="137">
        <v>44638.91</v>
      </c>
    </row>
    <row r="1296" spans="1:6" hidden="1" outlineLevel="2" x14ac:dyDescent="0.25">
      <c r="A1296" s="136" t="s">
        <v>112</v>
      </c>
      <c r="B1296" s="136" t="s">
        <v>113</v>
      </c>
      <c r="C1296" s="136" t="s">
        <v>414</v>
      </c>
      <c r="D1296" s="136" t="s">
        <v>683</v>
      </c>
      <c r="E1296" s="136" t="s">
        <v>355</v>
      </c>
      <c r="F1296" s="137">
        <v>13464.94</v>
      </c>
    </row>
    <row r="1297" spans="1:6" hidden="1" outlineLevel="2" x14ac:dyDescent="0.25">
      <c r="A1297" s="136" t="s">
        <v>112</v>
      </c>
      <c r="B1297" s="136" t="s">
        <v>113</v>
      </c>
      <c r="C1297" s="136" t="s">
        <v>414</v>
      </c>
      <c r="D1297" s="136" t="s">
        <v>683</v>
      </c>
      <c r="E1297" s="136" t="s">
        <v>360</v>
      </c>
      <c r="F1297" s="137">
        <v>143416.04</v>
      </c>
    </row>
    <row r="1298" spans="1:6" hidden="1" outlineLevel="2" x14ac:dyDescent="0.25">
      <c r="A1298" s="136" t="s">
        <v>112</v>
      </c>
      <c r="B1298" s="136" t="s">
        <v>113</v>
      </c>
      <c r="C1298" s="136" t="s">
        <v>414</v>
      </c>
      <c r="D1298" s="136" t="s">
        <v>683</v>
      </c>
      <c r="E1298" s="136" t="s">
        <v>314</v>
      </c>
      <c r="F1298" s="137">
        <v>71738.95</v>
      </c>
    </row>
    <row r="1299" spans="1:6" hidden="1" outlineLevel="2" x14ac:dyDescent="0.25">
      <c r="A1299" s="136" t="s">
        <v>112</v>
      </c>
      <c r="B1299" s="136" t="s">
        <v>113</v>
      </c>
      <c r="C1299" s="136" t="s">
        <v>414</v>
      </c>
      <c r="D1299" s="136" t="s">
        <v>683</v>
      </c>
      <c r="E1299" s="136" t="s">
        <v>285</v>
      </c>
      <c r="F1299" s="137">
        <v>36076.03</v>
      </c>
    </row>
    <row r="1300" spans="1:6" hidden="1" outlineLevel="2" x14ac:dyDescent="0.25">
      <c r="A1300" s="136" t="s">
        <v>112</v>
      </c>
      <c r="B1300" s="136" t="s">
        <v>113</v>
      </c>
      <c r="C1300" s="136" t="s">
        <v>414</v>
      </c>
      <c r="D1300" s="136" t="s">
        <v>683</v>
      </c>
      <c r="E1300" s="136" t="s">
        <v>278</v>
      </c>
      <c r="F1300" s="137">
        <v>13530.1</v>
      </c>
    </row>
    <row r="1301" spans="1:6" hidden="1" outlineLevel="2" x14ac:dyDescent="0.25">
      <c r="A1301" s="136" t="s">
        <v>112</v>
      </c>
      <c r="B1301" s="136" t="s">
        <v>113</v>
      </c>
      <c r="C1301" s="136" t="s">
        <v>414</v>
      </c>
      <c r="D1301" s="136" t="s">
        <v>683</v>
      </c>
      <c r="E1301" s="136" t="s">
        <v>336</v>
      </c>
      <c r="F1301" s="137">
        <v>157521.68</v>
      </c>
    </row>
    <row r="1302" spans="1:6" hidden="1" outlineLevel="2" x14ac:dyDescent="0.25">
      <c r="A1302" s="136" t="s">
        <v>112</v>
      </c>
      <c r="B1302" s="136" t="s">
        <v>113</v>
      </c>
      <c r="C1302" s="136" t="s">
        <v>414</v>
      </c>
      <c r="D1302" s="136" t="s">
        <v>683</v>
      </c>
      <c r="E1302" s="136" t="s">
        <v>335</v>
      </c>
      <c r="F1302" s="137">
        <v>97418.98</v>
      </c>
    </row>
    <row r="1303" spans="1:6" hidden="1" outlineLevel="2" x14ac:dyDescent="0.25">
      <c r="A1303" s="136" t="s">
        <v>112</v>
      </c>
      <c r="B1303" s="136" t="s">
        <v>113</v>
      </c>
      <c r="C1303" s="136" t="s">
        <v>414</v>
      </c>
      <c r="D1303" s="136" t="s">
        <v>683</v>
      </c>
      <c r="E1303" s="136" t="s">
        <v>383</v>
      </c>
      <c r="F1303" s="137">
        <v>236220.66</v>
      </c>
    </row>
    <row r="1304" spans="1:6" hidden="1" outlineLevel="2" x14ac:dyDescent="0.25">
      <c r="A1304" s="136" t="s">
        <v>112</v>
      </c>
      <c r="B1304" s="136" t="s">
        <v>113</v>
      </c>
      <c r="C1304" s="136" t="s">
        <v>414</v>
      </c>
      <c r="D1304" s="136" t="s">
        <v>683</v>
      </c>
      <c r="E1304" s="136" t="s">
        <v>316</v>
      </c>
      <c r="F1304" s="137">
        <v>1049.26</v>
      </c>
    </row>
    <row r="1305" spans="1:6" hidden="1" outlineLevel="2" x14ac:dyDescent="0.25">
      <c r="A1305" s="136" t="s">
        <v>112</v>
      </c>
      <c r="B1305" s="136" t="s">
        <v>113</v>
      </c>
      <c r="C1305" s="136" t="s">
        <v>414</v>
      </c>
      <c r="D1305" s="136" t="s">
        <v>683</v>
      </c>
      <c r="E1305" s="136" t="s">
        <v>290</v>
      </c>
      <c r="F1305" s="137">
        <v>108218.32</v>
      </c>
    </row>
    <row r="1306" spans="1:6" hidden="1" outlineLevel="2" x14ac:dyDescent="0.25">
      <c r="A1306" s="136" t="s">
        <v>112</v>
      </c>
      <c r="B1306" s="136" t="s">
        <v>113</v>
      </c>
      <c r="C1306" s="136" t="s">
        <v>414</v>
      </c>
      <c r="D1306" s="136" t="s">
        <v>683</v>
      </c>
      <c r="E1306" s="136" t="s">
        <v>372</v>
      </c>
      <c r="F1306" s="137">
        <v>21252.18</v>
      </c>
    </row>
    <row r="1307" spans="1:6" hidden="1" outlineLevel="2" x14ac:dyDescent="0.25">
      <c r="A1307" s="136" t="s">
        <v>112</v>
      </c>
      <c r="B1307" s="136" t="s">
        <v>113</v>
      </c>
      <c r="C1307" s="136" t="s">
        <v>414</v>
      </c>
      <c r="D1307" s="136" t="s">
        <v>683</v>
      </c>
      <c r="E1307" s="136" t="s">
        <v>376</v>
      </c>
      <c r="F1307" s="137">
        <v>268710.24</v>
      </c>
    </row>
    <row r="1308" spans="1:6" hidden="1" outlineLevel="2" x14ac:dyDescent="0.25">
      <c r="A1308" s="136" t="s">
        <v>112</v>
      </c>
      <c r="B1308" s="136" t="s">
        <v>113</v>
      </c>
      <c r="C1308" s="136" t="s">
        <v>414</v>
      </c>
      <c r="D1308" s="136" t="s">
        <v>683</v>
      </c>
      <c r="E1308" s="136" t="s">
        <v>366</v>
      </c>
      <c r="F1308" s="137">
        <v>24998.1</v>
      </c>
    </row>
    <row r="1309" spans="1:6" hidden="1" outlineLevel="2" x14ac:dyDescent="0.25">
      <c r="A1309" s="136" t="s">
        <v>112</v>
      </c>
      <c r="B1309" s="136" t="s">
        <v>113</v>
      </c>
      <c r="C1309" s="136" t="s">
        <v>414</v>
      </c>
      <c r="D1309" s="136" t="s">
        <v>683</v>
      </c>
      <c r="E1309" s="136" t="s">
        <v>280</v>
      </c>
      <c r="F1309" s="137">
        <v>23565.72</v>
      </c>
    </row>
    <row r="1310" spans="1:6" hidden="1" outlineLevel="2" x14ac:dyDescent="0.25">
      <c r="A1310" s="136" t="s">
        <v>112</v>
      </c>
      <c r="B1310" s="136" t="s">
        <v>113</v>
      </c>
      <c r="C1310" s="136" t="s">
        <v>414</v>
      </c>
      <c r="D1310" s="136" t="s">
        <v>683</v>
      </c>
      <c r="E1310" s="136" t="s">
        <v>310</v>
      </c>
      <c r="F1310" s="137">
        <v>26800.16</v>
      </c>
    </row>
    <row r="1311" spans="1:6" hidden="1" outlineLevel="2" x14ac:dyDescent="0.25">
      <c r="A1311" s="136" t="s">
        <v>112</v>
      </c>
      <c r="B1311" s="136" t="s">
        <v>113</v>
      </c>
      <c r="C1311" s="136" t="s">
        <v>414</v>
      </c>
      <c r="D1311" s="136" t="s">
        <v>683</v>
      </c>
      <c r="E1311" s="136" t="s">
        <v>329</v>
      </c>
      <c r="F1311" s="137">
        <v>205298.28</v>
      </c>
    </row>
    <row r="1312" spans="1:6" hidden="1" outlineLevel="2" x14ac:dyDescent="0.25">
      <c r="A1312" s="136" t="s">
        <v>112</v>
      </c>
      <c r="B1312" s="136" t="s">
        <v>113</v>
      </c>
      <c r="C1312" s="136" t="s">
        <v>414</v>
      </c>
      <c r="D1312" s="136" t="s">
        <v>683</v>
      </c>
      <c r="E1312" s="136" t="s">
        <v>291</v>
      </c>
      <c r="F1312" s="137">
        <v>72011.67</v>
      </c>
    </row>
    <row r="1313" spans="1:6" hidden="1" outlineLevel="2" x14ac:dyDescent="0.25">
      <c r="A1313" s="136" t="s">
        <v>112</v>
      </c>
      <c r="B1313" s="136" t="s">
        <v>113</v>
      </c>
      <c r="C1313" s="136" t="s">
        <v>414</v>
      </c>
      <c r="D1313" s="136" t="s">
        <v>683</v>
      </c>
      <c r="E1313" s="136" t="s">
        <v>315</v>
      </c>
      <c r="F1313" s="137">
        <v>116426.81</v>
      </c>
    </row>
    <row r="1314" spans="1:6" hidden="1" outlineLevel="2" x14ac:dyDescent="0.25">
      <c r="A1314" s="136" t="s">
        <v>112</v>
      </c>
      <c r="B1314" s="136" t="s">
        <v>113</v>
      </c>
      <c r="C1314" s="136" t="s">
        <v>414</v>
      </c>
      <c r="D1314" s="136" t="s">
        <v>683</v>
      </c>
      <c r="E1314" s="136" t="s">
        <v>309</v>
      </c>
      <c r="F1314" s="137">
        <v>125980.88</v>
      </c>
    </row>
    <row r="1315" spans="1:6" hidden="1" outlineLevel="2" x14ac:dyDescent="0.25">
      <c r="A1315" s="136" t="s">
        <v>112</v>
      </c>
      <c r="B1315" s="136" t="s">
        <v>113</v>
      </c>
      <c r="C1315" s="136" t="s">
        <v>414</v>
      </c>
      <c r="D1315" s="136" t="s">
        <v>683</v>
      </c>
      <c r="E1315" s="136" t="s">
        <v>273</v>
      </c>
      <c r="F1315" s="137">
        <v>20205.05</v>
      </c>
    </row>
    <row r="1316" spans="1:6" hidden="1" outlineLevel="2" x14ac:dyDescent="0.25">
      <c r="A1316" s="136" t="s">
        <v>112</v>
      </c>
      <c r="B1316" s="136" t="s">
        <v>113</v>
      </c>
      <c r="C1316" s="136" t="s">
        <v>414</v>
      </c>
      <c r="D1316" s="136" t="s">
        <v>683</v>
      </c>
      <c r="E1316" s="136" t="s">
        <v>317</v>
      </c>
      <c r="F1316" s="137">
        <v>16128.85</v>
      </c>
    </row>
    <row r="1317" spans="1:6" hidden="1" outlineLevel="2" x14ac:dyDescent="0.25">
      <c r="A1317" s="136" t="s">
        <v>112</v>
      </c>
      <c r="B1317" s="136" t="s">
        <v>113</v>
      </c>
      <c r="C1317" s="136" t="s">
        <v>414</v>
      </c>
      <c r="D1317" s="136" t="s">
        <v>683</v>
      </c>
      <c r="E1317" s="136" t="s">
        <v>362</v>
      </c>
      <c r="F1317" s="137">
        <v>146414.60999999999</v>
      </c>
    </row>
    <row r="1318" spans="1:6" hidden="1" outlineLevel="2" x14ac:dyDescent="0.25">
      <c r="A1318" s="136" t="s">
        <v>112</v>
      </c>
      <c r="B1318" s="136" t="s">
        <v>113</v>
      </c>
      <c r="C1318" s="136" t="s">
        <v>414</v>
      </c>
      <c r="D1318" s="136" t="s">
        <v>683</v>
      </c>
      <c r="E1318" s="136" t="s">
        <v>283</v>
      </c>
      <c r="F1318" s="137">
        <v>39653.96</v>
      </c>
    </row>
    <row r="1319" spans="1:6" hidden="1" outlineLevel="2" x14ac:dyDescent="0.25">
      <c r="A1319" s="136" t="s">
        <v>112</v>
      </c>
      <c r="B1319" s="136" t="s">
        <v>113</v>
      </c>
      <c r="C1319" s="136" t="s">
        <v>414</v>
      </c>
      <c r="D1319" s="136" t="s">
        <v>683</v>
      </c>
      <c r="E1319" s="136" t="s">
        <v>322</v>
      </c>
      <c r="F1319" s="137">
        <v>64295.49</v>
      </c>
    </row>
    <row r="1320" spans="1:6" hidden="1" outlineLevel="2" x14ac:dyDescent="0.25">
      <c r="A1320" s="136" t="s">
        <v>112</v>
      </c>
      <c r="B1320" s="136" t="s">
        <v>113</v>
      </c>
      <c r="C1320" s="136" t="s">
        <v>414</v>
      </c>
      <c r="D1320" s="136" t="s">
        <v>683</v>
      </c>
      <c r="E1320" s="136" t="s">
        <v>279</v>
      </c>
      <c r="F1320" s="137">
        <v>28819.79</v>
      </c>
    </row>
    <row r="1321" spans="1:6" hidden="1" outlineLevel="2" x14ac:dyDescent="0.25">
      <c r="A1321" s="136" t="s">
        <v>112</v>
      </c>
      <c r="B1321" s="136" t="s">
        <v>113</v>
      </c>
      <c r="C1321" s="136" t="s">
        <v>414</v>
      </c>
      <c r="D1321" s="136" t="s">
        <v>683</v>
      </c>
      <c r="E1321" s="136" t="s">
        <v>288</v>
      </c>
      <c r="F1321" s="137">
        <v>99374.96</v>
      </c>
    </row>
    <row r="1322" spans="1:6" hidden="1" outlineLevel="2" x14ac:dyDescent="0.25">
      <c r="A1322" s="136" t="s">
        <v>112</v>
      </c>
      <c r="B1322" s="136" t="s">
        <v>113</v>
      </c>
      <c r="C1322" s="136" t="s">
        <v>414</v>
      </c>
      <c r="D1322" s="136" t="s">
        <v>683</v>
      </c>
      <c r="E1322" s="136" t="s">
        <v>299</v>
      </c>
      <c r="F1322" s="137">
        <v>15850.6</v>
      </c>
    </row>
    <row r="1323" spans="1:6" hidden="1" outlineLevel="2" x14ac:dyDescent="0.25">
      <c r="A1323" s="136" t="s">
        <v>112</v>
      </c>
      <c r="B1323" s="136" t="s">
        <v>113</v>
      </c>
      <c r="C1323" s="136" t="s">
        <v>414</v>
      </c>
      <c r="D1323" s="136" t="s">
        <v>683</v>
      </c>
      <c r="E1323" s="136" t="s">
        <v>332</v>
      </c>
      <c r="F1323" s="137">
        <v>8022.65</v>
      </c>
    </row>
    <row r="1324" spans="1:6" hidden="1" outlineLevel="2" x14ac:dyDescent="0.25">
      <c r="A1324" s="136" t="s">
        <v>112</v>
      </c>
      <c r="B1324" s="136" t="s">
        <v>113</v>
      </c>
      <c r="C1324" s="136" t="s">
        <v>414</v>
      </c>
      <c r="D1324" s="136" t="s">
        <v>683</v>
      </c>
      <c r="E1324" s="136" t="s">
        <v>300</v>
      </c>
      <c r="F1324" s="137">
        <v>8853.36</v>
      </c>
    </row>
    <row r="1325" spans="1:6" hidden="1" outlineLevel="2" x14ac:dyDescent="0.25">
      <c r="A1325" s="136" t="s">
        <v>112</v>
      </c>
      <c r="B1325" s="136" t="s">
        <v>113</v>
      </c>
      <c r="C1325" s="136" t="s">
        <v>414</v>
      </c>
      <c r="D1325" s="136" t="s">
        <v>683</v>
      </c>
      <c r="E1325" s="136" t="s">
        <v>286</v>
      </c>
      <c r="F1325" s="137">
        <v>19778.62</v>
      </c>
    </row>
    <row r="1326" spans="1:6" hidden="1" outlineLevel="2" x14ac:dyDescent="0.25">
      <c r="A1326" s="136" t="s">
        <v>112</v>
      </c>
      <c r="B1326" s="136" t="s">
        <v>113</v>
      </c>
      <c r="C1326" s="136" t="s">
        <v>414</v>
      </c>
      <c r="D1326" s="136" t="s">
        <v>683</v>
      </c>
      <c r="E1326" s="136" t="s">
        <v>337</v>
      </c>
      <c r="F1326" s="137">
        <v>126017.02</v>
      </c>
    </row>
    <row r="1327" spans="1:6" hidden="1" outlineLevel="2" x14ac:dyDescent="0.25">
      <c r="A1327" s="136" t="s">
        <v>112</v>
      </c>
      <c r="B1327" s="136" t="s">
        <v>113</v>
      </c>
      <c r="C1327" s="136" t="s">
        <v>414</v>
      </c>
      <c r="D1327" s="136" t="s">
        <v>683</v>
      </c>
      <c r="E1327" s="136" t="s">
        <v>327</v>
      </c>
      <c r="F1327" s="137">
        <v>38130.17</v>
      </c>
    </row>
    <row r="1328" spans="1:6" hidden="1" outlineLevel="2" x14ac:dyDescent="0.25">
      <c r="A1328" s="136" t="s">
        <v>112</v>
      </c>
      <c r="B1328" s="136" t="s">
        <v>113</v>
      </c>
      <c r="C1328" s="136" t="s">
        <v>414</v>
      </c>
      <c r="D1328" s="136" t="s">
        <v>683</v>
      </c>
      <c r="E1328" s="136" t="s">
        <v>303</v>
      </c>
      <c r="F1328" s="137">
        <v>31822.48</v>
      </c>
    </row>
    <row r="1329" spans="1:6" hidden="1" outlineLevel="2" x14ac:dyDescent="0.25">
      <c r="A1329" s="136" t="s">
        <v>112</v>
      </c>
      <c r="B1329" s="136" t="s">
        <v>113</v>
      </c>
      <c r="C1329" s="136" t="s">
        <v>414</v>
      </c>
      <c r="D1329" s="136" t="s">
        <v>683</v>
      </c>
      <c r="E1329" s="136" t="s">
        <v>289</v>
      </c>
      <c r="F1329" s="137">
        <v>138008.71</v>
      </c>
    </row>
    <row r="1330" spans="1:6" hidden="1" outlineLevel="2" x14ac:dyDescent="0.25">
      <c r="A1330" s="136" t="s">
        <v>112</v>
      </c>
      <c r="B1330" s="136" t="s">
        <v>113</v>
      </c>
      <c r="C1330" s="136" t="s">
        <v>414</v>
      </c>
      <c r="D1330" s="136" t="s">
        <v>683</v>
      </c>
      <c r="E1330" s="136" t="s">
        <v>328</v>
      </c>
      <c r="F1330" s="137">
        <v>51426.67</v>
      </c>
    </row>
    <row r="1331" spans="1:6" hidden="1" outlineLevel="2" x14ac:dyDescent="0.25">
      <c r="A1331" s="136" t="s">
        <v>112</v>
      </c>
      <c r="B1331" s="136" t="s">
        <v>113</v>
      </c>
      <c r="C1331" s="136" t="s">
        <v>414</v>
      </c>
      <c r="D1331" s="136" t="s">
        <v>683</v>
      </c>
      <c r="E1331" s="136" t="s">
        <v>339</v>
      </c>
      <c r="F1331" s="137">
        <v>434801.52</v>
      </c>
    </row>
    <row r="1332" spans="1:6" hidden="1" outlineLevel="2" x14ac:dyDescent="0.25">
      <c r="A1332" s="136" t="s">
        <v>112</v>
      </c>
      <c r="B1332" s="136" t="s">
        <v>113</v>
      </c>
      <c r="C1332" s="136" t="s">
        <v>414</v>
      </c>
      <c r="D1332" s="136" t="s">
        <v>683</v>
      </c>
      <c r="E1332" s="136" t="s">
        <v>375</v>
      </c>
      <c r="F1332" s="137">
        <v>10488.48</v>
      </c>
    </row>
    <row r="1333" spans="1:6" hidden="1" outlineLevel="2" x14ac:dyDescent="0.25">
      <c r="A1333" s="136" t="s">
        <v>112</v>
      </c>
      <c r="B1333" s="136" t="s">
        <v>113</v>
      </c>
      <c r="C1333" s="136" t="s">
        <v>414</v>
      </c>
      <c r="D1333" s="136" t="s">
        <v>683</v>
      </c>
      <c r="E1333" s="136" t="s">
        <v>363</v>
      </c>
      <c r="F1333" s="137">
        <v>236851.6</v>
      </c>
    </row>
    <row r="1334" spans="1:6" hidden="1" outlineLevel="2" x14ac:dyDescent="0.25">
      <c r="A1334" s="136" t="s">
        <v>112</v>
      </c>
      <c r="B1334" s="136" t="s">
        <v>113</v>
      </c>
      <c r="C1334" s="136" t="s">
        <v>414</v>
      </c>
      <c r="D1334" s="136" t="s">
        <v>683</v>
      </c>
      <c r="E1334" s="136" t="s">
        <v>338</v>
      </c>
      <c r="F1334" s="137">
        <v>190720.01</v>
      </c>
    </row>
    <row r="1335" spans="1:6" hidden="1" outlineLevel="2" x14ac:dyDescent="0.25">
      <c r="A1335" s="136" t="s">
        <v>112</v>
      </c>
      <c r="B1335" s="136" t="s">
        <v>113</v>
      </c>
      <c r="C1335" s="136" t="s">
        <v>414</v>
      </c>
      <c r="D1335" s="136" t="s">
        <v>683</v>
      </c>
      <c r="E1335" s="136" t="s">
        <v>281</v>
      </c>
      <c r="F1335" s="137">
        <v>14563.57</v>
      </c>
    </row>
    <row r="1336" spans="1:6" hidden="1" outlineLevel="2" x14ac:dyDescent="0.25">
      <c r="A1336" s="136" t="s">
        <v>112</v>
      </c>
      <c r="B1336" s="136" t="s">
        <v>113</v>
      </c>
      <c r="C1336" s="136" t="s">
        <v>414</v>
      </c>
      <c r="D1336" s="136" t="s">
        <v>683</v>
      </c>
      <c r="E1336" s="136" t="s">
        <v>333</v>
      </c>
      <c r="F1336" s="137">
        <v>67049.11</v>
      </c>
    </row>
    <row r="1337" spans="1:6" hidden="1" outlineLevel="2" x14ac:dyDescent="0.25">
      <c r="A1337" s="136" t="s">
        <v>112</v>
      </c>
      <c r="B1337" s="136" t="s">
        <v>113</v>
      </c>
      <c r="C1337" s="136" t="s">
        <v>414</v>
      </c>
      <c r="D1337" s="136" t="s">
        <v>683</v>
      </c>
      <c r="E1337" s="136" t="s">
        <v>340</v>
      </c>
      <c r="F1337" s="137">
        <v>645513.18999999994</v>
      </c>
    </row>
    <row r="1338" spans="1:6" hidden="1" outlineLevel="2" x14ac:dyDescent="0.25">
      <c r="A1338" s="136" t="s">
        <v>112</v>
      </c>
      <c r="B1338" s="136" t="s">
        <v>113</v>
      </c>
      <c r="C1338" s="136" t="s">
        <v>414</v>
      </c>
      <c r="D1338" s="136" t="s">
        <v>683</v>
      </c>
      <c r="E1338" s="136" t="s">
        <v>313</v>
      </c>
      <c r="F1338" s="137">
        <v>86078.21</v>
      </c>
    </row>
    <row r="1339" spans="1:6" hidden="1" outlineLevel="2" x14ac:dyDescent="0.25">
      <c r="A1339" s="136" t="s">
        <v>112</v>
      </c>
      <c r="B1339" s="136" t="s">
        <v>113</v>
      </c>
      <c r="C1339" s="136" t="s">
        <v>414</v>
      </c>
      <c r="D1339" s="136" t="s">
        <v>683</v>
      </c>
      <c r="E1339" s="136" t="s">
        <v>343</v>
      </c>
      <c r="F1339" s="137">
        <v>107295.59</v>
      </c>
    </row>
    <row r="1340" spans="1:6" hidden="1" outlineLevel="2" x14ac:dyDescent="0.25">
      <c r="A1340" s="136" t="s">
        <v>112</v>
      </c>
      <c r="B1340" s="136" t="s">
        <v>113</v>
      </c>
      <c r="C1340" s="136" t="s">
        <v>414</v>
      </c>
      <c r="D1340" s="136" t="s">
        <v>683</v>
      </c>
      <c r="E1340" s="136" t="s">
        <v>308</v>
      </c>
      <c r="F1340" s="137">
        <v>428675.76</v>
      </c>
    </row>
    <row r="1341" spans="1:6" hidden="1" outlineLevel="2" x14ac:dyDescent="0.25">
      <c r="A1341" s="136" t="s">
        <v>112</v>
      </c>
      <c r="B1341" s="136" t="s">
        <v>113</v>
      </c>
      <c r="C1341" s="136" t="s">
        <v>414</v>
      </c>
      <c r="D1341" s="136" t="s">
        <v>683</v>
      </c>
      <c r="E1341" s="136" t="s">
        <v>284</v>
      </c>
      <c r="F1341" s="137">
        <v>42741.05</v>
      </c>
    </row>
    <row r="1342" spans="1:6" hidden="1" outlineLevel="2" x14ac:dyDescent="0.25">
      <c r="A1342" s="136" t="s">
        <v>112</v>
      </c>
      <c r="B1342" s="136" t="s">
        <v>113</v>
      </c>
      <c r="C1342" s="136" t="s">
        <v>414</v>
      </c>
      <c r="D1342" s="136" t="s">
        <v>683</v>
      </c>
      <c r="E1342" s="136" t="s">
        <v>367</v>
      </c>
      <c r="F1342" s="137">
        <v>32439.68</v>
      </c>
    </row>
    <row r="1343" spans="1:6" hidden="1" outlineLevel="2" x14ac:dyDescent="0.25">
      <c r="A1343" s="136" t="s">
        <v>112</v>
      </c>
      <c r="B1343" s="136" t="s">
        <v>113</v>
      </c>
      <c r="C1343" s="136" t="s">
        <v>414</v>
      </c>
      <c r="D1343" s="136" t="s">
        <v>683</v>
      </c>
      <c r="E1343" s="136" t="s">
        <v>282</v>
      </c>
      <c r="F1343" s="137">
        <v>48892.65</v>
      </c>
    </row>
    <row r="1344" spans="1:6" hidden="1" outlineLevel="2" x14ac:dyDescent="0.25">
      <c r="A1344" s="136" t="s">
        <v>112</v>
      </c>
      <c r="B1344" s="136" t="s">
        <v>113</v>
      </c>
      <c r="C1344" s="136" t="s">
        <v>414</v>
      </c>
      <c r="D1344" s="136" t="s">
        <v>683</v>
      </c>
      <c r="E1344" s="136" t="s">
        <v>292</v>
      </c>
      <c r="F1344" s="137">
        <v>16837939.609999999</v>
      </c>
    </row>
    <row r="1345" spans="1:6" hidden="1" outlineLevel="2" x14ac:dyDescent="0.25">
      <c r="A1345" s="136" t="s">
        <v>112</v>
      </c>
      <c r="B1345" s="136" t="s">
        <v>113</v>
      </c>
      <c r="C1345" s="136" t="s">
        <v>414</v>
      </c>
      <c r="D1345" s="136" t="s">
        <v>683</v>
      </c>
      <c r="E1345" s="136" t="s">
        <v>302</v>
      </c>
      <c r="F1345" s="137">
        <v>15512.81</v>
      </c>
    </row>
    <row r="1346" spans="1:6" hidden="1" outlineLevel="2" x14ac:dyDescent="0.25">
      <c r="A1346" s="136" t="s">
        <v>112</v>
      </c>
      <c r="B1346" s="136" t="s">
        <v>113</v>
      </c>
      <c r="C1346" s="136" t="s">
        <v>414</v>
      </c>
      <c r="D1346" s="136" t="s">
        <v>683</v>
      </c>
      <c r="E1346" s="136" t="s">
        <v>287</v>
      </c>
      <c r="F1346" s="137">
        <v>28175.9</v>
      </c>
    </row>
    <row r="1347" spans="1:6" hidden="1" outlineLevel="2" x14ac:dyDescent="0.25">
      <c r="A1347" s="136" t="s">
        <v>112</v>
      </c>
      <c r="B1347" s="136" t="s">
        <v>113</v>
      </c>
      <c r="C1347" s="136" t="s">
        <v>414</v>
      </c>
      <c r="D1347" s="136" t="s">
        <v>684</v>
      </c>
      <c r="E1347" s="136" t="s">
        <v>293</v>
      </c>
      <c r="F1347" s="137">
        <v>3253.78</v>
      </c>
    </row>
    <row r="1348" spans="1:6" hidden="1" outlineLevel="2" x14ac:dyDescent="0.25">
      <c r="A1348" s="136" t="s">
        <v>112</v>
      </c>
      <c r="B1348" s="136" t="s">
        <v>113</v>
      </c>
      <c r="C1348" s="136" t="s">
        <v>414</v>
      </c>
      <c r="D1348" s="136" t="s">
        <v>684</v>
      </c>
      <c r="E1348" s="136" t="s">
        <v>343</v>
      </c>
      <c r="F1348" s="137">
        <v>4275.33</v>
      </c>
    </row>
    <row r="1349" spans="1:6" hidden="1" outlineLevel="2" x14ac:dyDescent="0.25">
      <c r="A1349" s="136" t="s">
        <v>112</v>
      </c>
      <c r="B1349" s="136" t="s">
        <v>113</v>
      </c>
      <c r="C1349" s="136" t="s">
        <v>414</v>
      </c>
      <c r="D1349" s="136" t="s">
        <v>684</v>
      </c>
      <c r="E1349" s="136" t="s">
        <v>333</v>
      </c>
      <c r="F1349" s="137">
        <v>19953.3</v>
      </c>
    </row>
    <row r="1350" spans="1:6" hidden="1" outlineLevel="2" x14ac:dyDescent="0.25">
      <c r="A1350" s="136" t="s">
        <v>112</v>
      </c>
      <c r="B1350" s="136" t="s">
        <v>113</v>
      </c>
      <c r="C1350" s="136" t="s">
        <v>414</v>
      </c>
      <c r="D1350" s="136" t="s">
        <v>684</v>
      </c>
      <c r="E1350" s="136" t="s">
        <v>366</v>
      </c>
      <c r="F1350" s="137">
        <v>1359.77</v>
      </c>
    </row>
    <row r="1351" spans="1:6" hidden="1" outlineLevel="2" x14ac:dyDescent="0.25">
      <c r="A1351" s="136" t="s">
        <v>112</v>
      </c>
      <c r="B1351" s="136" t="s">
        <v>113</v>
      </c>
      <c r="C1351" s="136" t="s">
        <v>414</v>
      </c>
      <c r="D1351" s="136" t="s">
        <v>684</v>
      </c>
      <c r="E1351" s="136" t="s">
        <v>288</v>
      </c>
      <c r="F1351" s="137">
        <v>780.96</v>
      </c>
    </row>
    <row r="1352" spans="1:6" hidden="1" outlineLevel="2" x14ac:dyDescent="0.25">
      <c r="A1352" s="136" t="s">
        <v>112</v>
      </c>
      <c r="B1352" s="136" t="s">
        <v>113</v>
      </c>
      <c r="C1352" s="136" t="s">
        <v>414</v>
      </c>
      <c r="D1352" s="136" t="s">
        <v>684</v>
      </c>
      <c r="E1352" s="136" t="s">
        <v>297</v>
      </c>
      <c r="F1352" s="137">
        <v>721.71</v>
      </c>
    </row>
    <row r="1353" spans="1:6" hidden="1" outlineLevel="2" x14ac:dyDescent="0.25">
      <c r="A1353" s="136" t="s">
        <v>112</v>
      </c>
      <c r="B1353" s="136" t="s">
        <v>113</v>
      </c>
      <c r="C1353" s="136" t="s">
        <v>414</v>
      </c>
      <c r="D1353" s="136" t="s">
        <v>684</v>
      </c>
      <c r="E1353" s="136" t="s">
        <v>386</v>
      </c>
      <c r="F1353" s="137">
        <v>5069.8900000000003</v>
      </c>
    </row>
    <row r="1354" spans="1:6" hidden="1" outlineLevel="2" x14ac:dyDescent="0.25">
      <c r="A1354" s="136" t="s">
        <v>112</v>
      </c>
      <c r="B1354" s="136" t="s">
        <v>113</v>
      </c>
      <c r="C1354" s="136" t="s">
        <v>414</v>
      </c>
      <c r="D1354" s="136" t="s">
        <v>684</v>
      </c>
      <c r="E1354" s="136" t="s">
        <v>276</v>
      </c>
      <c r="F1354" s="137">
        <v>1124.67</v>
      </c>
    </row>
    <row r="1355" spans="1:6" hidden="1" outlineLevel="2" x14ac:dyDescent="0.25">
      <c r="A1355" s="136" t="s">
        <v>112</v>
      </c>
      <c r="B1355" s="136" t="s">
        <v>113</v>
      </c>
      <c r="C1355" s="136" t="s">
        <v>414</v>
      </c>
      <c r="D1355" s="136" t="s">
        <v>684</v>
      </c>
      <c r="E1355" s="136" t="s">
        <v>355</v>
      </c>
      <c r="F1355" s="137">
        <v>428.57</v>
      </c>
    </row>
    <row r="1356" spans="1:6" hidden="1" outlineLevel="2" x14ac:dyDescent="0.25">
      <c r="A1356" s="136" t="s">
        <v>112</v>
      </c>
      <c r="B1356" s="136" t="s">
        <v>113</v>
      </c>
      <c r="C1356" s="136" t="s">
        <v>414</v>
      </c>
      <c r="D1356" s="136" t="s">
        <v>684</v>
      </c>
      <c r="E1356" s="136" t="s">
        <v>360</v>
      </c>
      <c r="F1356" s="137">
        <v>287.14</v>
      </c>
    </row>
    <row r="1357" spans="1:6" hidden="1" outlineLevel="2" x14ac:dyDescent="0.25">
      <c r="A1357" s="136" t="s">
        <v>112</v>
      </c>
      <c r="B1357" s="136" t="s">
        <v>113</v>
      </c>
      <c r="C1357" s="136" t="s">
        <v>414</v>
      </c>
      <c r="D1357" s="136" t="s">
        <v>684</v>
      </c>
      <c r="E1357" s="136" t="s">
        <v>313</v>
      </c>
      <c r="F1357" s="137">
        <v>5883.47</v>
      </c>
    </row>
    <row r="1358" spans="1:6" hidden="1" outlineLevel="2" x14ac:dyDescent="0.25">
      <c r="A1358" s="136" t="s">
        <v>112</v>
      </c>
      <c r="B1358" s="136" t="s">
        <v>113</v>
      </c>
      <c r="C1358" s="136" t="s">
        <v>414</v>
      </c>
      <c r="D1358" s="136" t="s">
        <v>684</v>
      </c>
      <c r="E1358" s="136" t="s">
        <v>286</v>
      </c>
      <c r="F1358" s="137">
        <v>56660.13</v>
      </c>
    </row>
    <row r="1359" spans="1:6" hidden="1" outlineLevel="2" x14ac:dyDescent="0.25">
      <c r="A1359" s="136" t="s">
        <v>112</v>
      </c>
      <c r="B1359" s="136" t="s">
        <v>113</v>
      </c>
      <c r="C1359" s="136" t="s">
        <v>414</v>
      </c>
      <c r="D1359" s="136" t="s">
        <v>684</v>
      </c>
      <c r="E1359" s="136" t="s">
        <v>309</v>
      </c>
      <c r="F1359" s="137">
        <v>2332.11</v>
      </c>
    </row>
    <row r="1360" spans="1:6" hidden="1" outlineLevel="2" x14ac:dyDescent="0.25">
      <c r="A1360" s="136" t="s">
        <v>112</v>
      </c>
      <c r="B1360" s="136" t="s">
        <v>113</v>
      </c>
      <c r="C1360" s="136" t="s">
        <v>414</v>
      </c>
      <c r="D1360" s="136" t="s">
        <v>684</v>
      </c>
      <c r="E1360" s="136" t="s">
        <v>272</v>
      </c>
      <c r="F1360" s="137">
        <v>703.36</v>
      </c>
    </row>
    <row r="1361" spans="1:6" hidden="1" outlineLevel="2" x14ac:dyDescent="0.25">
      <c r="A1361" s="136" t="s">
        <v>112</v>
      </c>
      <c r="B1361" s="136" t="s">
        <v>113</v>
      </c>
      <c r="C1361" s="136" t="s">
        <v>414</v>
      </c>
      <c r="D1361" s="136" t="s">
        <v>684</v>
      </c>
      <c r="E1361" s="136" t="s">
        <v>321</v>
      </c>
      <c r="F1361" s="137">
        <v>895.2</v>
      </c>
    </row>
    <row r="1362" spans="1:6" hidden="1" outlineLevel="2" x14ac:dyDescent="0.25">
      <c r="A1362" s="136" t="s">
        <v>112</v>
      </c>
      <c r="B1362" s="136" t="s">
        <v>113</v>
      </c>
      <c r="C1362" s="136" t="s">
        <v>414</v>
      </c>
      <c r="D1362" s="136" t="s">
        <v>684</v>
      </c>
      <c r="E1362" s="136" t="s">
        <v>284</v>
      </c>
      <c r="F1362" s="137">
        <v>2266.4</v>
      </c>
    </row>
    <row r="1363" spans="1:6" hidden="1" outlineLevel="2" x14ac:dyDescent="0.25">
      <c r="A1363" s="136" t="s">
        <v>112</v>
      </c>
      <c r="B1363" s="136" t="s">
        <v>113</v>
      </c>
      <c r="C1363" s="136" t="s">
        <v>414</v>
      </c>
      <c r="D1363" s="136" t="s">
        <v>684</v>
      </c>
      <c r="E1363" s="136" t="s">
        <v>375</v>
      </c>
      <c r="F1363" s="137">
        <v>-23415.32</v>
      </c>
    </row>
    <row r="1364" spans="1:6" hidden="1" outlineLevel="2" x14ac:dyDescent="0.25">
      <c r="A1364" s="136" t="s">
        <v>112</v>
      </c>
      <c r="B1364" s="136" t="s">
        <v>113</v>
      </c>
      <c r="C1364" s="136" t="s">
        <v>414</v>
      </c>
      <c r="D1364" s="136" t="s">
        <v>684</v>
      </c>
      <c r="E1364" s="136" t="s">
        <v>269</v>
      </c>
      <c r="F1364" s="137">
        <v>33157.21</v>
      </c>
    </row>
    <row r="1365" spans="1:6" hidden="1" outlineLevel="2" x14ac:dyDescent="0.25">
      <c r="A1365" s="136" t="s">
        <v>112</v>
      </c>
      <c r="B1365" s="136" t="s">
        <v>113</v>
      </c>
      <c r="C1365" s="136" t="s">
        <v>414</v>
      </c>
      <c r="D1365" s="136" t="s">
        <v>684</v>
      </c>
      <c r="E1365" s="136" t="s">
        <v>334</v>
      </c>
      <c r="F1365" s="137">
        <v>88173.759999999995</v>
      </c>
    </row>
    <row r="1366" spans="1:6" hidden="1" outlineLevel="2" x14ac:dyDescent="0.25">
      <c r="A1366" s="136" t="s">
        <v>112</v>
      </c>
      <c r="B1366" s="136" t="s">
        <v>113</v>
      </c>
      <c r="C1366" s="136" t="s">
        <v>414</v>
      </c>
      <c r="D1366" s="136" t="s">
        <v>684</v>
      </c>
      <c r="E1366" s="136" t="s">
        <v>336</v>
      </c>
      <c r="F1366" s="137">
        <v>12302.07</v>
      </c>
    </row>
    <row r="1367" spans="1:6" hidden="1" outlineLevel="2" x14ac:dyDescent="0.25">
      <c r="A1367" s="136" t="s">
        <v>112</v>
      </c>
      <c r="B1367" s="136" t="s">
        <v>113</v>
      </c>
      <c r="C1367" s="136" t="s">
        <v>414</v>
      </c>
      <c r="D1367" s="136" t="s">
        <v>684</v>
      </c>
      <c r="E1367" s="136" t="s">
        <v>383</v>
      </c>
      <c r="F1367" s="137">
        <v>2136.65</v>
      </c>
    </row>
    <row r="1368" spans="1:6" hidden="1" outlineLevel="2" x14ac:dyDescent="0.25">
      <c r="A1368" s="136" t="s">
        <v>112</v>
      </c>
      <c r="B1368" s="136" t="s">
        <v>113</v>
      </c>
      <c r="C1368" s="136" t="s">
        <v>414</v>
      </c>
      <c r="D1368" s="136" t="s">
        <v>684</v>
      </c>
      <c r="E1368" s="136" t="s">
        <v>292</v>
      </c>
      <c r="F1368" s="137">
        <v>624684.22</v>
      </c>
    </row>
    <row r="1369" spans="1:6" hidden="1" outlineLevel="2" x14ac:dyDescent="0.25">
      <c r="A1369" s="136" t="s">
        <v>112</v>
      </c>
      <c r="B1369" s="136" t="s">
        <v>113</v>
      </c>
      <c r="C1369" s="136" t="s">
        <v>414</v>
      </c>
      <c r="D1369" s="136" t="s">
        <v>684</v>
      </c>
      <c r="E1369" s="136" t="s">
        <v>287</v>
      </c>
      <c r="F1369" s="137">
        <v>388.7</v>
      </c>
    </row>
    <row r="1370" spans="1:6" hidden="1" outlineLevel="2" x14ac:dyDescent="0.25">
      <c r="A1370" s="136" t="s">
        <v>112</v>
      </c>
      <c r="B1370" s="136" t="s">
        <v>113</v>
      </c>
      <c r="C1370" s="136" t="s">
        <v>414</v>
      </c>
      <c r="D1370" s="136" t="s">
        <v>684</v>
      </c>
      <c r="E1370" s="136" t="s">
        <v>340</v>
      </c>
      <c r="F1370" s="137">
        <v>68014.05</v>
      </c>
    </row>
    <row r="1371" spans="1:6" hidden="1" outlineLevel="2" x14ac:dyDescent="0.25">
      <c r="A1371" s="136" t="s">
        <v>112</v>
      </c>
      <c r="B1371" s="136" t="s">
        <v>113</v>
      </c>
      <c r="C1371" s="136" t="s">
        <v>414</v>
      </c>
      <c r="D1371" s="136" t="s">
        <v>684</v>
      </c>
      <c r="E1371" s="136" t="s">
        <v>329</v>
      </c>
      <c r="F1371" s="137">
        <v>2550.91</v>
      </c>
    </row>
    <row r="1372" spans="1:6" hidden="1" outlineLevel="2" x14ac:dyDescent="0.25">
      <c r="A1372" s="136" t="s">
        <v>112</v>
      </c>
      <c r="B1372" s="136" t="s">
        <v>113</v>
      </c>
      <c r="C1372" s="136" t="s">
        <v>414</v>
      </c>
      <c r="D1372" s="136" t="s">
        <v>684</v>
      </c>
      <c r="E1372" s="136" t="s">
        <v>277</v>
      </c>
      <c r="F1372" s="137">
        <v>377.13</v>
      </c>
    </row>
    <row r="1373" spans="1:6" hidden="1" outlineLevel="2" x14ac:dyDescent="0.25">
      <c r="A1373" s="136" t="s">
        <v>112</v>
      </c>
      <c r="B1373" s="136" t="s">
        <v>113</v>
      </c>
      <c r="C1373" s="136" t="s">
        <v>414</v>
      </c>
      <c r="D1373" s="136" t="s">
        <v>684</v>
      </c>
      <c r="E1373" s="136" t="s">
        <v>327</v>
      </c>
      <c r="F1373" s="137">
        <v>432.39</v>
      </c>
    </row>
    <row r="1374" spans="1:6" hidden="1" outlineLevel="2" x14ac:dyDescent="0.25">
      <c r="A1374" s="136" t="s">
        <v>112</v>
      </c>
      <c r="B1374" s="136" t="s">
        <v>113</v>
      </c>
      <c r="C1374" s="136" t="s">
        <v>414</v>
      </c>
      <c r="D1374" s="136" t="s">
        <v>684</v>
      </c>
      <c r="E1374" s="136" t="s">
        <v>291</v>
      </c>
      <c r="F1374" s="137">
        <v>936.85</v>
      </c>
    </row>
    <row r="1375" spans="1:6" hidden="1" outlineLevel="2" x14ac:dyDescent="0.25">
      <c r="A1375" s="136" t="s">
        <v>112</v>
      </c>
      <c r="B1375" s="136" t="s">
        <v>113</v>
      </c>
      <c r="C1375" s="136" t="s">
        <v>414</v>
      </c>
      <c r="D1375" s="136" t="s">
        <v>684</v>
      </c>
      <c r="E1375" s="136" t="s">
        <v>299</v>
      </c>
      <c r="F1375" s="137">
        <v>494.31</v>
      </c>
    </row>
    <row r="1376" spans="1:6" hidden="1" outlineLevel="2" x14ac:dyDescent="0.25">
      <c r="A1376" s="136" t="s">
        <v>112</v>
      </c>
      <c r="B1376" s="136" t="s">
        <v>113</v>
      </c>
      <c r="C1376" s="136" t="s">
        <v>414</v>
      </c>
      <c r="D1376" s="136" t="s">
        <v>684</v>
      </c>
      <c r="E1376" s="136" t="s">
        <v>387</v>
      </c>
      <c r="F1376" s="137">
        <v>189.53</v>
      </c>
    </row>
    <row r="1377" spans="1:6" hidden="1" outlineLevel="2" x14ac:dyDescent="0.25">
      <c r="A1377" s="136" t="s">
        <v>112</v>
      </c>
      <c r="B1377" s="136" t="s">
        <v>113</v>
      </c>
      <c r="C1377" s="136" t="s">
        <v>414</v>
      </c>
      <c r="D1377" s="136" t="s">
        <v>685</v>
      </c>
      <c r="E1377" s="136" t="s">
        <v>293</v>
      </c>
      <c r="F1377" s="137">
        <v>617581.55000000005</v>
      </c>
    </row>
    <row r="1378" spans="1:6" hidden="1" outlineLevel="2" x14ac:dyDescent="0.25">
      <c r="A1378" s="136" t="s">
        <v>112</v>
      </c>
      <c r="B1378" s="136" t="s">
        <v>113</v>
      </c>
      <c r="C1378" s="136" t="s">
        <v>414</v>
      </c>
      <c r="D1378" s="136" t="s">
        <v>685</v>
      </c>
      <c r="E1378" s="136" t="s">
        <v>363</v>
      </c>
      <c r="F1378" s="137">
        <v>51696.639999999999</v>
      </c>
    </row>
    <row r="1379" spans="1:6" hidden="1" outlineLevel="2" x14ac:dyDescent="0.25">
      <c r="A1379" s="136" t="s">
        <v>112</v>
      </c>
      <c r="B1379" s="136" t="s">
        <v>113</v>
      </c>
      <c r="C1379" s="136" t="s">
        <v>414</v>
      </c>
      <c r="D1379" s="136" t="s">
        <v>685</v>
      </c>
      <c r="E1379" s="136" t="s">
        <v>346</v>
      </c>
      <c r="F1379" s="137">
        <v>514605.93</v>
      </c>
    </row>
    <row r="1380" spans="1:6" hidden="1" outlineLevel="2" x14ac:dyDescent="0.25">
      <c r="A1380" s="136" t="s">
        <v>112</v>
      </c>
      <c r="B1380" s="136" t="s">
        <v>113</v>
      </c>
      <c r="C1380" s="136" t="s">
        <v>414</v>
      </c>
      <c r="D1380" s="136" t="s">
        <v>685</v>
      </c>
      <c r="E1380" s="136" t="s">
        <v>310</v>
      </c>
      <c r="F1380" s="137">
        <v>73671.23</v>
      </c>
    </row>
    <row r="1381" spans="1:6" hidden="1" outlineLevel="2" x14ac:dyDescent="0.25">
      <c r="A1381" s="136" t="s">
        <v>112</v>
      </c>
      <c r="B1381" s="136" t="s">
        <v>113</v>
      </c>
      <c r="C1381" s="136" t="s">
        <v>414</v>
      </c>
      <c r="D1381" s="136" t="s">
        <v>685</v>
      </c>
      <c r="E1381" s="136" t="s">
        <v>286</v>
      </c>
      <c r="F1381" s="137">
        <v>55410.46</v>
      </c>
    </row>
    <row r="1382" spans="1:6" hidden="1" outlineLevel="2" x14ac:dyDescent="0.25">
      <c r="A1382" s="136" t="s">
        <v>112</v>
      </c>
      <c r="B1382" s="136" t="s">
        <v>113</v>
      </c>
      <c r="C1382" s="136" t="s">
        <v>414</v>
      </c>
      <c r="D1382" s="136" t="s">
        <v>685</v>
      </c>
      <c r="E1382" s="136" t="s">
        <v>316</v>
      </c>
      <c r="F1382" s="137">
        <v>-159.94999999999999</v>
      </c>
    </row>
    <row r="1383" spans="1:6" hidden="1" outlineLevel="2" x14ac:dyDescent="0.25">
      <c r="A1383" s="136" t="s">
        <v>112</v>
      </c>
      <c r="B1383" s="136" t="s">
        <v>113</v>
      </c>
      <c r="C1383" s="136" t="s">
        <v>414</v>
      </c>
      <c r="D1383" s="136" t="s">
        <v>685</v>
      </c>
      <c r="E1383" s="136" t="s">
        <v>313</v>
      </c>
      <c r="F1383" s="137">
        <v>601603.06000000006</v>
      </c>
    </row>
    <row r="1384" spans="1:6" hidden="1" outlineLevel="2" x14ac:dyDescent="0.25">
      <c r="A1384" s="136" t="s">
        <v>112</v>
      </c>
      <c r="B1384" s="136" t="s">
        <v>113</v>
      </c>
      <c r="C1384" s="136" t="s">
        <v>414</v>
      </c>
      <c r="D1384" s="136" t="s">
        <v>685</v>
      </c>
      <c r="E1384" s="136" t="s">
        <v>360</v>
      </c>
      <c r="F1384" s="137">
        <v>330309.15000000002</v>
      </c>
    </row>
    <row r="1385" spans="1:6" hidden="1" outlineLevel="2" x14ac:dyDescent="0.25">
      <c r="A1385" s="136" t="s">
        <v>112</v>
      </c>
      <c r="B1385" s="136" t="s">
        <v>113</v>
      </c>
      <c r="C1385" s="136" t="s">
        <v>414</v>
      </c>
      <c r="D1385" s="136" t="s">
        <v>685</v>
      </c>
      <c r="E1385" s="136" t="s">
        <v>338</v>
      </c>
      <c r="F1385" s="137">
        <v>70837.13</v>
      </c>
    </row>
    <row r="1386" spans="1:6" hidden="1" outlineLevel="2" x14ac:dyDescent="0.25">
      <c r="A1386" s="136" t="s">
        <v>112</v>
      </c>
      <c r="B1386" s="136" t="s">
        <v>113</v>
      </c>
      <c r="C1386" s="136" t="s">
        <v>414</v>
      </c>
      <c r="D1386" s="136" t="s">
        <v>685</v>
      </c>
      <c r="E1386" s="136" t="s">
        <v>269</v>
      </c>
      <c r="F1386" s="137">
        <v>54544.49</v>
      </c>
    </row>
    <row r="1387" spans="1:6" hidden="1" outlineLevel="2" x14ac:dyDescent="0.25">
      <c r="A1387" s="136" t="s">
        <v>112</v>
      </c>
      <c r="B1387" s="136" t="s">
        <v>113</v>
      </c>
      <c r="C1387" s="136" t="s">
        <v>414</v>
      </c>
      <c r="D1387" s="136" t="s">
        <v>685</v>
      </c>
      <c r="E1387" s="136" t="s">
        <v>340</v>
      </c>
      <c r="F1387" s="137">
        <v>1298579.28</v>
      </c>
    </row>
    <row r="1388" spans="1:6" hidden="1" outlineLevel="2" x14ac:dyDescent="0.25">
      <c r="A1388" s="136" t="s">
        <v>112</v>
      </c>
      <c r="B1388" s="136" t="s">
        <v>113</v>
      </c>
      <c r="C1388" s="136" t="s">
        <v>414</v>
      </c>
      <c r="D1388" s="136" t="s">
        <v>685</v>
      </c>
      <c r="E1388" s="136" t="s">
        <v>333</v>
      </c>
      <c r="F1388" s="137">
        <v>91331.15</v>
      </c>
    </row>
    <row r="1389" spans="1:6" hidden="1" outlineLevel="2" x14ac:dyDescent="0.25">
      <c r="A1389" s="136" t="s">
        <v>112</v>
      </c>
      <c r="B1389" s="136" t="s">
        <v>113</v>
      </c>
      <c r="C1389" s="136" t="s">
        <v>414</v>
      </c>
      <c r="D1389" s="136" t="s">
        <v>685</v>
      </c>
      <c r="E1389" s="136" t="s">
        <v>376</v>
      </c>
      <c r="F1389" s="137">
        <v>266242.13</v>
      </c>
    </row>
    <row r="1390" spans="1:6" hidden="1" outlineLevel="2" x14ac:dyDescent="0.25">
      <c r="A1390" s="136" t="s">
        <v>112</v>
      </c>
      <c r="B1390" s="136" t="s">
        <v>113</v>
      </c>
      <c r="C1390" s="136" t="s">
        <v>414</v>
      </c>
      <c r="D1390" s="136" t="s">
        <v>685</v>
      </c>
      <c r="E1390" s="136" t="s">
        <v>343</v>
      </c>
      <c r="F1390" s="137">
        <v>176806.23</v>
      </c>
    </row>
    <row r="1391" spans="1:6" hidden="1" outlineLevel="2" x14ac:dyDescent="0.25">
      <c r="A1391" s="136" t="s">
        <v>112</v>
      </c>
      <c r="B1391" s="136" t="s">
        <v>113</v>
      </c>
      <c r="C1391" s="136" t="s">
        <v>414</v>
      </c>
      <c r="D1391" s="136" t="s">
        <v>685</v>
      </c>
      <c r="E1391" s="136" t="s">
        <v>314</v>
      </c>
      <c r="F1391" s="137">
        <v>373876.13</v>
      </c>
    </row>
    <row r="1392" spans="1:6" hidden="1" outlineLevel="2" x14ac:dyDescent="0.25">
      <c r="A1392" s="136" t="s">
        <v>112</v>
      </c>
      <c r="B1392" s="136" t="s">
        <v>113</v>
      </c>
      <c r="C1392" s="136" t="s">
        <v>414</v>
      </c>
      <c r="D1392" s="136" t="s">
        <v>685</v>
      </c>
      <c r="E1392" s="136" t="s">
        <v>339</v>
      </c>
      <c r="F1392" s="137">
        <v>295028.88</v>
      </c>
    </row>
    <row r="1393" spans="1:6" hidden="1" outlineLevel="2" x14ac:dyDescent="0.25">
      <c r="A1393" s="136" t="s">
        <v>112</v>
      </c>
      <c r="B1393" s="136" t="s">
        <v>113</v>
      </c>
      <c r="C1393" s="136" t="s">
        <v>414</v>
      </c>
      <c r="D1393" s="136" t="s">
        <v>685</v>
      </c>
      <c r="E1393" s="136" t="s">
        <v>329</v>
      </c>
      <c r="F1393" s="137">
        <v>438469.84</v>
      </c>
    </row>
    <row r="1394" spans="1:6" hidden="1" outlineLevel="2" x14ac:dyDescent="0.25">
      <c r="A1394" s="136" t="s">
        <v>112</v>
      </c>
      <c r="B1394" s="136" t="s">
        <v>113</v>
      </c>
      <c r="C1394" s="136" t="s">
        <v>414</v>
      </c>
      <c r="D1394" s="136" t="s">
        <v>685</v>
      </c>
      <c r="E1394" s="136" t="s">
        <v>315</v>
      </c>
      <c r="F1394" s="137">
        <v>261609.4</v>
      </c>
    </row>
    <row r="1395" spans="1:6" hidden="1" outlineLevel="2" x14ac:dyDescent="0.25">
      <c r="A1395" s="136" t="s">
        <v>112</v>
      </c>
      <c r="B1395" s="136" t="s">
        <v>113</v>
      </c>
      <c r="C1395" s="136" t="s">
        <v>414</v>
      </c>
      <c r="D1395" s="136" t="s">
        <v>685</v>
      </c>
      <c r="E1395" s="136" t="s">
        <v>336</v>
      </c>
      <c r="F1395" s="137">
        <v>258676.48000000001</v>
      </c>
    </row>
    <row r="1396" spans="1:6" hidden="1" outlineLevel="2" x14ac:dyDescent="0.25">
      <c r="A1396" s="136" t="s">
        <v>112</v>
      </c>
      <c r="B1396" s="136" t="s">
        <v>113</v>
      </c>
      <c r="C1396" s="136" t="s">
        <v>414</v>
      </c>
      <c r="D1396" s="136" t="s">
        <v>685</v>
      </c>
      <c r="E1396" s="136" t="s">
        <v>383</v>
      </c>
      <c r="F1396" s="137">
        <v>289666.34000000003</v>
      </c>
    </row>
    <row r="1397" spans="1:6" hidden="1" outlineLevel="2" x14ac:dyDescent="0.25">
      <c r="A1397" s="136" t="s">
        <v>112</v>
      </c>
      <c r="B1397" s="136" t="s">
        <v>113</v>
      </c>
      <c r="C1397" s="136" t="s">
        <v>414</v>
      </c>
      <c r="D1397" s="136" t="s">
        <v>685</v>
      </c>
      <c r="E1397" s="136" t="s">
        <v>334</v>
      </c>
      <c r="F1397" s="137">
        <v>46556.160000000003</v>
      </c>
    </row>
    <row r="1398" spans="1:6" hidden="1" outlineLevel="2" x14ac:dyDescent="0.25">
      <c r="A1398" s="136" t="s">
        <v>112</v>
      </c>
      <c r="B1398" s="136" t="s">
        <v>113</v>
      </c>
      <c r="C1398" s="136" t="s">
        <v>414</v>
      </c>
      <c r="D1398" s="136" t="s">
        <v>685</v>
      </c>
      <c r="E1398" s="136" t="s">
        <v>375</v>
      </c>
      <c r="F1398" s="137">
        <v>55659.77</v>
      </c>
    </row>
    <row r="1399" spans="1:6" hidden="1" outlineLevel="2" x14ac:dyDescent="0.25">
      <c r="A1399" s="136" t="s">
        <v>112</v>
      </c>
      <c r="B1399" s="136" t="s">
        <v>113</v>
      </c>
      <c r="C1399" s="136" t="s">
        <v>414</v>
      </c>
      <c r="D1399" s="136" t="s">
        <v>685</v>
      </c>
      <c r="E1399" s="136" t="s">
        <v>308</v>
      </c>
      <c r="F1399" s="137">
        <v>971068.33</v>
      </c>
    </row>
    <row r="1400" spans="1:6" hidden="1" outlineLevel="2" x14ac:dyDescent="0.25">
      <c r="A1400" s="136" t="s">
        <v>112</v>
      </c>
      <c r="B1400" s="136" t="s">
        <v>113</v>
      </c>
      <c r="C1400" s="136" t="s">
        <v>414</v>
      </c>
      <c r="D1400" s="136" t="s">
        <v>685</v>
      </c>
      <c r="E1400" s="136" t="s">
        <v>317</v>
      </c>
      <c r="F1400" s="137">
        <v>76978.990000000005</v>
      </c>
    </row>
    <row r="1401" spans="1:6" hidden="1" outlineLevel="2" x14ac:dyDescent="0.25">
      <c r="A1401" s="136" t="s">
        <v>112</v>
      </c>
      <c r="B1401" s="136" t="s">
        <v>113</v>
      </c>
      <c r="C1401" s="136" t="s">
        <v>414</v>
      </c>
      <c r="D1401" s="136" t="s">
        <v>685</v>
      </c>
      <c r="E1401" s="136" t="s">
        <v>362</v>
      </c>
      <c r="F1401" s="137">
        <v>522360.81</v>
      </c>
    </row>
    <row r="1402" spans="1:6" hidden="1" outlineLevel="2" x14ac:dyDescent="0.25">
      <c r="A1402" s="136" t="s">
        <v>112</v>
      </c>
      <c r="B1402" s="136" t="s">
        <v>113</v>
      </c>
      <c r="C1402" s="136" t="s">
        <v>414</v>
      </c>
      <c r="D1402" s="136" t="s">
        <v>685</v>
      </c>
      <c r="E1402" s="136" t="s">
        <v>372</v>
      </c>
      <c r="F1402" s="137">
        <v>287907.31</v>
      </c>
    </row>
    <row r="1403" spans="1:6" hidden="1" outlineLevel="2" x14ac:dyDescent="0.25">
      <c r="A1403" s="136" t="s">
        <v>112</v>
      </c>
      <c r="B1403" s="136" t="s">
        <v>113</v>
      </c>
      <c r="C1403" s="136" t="s">
        <v>414</v>
      </c>
      <c r="D1403" s="136" t="s">
        <v>685</v>
      </c>
      <c r="E1403" s="136" t="s">
        <v>361</v>
      </c>
      <c r="F1403" s="137">
        <v>515115.71</v>
      </c>
    </row>
    <row r="1404" spans="1:6" hidden="1" outlineLevel="2" x14ac:dyDescent="0.25">
      <c r="A1404" s="136" t="s">
        <v>112</v>
      </c>
      <c r="B1404" s="136" t="s">
        <v>113</v>
      </c>
      <c r="C1404" s="136" t="s">
        <v>414</v>
      </c>
      <c r="D1404" s="136" t="s">
        <v>685</v>
      </c>
      <c r="E1404" s="136" t="s">
        <v>309</v>
      </c>
      <c r="F1404" s="137">
        <v>498702.83</v>
      </c>
    </row>
    <row r="1405" spans="1:6" hidden="1" outlineLevel="2" x14ac:dyDescent="0.25">
      <c r="A1405" s="136" t="s">
        <v>112</v>
      </c>
      <c r="B1405" s="136" t="s">
        <v>113</v>
      </c>
      <c r="C1405" s="136" t="s">
        <v>414</v>
      </c>
      <c r="D1405" s="136" t="s">
        <v>685</v>
      </c>
      <c r="E1405" s="136" t="s">
        <v>337</v>
      </c>
      <c r="F1405" s="137">
        <v>368474.24</v>
      </c>
    </row>
    <row r="1406" spans="1:6" hidden="1" outlineLevel="2" x14ac:dyDescent="0.25">
      <c r="A1406" s="136" t="s">
        <v>112</v>
      </c>
      <c r="B1406" s="136" t="s">
        <v>113</v>
      </c>
      <c r="C1406" s="136" t="s">
        <v>414</v>
      </c>
      <c r="D1406" s="136" t="s">
        <v>685</v>
      </c>
      <c r="E1406" s="136" t="s">
        <v>292</v>
      </c>
      <c r="F1406" s="137">
        <v>9377564.0999999996</v>
      </c>
    </row>
    <row r="1407" spans="1:6" hidden="1" outlineLevel="2" x14ac:dyDescent="0.25">
      <c r="A1407" s="136" t="s">
        <v>112</v>
      </c>
      <c r="B1407" s="136" t="s">
        <v>113</v>
      </c>
      <c r="C1407" s="136" t="s">
        <v>414</v>
      </c>
      <c r="D1407" s="136" t="s">
        <v>685</v>
      </c>
      <c r="E1407" s="136" t="s">
        <v>335</v>
      </c>
      <c r="F1407" s="137">
        <v>174232.67</v>
      </c>
    </row>
    <row r="1408" spans="1:6" hidden="1" outlineLevel="2" x14ac:dyDescent="0.25">
      <c r="A1408" s="136" t="s">
        <v>112</v>
      </c>
      <c r="B1408" s="136" t="s">
        <v>113</v>
      </c>
      <c r="C1408" s="136" t="s">
        <v>414</v>
      </c>
      <c r="D1408" s="136" t="s">
        <v>686</v>
      </c>
      <c r="E1408" s="136" t="s">
        <v>316</v>
      </c>
      <c r="F1408" s="137">
        <v>63612.18</v>
      </c>
    </row>
    <row r="1409" spans="1:6" hidden="1" outlineLevel="2" x14ac:dyDescent="0.25">
      <c r="A1409" s="136" t="s">
        <v>112</v>
      </c>
      <c r="B1409" s="136" t="s">
        <v>113</v>
      </c>
      <c r="C1409" s="136" t="s">
        <v>414</v>
      </c>
      <c r="D1409" s="136" t="s">
        <v>686</v>
      </c>
      <c r="E1409" s="136" t="s">
        <v>376</v>
      </c>
      <c r="F1409" s="137">
        <v>11299.89</v>
      </c>
    </row>
    <row r="1410" spans="1:6" hidden="1" outlineLevel="2" x14ac:dyDescent="0.25">
      <c r="A1410" s="136" t="s">
        <v>112</v>
      </c>
      <c r="B1410" s="136" t="s">
        <v>113</v>
      </c>
      <c r="C1410" s="136" t="s">
        <v>414</v>
      </c>
      <c r="D1410" s="136" t="s">
        <v>686</v>
      </c>
      <c r="E1410" s="136" t="s">
        <v>310</v>
      </c>
      <c r="F1410" s="137">
        <v>21158.31</v>
      </c>
    </row>
    <row r="1411" spans="1:6" hidden="1" outlineLevel="2" x14ac:dyDescent="0.25">
      <c r="A1411" s="136" t="s">
        <v>112</v>
      </c>
      <c r="B1411" s="136" t="s">
        <v>113</v>
      </c>
      <c r="C1411" s="136" t="s">
        <v>414</v>
      </c>
      <c r="D1411" s="136" t="s">
        <v>686</v>
      </c>
      <c r="E1411" s="136" t="s">
        <v>269</v>
      </c>
      <c r="F1411" s="137">
        <v>23366.55</v>
      </c>
    </row>
    <row r="1412" spans="1:6" hidden="1" outlineLevel="2" x14ac:dyDescent="0.25">
      <c r="A1412" s="136" t="s">
        <v>112</v>
      </c>
      <c r="B1412" s="136" t="s">
        <v>113</v>
      </c>
      <c r="C1412" s="136" t="s">
        <v>414</v>
      </c>
      <c r="D1412" s="136" t="s">
        <v>686</v>
      </c>
      <c r="E1412" s="136" t="s">
        <v>375</v>
      </c>
      <c r="F1412" s="137">
        <v>48308</v>
      </c>
    </row>
    <row r="1413" spans="1:6" hidden="1" outlineLevel="2" x14ac:dyDescent="0.25">
      <c r="A1413" s="136" t="s">
        <v>112</v>
      </c>
      <c r="B1413" s="136" t="s">
        <v>113</v>
      </c>
      <c r="C1413" s="136" t="s">
        <v>414</v>
      </c>
      <c r="D1413" s="136" t="s">
        <v>686</v>
      </c>
      <c r="E1413" s="136" t="s">
        <v>340</v>
      </c>
      <c r="F1413" s="137">
        <v>2449370.04</v>
      </c>
    </row>
    <row r="1414" spans="1:6" hidden="1" outlineLevel="2" x14ac:dyDescent="0.25">
      <c r="A1414" s="136" t="s">
        <v>112</v>
      </c>
      <c r="B1414" s="136" t="s">
        <v>113</v>
      </c>
      <c r="C1414" s="136" t="s">
        <v>414</v>
      </c>
      <c r="D1414" s="136" t="s">
        <v>686</v>
      </c>
      <c r="E1414" s="136" t="s">
        <v>317</v>
      </c>
      <c r="F1414" s="137">
        <v>53351.98</v>
      </c>
    </row>
    <row r="1415" spans="1:6" hidden="1" outlineLevel="2" x14ac:dyDescent="0.25">
      <c r="A1415" s="136" t="s">
        <v>112</v>
      </c>
      <c r="B1415" s="136" t="s">
        <v>113</v>
      </c>
      <c r="C1415" s="136" t="s">
        <v>414</v>
      </c>
      <c r="D1415" s="136" t="s">
        <v>686</v>
      </c>
      <c r="E1415" s="136" t="s">
        <v>339</v>
      </c>
      <c r="F1415" s="137">
        <v>4503564.9000000004</v>
      </c>
    </row>
    <row r="1416" spans="1:6" hidden="1" outlineLevel="2" x14ac:dyDescent="0.25">
      <c r="A1416" s="136" t="s">
        <v>112</v>
      </c>
      <c r="B1416" s="136" t="s">
        <v>113</v>
      </c>
      <c r="C1416" s="136" t="s">
        <v>414</v>
      </c>
      <c r="D1416" s="136" t="s">
        <v>686</v>
      </c>
      <c r="E1416" s="136" t="s">
        <v>309</v>
      </c>
      <c r="F1416" s="137">
        <v>35.51</v>
      </c>
    </row>
    <row r="1417" spans="1:6" hidden="1" outlineLevel="2" x14ac:dyDescent="0.25">
      <c r="A1417" s="136" t="s">
        <v>112</v>
      </c>
      <c r="B1417" s="136" t="s">
        <v>113</v>
      </c>
      <c r="C1417" s="136" t="s">
        <v>414</v>
      </c>
      <c r="D1417" s="136" t="s">
        <v>686</v>
      </c>
      <c r="E1417" s="136" t="s">
        <v>286</v>
      </c>
      <c r="F1417" s="137">
        <v>181548.56</v>
      </c>
    </row>
    <row r="1418" spans="1:6" hidden="1" outlineLevel="2" x14ac:dyDescent="0.25">
      <c r="A1418" s="136" t="s">
        <v>112</v>
      </c>
      <c r="B1418" s="136" t="s">
        <v>113</v>
      </c>
      <c r="C1418" s="136" t="s">
        <v>414</v>
      </c>
      <c r="D1418" s="136" t="s">
        <v>686</v>
      </c>
      <c r="E1418" s="136" t="s">
        <v>334</v>
      </c>
      <c r="F1418" s="137">
        <v>27216.38</v>
      </c>
    </row>
    <row r="1419" spans="1:6" hidden="1" outlineLevel="2" x14ac:dyDescent="0.25">
      <c r="A1419" s="136" t="s">
        <v>112</v>
      </c>
      <c r="B1419" s="136" t="s">
        <v>113</v>
      </c>
      <c r="C1419" s="136" t="s">
        <v>414</v>
      </c>
      <c r="D1419" s="136" t="s">
        <v>686</v>
      </c>
      <c r="E1419" s="136" t="s">
        <v>338</v>
      </c>
      <c r="F1419" s="137">
        <v>180825.12</v>
      </c>
    </row>
    <row r="1420" spans="1:6" hidden="1" outlineLevel="2" x14ac:dyDescent="0.25">
      <c r="A1420" s="136" t="s">
        <v>112</v>
      </c>
      <c r="B1420" s="136" t="s">
        <v>113</v>
      </c>
      <c r="C1420" s="136" t="s">
        <v>414</v>
      </c>
      <c r="D1420" s="136" t="s">
        <v>686</v>
      </c>
      <c r="E1420" s="136" t="s">
        <v>292</v>
      </c>
      <c r="F1420" s="137">
        <v>432.32</v>
      </c>
    </row>
    <row r="1421" spans="1:6" hidden="1" outlineLevel="2" x14ac:dyDescent="0.25">
      <c r="A1421" s="136" t="s">
        <v>112</v>
      </c>
      <c r="B1421" s="136" t="s">
        <v>113</v>
      </c>
      <c r="C1421" s="136" t="s">
        <v>414</v>
      </c>
      <c r="D1421" s="136" t="s">
        <v>686</v>
      </c>
      <c r="E1421" s="136" t="s">
        <v>363</v>
      </c>
      <c r="F1421" s="137">
        <v>24684.55</v>
      </c>
    </row>
    <row r="1422" spans="1:6" hidden="1" outlineLevel="2" x14ac:dyDescent="0.25">
      <c r="A1422" s="136" t="s">
        <v>112</v>
      </c>
      <c r="B1422" s="136" t="s">
        <v>113</v>
      </c>
      <c r="C1422" s="136" t="s">
        <v>414</v>
      </c>
      <c r="D1422" s="136" t="s">
        <v>686</v>
      </c>
      <c r="E1422" s="136" t="s">
        <v>361</v>
      </c>
      <c r="F1422" s="137">
        <v>494115.63</v>
      </c>
    </row>
    <row r="1423" spans="1:6" hidden="1" outlineLevel="2" x14ac:dyDescent="0.25">
      <c r="A1423" s="136" t="s">
        <v>112</v>
      </c>
      <c r="B1423" s="136" t="s">
        <v>113</v>
      </c>
      <c r="C1423" s="136" t="s">
        <v>414</v>
      </c>
      <c r="D1423" s="136" t="s">
        <v>686</v>
      </c>
      <c r="E1423" s="136" t="s">
        <v>383</v>
      </c>
      <c r="F1423" s="137">
        <v>74001.09</v>
      </c>
    </row>
    <row r="1424" spans="1:6" hidden="1" outlineLevel="2" x14ac:dyDescent="0.25">
      <c r="A1424" s="136" t="s">
        <v>112</v>
      </c>
      <c r="B1424" s="136" t="s">
        <v>113</v>
      </c>
      <c r="C1424" s="136" t="s">
        <v>414</v>
      </c>
      <c r="D1424" s="136" t="s">
        <v>686</v>
      </c>
      <c r="E1424" s="136" t="s">
        <v>372</v>
      </c>
      <c r="F1424" s="137">
        <v>312605.61</v>
      </c>
    </row>
    <row r="1425" spans="1:6" hidden="1" outlineLevel="2" x14ac:dyDescent="0.25">
      <c r="A1425" s="136" t="s">
        <v>112</v>
      </c>
      <c r="B1425" s="136" t="s">
        <v>113</v>
      </c>
      <c r="C1425" s="136" t="s">
        <v>414</v>
      </c>
      <c r="D1425" s="136" t="s">
        <v>686</v>
      </c>
      <c r="E1425" s="136" t="s">
        <v>336</v>
      </c>
      <c r="F1425" s="137">
        <v>2247375.98</v>
      </c>
    </row>
    <row r="1426" spans="1:6" hidden="1" outlineLevel="2" x14ac:dyDescent="0.25">
      <c r="A1426" s="136" t="s">
        <v>112</v>
      </c>
      <c r="B1426" s="136" t="s">
        <v>113</v>
      </c>
      <c r="C1426" s="136" t="s">
        <v>414</v>
      </c>
      <c r="D1426" s="136" t="s">
        <v>686</v>
      </c>
      <c r="E1426" s="136" t="s">
        <v>362</v>
      </c>
      <c r="F1426" s="137">
        <v>397259.78</v>
      </c>
    </row>
    <row r="1427" spans="1:6" hidden="1" outlineLevel="2" x14ac:dyDescent="0.25">
      <c r="A1427" s="136" t="s">
        <v>112</v>
      </c>
      <c r="B1427" s="136" t="s">
        <v>113</v>
      </c>
      <c r="C1427" s="136" t="s">
        <v>414</v>
      </c>
      <c r="D1427" s="136" t="s">
        <v>686</v>
      </c>
      <c r="E1427" s="136" t="s">
        <v>337</v>
      </c>
      <c r="F1427" s="137">
        <v>845069.51</v>
      </c>
    </row>
    <row r="1428" spans="1:6" hidden="1" outlineLevel="2" x14ac:dyDescent="0.25">
      <c r="A1428" s="136" t="s">
        <v>112</v>
      </c>
      <c r="B1428" s="136" t="s">
        <v>113</v>
      </c>
      <c r="C1428" s="136" t="s">
        <v>414</v>
      </c>
      <c r="D1428" s="136" t="s">
        <v>687</v>
      </c>
      <c r="E1428" s="136" t="s">
        <v>329</v>
      </c>
      <c r="F1428" s="137">
        <v>186096.46</v>
      </c>
    </row>
    <row r="1429" spans="1:6" hidden="1" outlineLevel="2" x14ac:dyDescent="0.25">
      <c r="A1429" s="136" t="s">
        <v>112</v>
      </c>
      <c r="B1429" s="136" t="s">
        <v>113</v>
      </c>
      <c r="C1429" s="136" t="s">
        <v>414</v>
      </c>
      <c r="D1429" s="136" t="s">
        <v>687</v>
      </c>
      <c r="E1429" s="136" t="s">
        <v>338</v>
      </c>
      <c r="F1429" s="137">
        <v>7064256.3899999997</v>
      </c>
    </row>
    <row r="1430" spans="1:6" hidden="1" outlineLevel="2" x14ac:dyDescent="0.25">
      <c r="A1430" s="136" t="s">
        <v>112</v>
      </c>
      <c r="B1430" s="136" t="s">
        <v>113</v>
      </c>
      <c r="C1430" s="136" t="s">
        <v>414</v>
      </c>
      <c r="D1430" s="136" t="s">
        <v>687</v>
      </c>
      <c r="E1430" s="136" t="s">
        <v>314</v>
      </c>
      <c r="F1430" s="137">
        <v>67206.98</v>
      </c>
    </row>
    <row r="1431" spans="1:6" hidden="1" outlineLevel="2" x14ac:dyDescent="0.25">
      <c r="A1431" s="136" t="s">
        <v>112</v>
      </c>
      <c r="B1431" s="136" t="s">
        <v>113</v>
      </c>
      <c r="C1431" s="136" t="s">
        <v>414</v>
      </c>
      <c r="D1431" s="136" t="s">
        <v>687</v>
      </c>
      <c r="E1431" s="136" t="s">
        <v>308</v>
      </c>
      <c r="F1431" s="137">
        <v>1420644.18</v>
      </c>
    </row>
    <row r="1432" spans="1:6" hidden="1" outlineLevel="2" x14ac:dyDescent="0.25">
      <c r="A1432" s="136" t="s">
        <v>112</v>
      </c>
      <c r="B1432" s="136" t="s">
        <v>113</v>
      </c>
      <c r="C1432" s="136" t="s">
        <v>414</v>
      </c>
      <c r="D1432" s="136" t="s">
        <v>687</v>
      </c>
      <c r="E1432" s="136" t="s">
        <v>335</v>
      </c>
      <c r="F1432" s="137">
        <v>4105859.6</v>
      </c>
    </row>
    <row r="1433" spans="1:6" hidden="1" outlineLevel="2" x14ac:dyDescent="0.25">
      <c r="A1433" s="136" t="s">
        <v>112</v>
      </c>
      <c r="B1433" s="136" t="s">
        <v>113</v>
      </c>
      <c r="C1433" s="136" t="s">
        <v>414</v>
      </c>
      <c r="D1433" s="136" t="s">
        <v>687</v>
      </c>
      <c r="E1433" s="136" t="s">
        <v>346</v>
      </c>
      <c r="F1433" s="137">
        <v>104118.71</v>
      </c>
    </row>
    <row r="1434" spans="1:6" hidden="1" outlineLevel="2" x14ac:dyDescent="0.25">
      <c r="A1434" s="136" t="s">
        <v>112</v>
      </c>
      <c r="B1434" s="136" t="s">
        <v>113</v>
      </c>
      <c r="C1434" s="136" t="s">
        <v>414</v>
      </c>
      <c r="D1434" s="136" t="s">
        <v>687</v>
      </c>
      <c r="E1434" s="136" t="s">
        <v>292</v>
      </c>
      <c r="F1434" s="137">
        <v>2814357.24</v>
      </c>
    </row>
    <row r="1435" spans="1:6" hidden="1" outlineLevel="2" x14ac:dyDescent="0.25">
      <c r="A1435" s="136" t="s">
        <v>112</v>
      </c>
      <c r="B1435" s="136" t="s">
        <v>113</v>
      </c>
      <c r="C1435" s="136" t="s">
        <v>414</v>
      </c>
      <c r="D1435" s="136" t="s">
        <v>687</v>
      </c>
      <c r="E1435" s="136" t="s">
        <v>360</v>
      </c>
      <c r="F1435" s="137">
        <v>94621.28</v>
      </c>
    </row>
    <row r="1436" spans="1:6" hidden="1" outlineLevel="2" x14ac:dyDescent="0.25">
      <c r="A1436" s="136" t="s">
        <v>112</v>
      </c>
      <c r="B1436" s="136" t="s">
        <v>113</v>
      </c>
      <c r="C1436" s="136" t="s">
        <v>414</v>
      </c>
      <c r="D1436" s="136" t="s">
        <v>687</v>
      </c>
      <c r="E1436" s="136" t="s">
        <v>333</v>
      </c>
      <c r="F1436" s="137">
        <v>83851.47</v>
      </c>
    </row>
    <row r="1437" spans="1:6" hidden="1" outlineLevel="2" x14ac:dyDescent="0.25">
      <c r="A1437" s="136" t="s">
        <v>112</v>
      </c>
      <c r="B1437" s="136" t="s">
        <v>113</v>
      </c>
      <c r="C1437" s="136" t="s">
        <v>414</v>
      </c>
      <c r="D1437" s="136" t="s">
        <v>687</v>
      </c>
      <c r="E1437" s="136" t="s">
        <v>372</v>
      </c>
      <c r="F1437" s="137">
        <v>9738.65</v>
      </c>
    </row>
    <row r="1438" spans="1:6" hidden="1" outlineLevel="2" x14ac:dyDescent="0.25">
      <c r="A1438" s="136" t="s">
        <v>112</v>
      </c>
      <c r="B1438" s="136" t="s">
        <v>113</v>
      </c>
      <c r="C1438" s="136" t="s">
        <v>414</v>
      </c>
      <c r="D1438" s="136" t="s">
        <v>687</v>
      </c>
      <c r="E1438" s="136" t="s">
        <v>317</v>
      </c>
      <c r="F1438" s="137">
        <v>23193.68</v>
      </c>
    </row>
    <row r="1439" spans="1:6" hidden="1" outlineLevel="2" x14ac:dyDescent="0.25">
      <c r="A1439" s="136" t="s">
        <v>112</v>
      </c>
      <c r="B1439" s="136" t="s">
        <v>113</v>
      </c>
      <c r="C1439" s="136" t="s">
        <v>414</v>
      </c>
      <c r="D1439" s="136" t="s">
        <v>687</v>
      </c>
      <c r="E1439" s="136" t="s">
        <v>310</v>
      </c>
      <c r="F1439" s="137">
        <v>98464.57</v>
      </c>
    </row>
    <row r="1440" spans="1:6" hidden="1" outlineLevel="2" x14ac:dyDescent="0.25">
      <c r="A1440" s="136" t="s">
        <v>112</v>
      </c>
      <c r="B1440" s="136" t="s">
        <v>113</v>
      </c>
      <c r="C1440" s="136" t="s">
        <v>414</v>
      </c>
      <c r="D1440" s="136" t="s">
        <v>687</v>
      </c>
      <c r="E1440" s="136" t="s">
        <v>336</v>
      </c>
      <c r="F1440" s="137">
        <v>108678.73</v>
      </c>
    </row>
    <row r="1441" spans="1:6" hidden="1" outlineLevel="2" x14ac:dyDescent="0.25">
      <c r="A1441" s="136" t="s">
        <v>112</v>
      </c>
      <c r="B1441" s="136" t="s">
        <v>113</v>
      </c>
      <c r="C1441" s="136" t="s">
        <v>414</v>
      </c>
      <c r="D1441" s="136" t="s">
        <v>687</v>
      </c>
      <c r="E1441" s="136" t="s">
        <v>315</v>
      </c>
      <c r="F1441" s="137">
        <v>868305.91</v>
      </c>
    </row>
    <row r="1442" spans="1:6" hidden="1" outlineLevel="2" x14ac:dyDescent="0.25">
      <c r="A1442" s="136" t="s">
        <v>112</v>
      </c>
      <c r="B1442" s="136" t="s">
        <v>113</v>
      </c>
      <c r="C1442" s="136" t="s">
        <v>414</v>
      </c>
      <c r="D1442" s="136" t="s">
        <v>687</v>
      </c>
      <c r="E1442" s="136" t="s">
        <v>362</v>
      </c>
      <c r="F1442" s="137">
        <v>133471.91</v>
      </c>
    </row>
    <row r="1443" spans="1:6" hidden="1" outlineLevel="2" x14ac:dyDescent="0.25">
      <c r="A1443" s="136" t="s">
        <v>112</v>
      </c>
      <c r="B1443" s="136" t="s">
        <v>113</v>
      </c>
      <c r="C1443" s="136" t="s">
        <v>414</v>
      </c>
      <c r="D1443" s="136" t="s">
        <v>687</v>
      </c>
      <c r="E1443" s="136" t="s">
        <v>313</v>
      </c>
      <c r="F1443" s="137">
        <v>42599.53</v>
      </c>
    </row>
    <row r="1444" spans="1:6" hidden="1" outlineLevel="2" x14ac:dyDescent="0.25">
      <c r="A1444" s="136" t="s">
        <v>112</v>
      </c>
      <c r="B1444" s="136" t="s">
        <v>113</v>
      </c>
      <c r="C1444" s="136" t="s">
        <v>414</v>
      </c>
      <c r="D1444" s="136" t="s">
        <v>687</v>
      </c>
      <c r="E1444" s="136" t="s">
        <v>309</v>
      </c>
      <c r="F1444" s="137">
        <v>969321.31</v>
      </c>
    </row>
    <row r="1445" spans="1:6" hidden="1" outlineLevel="2" x14ac:dyDescent="0.25">
      <c r="A1445" s="136" t="s">
        <v>112</v>
      </c>
      <c r="B1445" s="136" t="s">
        <v>113</v>
      </c>
      <c r="C1445" s="136" t="s">
        <v>414</v>
      </c>
      <c r="D1445" s="136" t="s">
        <v>687</v>
      </c>
      <c r="E1445" s="136" t="s">
        <v>375</v>
      </c>
      <c r="F1445" s="137">
        <v>8297</v>
      </c>
    </row>
    <row r="1446" spans="1:6" hidden="1" outlineLevel="2" x14ac:dyDescent="0.25">
      <c r="A1446" s="136" t="s">
        <v>112</v>
      </c>
      <c r="B1446" s="136" t="s">
        <v>113</v>
      </c>
      <c r="C1446" s="136" t="s">
        <v>414</v>
      </c>
      <c r="D1446" s="136" t="s">
        <v>687</v>
      </c>
      <c r="E1446" s="136" t="s">
        <v>316</v>
      </c>
      <c r="F1446" s="137">
        <v>20469.5</v>
      </c>
    </row>
    <row r="1447" spans="1:6" hidden="1" outlineLevel="2" x14ac:dyDescent="0.25">
      <c r="A1447" s="136" t="s">
        <v>112</v>
      </c>
      <c r="B1447" s="136" t="s">
        <v>113</v>
      </c>
      <c r="C1447" s="136" t="s">
        <v>414</v>
      </c>
      <c r="D1447" s="136" t="s">
        <v>687</v>
      </c>
      <c r="E1447" s="136" t="s">
        <v>363</v>
      </c>
      <c r="F1447" s="137">
        <v>-15993.4</v>
      </c>
    </row>
    <row r="1448" spans="1:6" hidden="1" outlineLevel="2" x14ac:dyDescent="0.25">
      <c r="A1448" s="136" t="s">
        <v>112</v>
      </c>
      <c r="B1448" s="136" t="s">
        <v>113</v>
      </c>
      <c r="C1448" s="136" t="s">
        <v>414</v>
      </c>
      <c r="D1448" s="136" t="s">
        <v>687</v>
      </c>
      <c r="E1448" s="136" t="s">
        <v>293</v>
      </c>
      <c r="F1448" s="137">
        <v>66654.97</v>
      </c>
    </row>
    <row r="1449" spans="1:6" hidden="1" outlineLevel="2" x14ac:dyDescent="0.25">
      <c r="A1449" s="136" t="s">
        <v>112</v>
      </c>
      <c r="B1449" s="136" t="s">
        <v>113</v>
      </c>
      <c r="C1449" s="136" t="s">
        <v>414</v>
      </c>
      <c r="D1449" s="136" t="s">
        <v>687</v>
      </c>
      <c r="E1449" s="136" t="s">
        <v>337</v>
      </c>
      <c r="F1449" s="137">
        <v>190612.71</v>
      </c>
    </row>
    <row r="1450" spans="1:6" hidden="1" outlineLevel="2" x14ac:dyDescent="0.25">
      <c r="A1450" s="136" t="s">
        <v>112</v>
      </c>
      <c r="B1450" s="136" t="s">
        <v>113</v>
      </c>
      <c r="C1450" s="136" t="s">
        <v>414</v>
      </c>
      <c r="D1450" s="136" t="s">
        <v>687</v>
      </c>
      <c r="E1450" s="136" t="s">
        <v>339</v>
      </c>
      <c r="F1450" s="137">
        <v>417360.47</v>
      </c>
    </row>
    <row r="1451" spans="1:6" hidden="1" outlineLevel="2" x14ac:dyDescent="0.25">
      <c r="A1451" s="136" t="s">
        <v>112</v>
      </c>
      <c r="B1451" s="136" t="s">
        <v>113</v>
      </c>
      <c r="C1451" s="136" t="s">
        <v>414</v>
      </c>
      <c r="D1451" s="136" t="s">
        <v>687</v>
      </c>
      <c r="E1451" s="136" t="s">
        <v>361</v>
      </c>
      <c r="F1451" s="137">
        <v>10365.870000000001</v>
      </c>
    </row>
    <row r="1452" spans="1:6" hidden="1" outlineLevel="2" x14ac:dyDescent="0.25">
      <c r="A1452" s="136" t="s">
        <v>112</v>
      </c>
      <c r="B1452" s="136" t="s">
        <v>113</v>
      </c>
      <c r="C1452" s="136" t="s">
        <v>414</v>
      </c>
      <c r="D1452" s="136" t="s">
        <v>687</v>
      </c>
      <c r="E1452" s="136" t="s">
        <v>343</v>
      </c>
      <c r="F1452" s="137">
        <v>801987.14</v>
      </c>
    </row>
    <row r="1453" spans="1:6" hidden="1" outlineLevel="2" x14ac:dyDescent="0.25">
      <c r="A1453" s="136" t="s">
        <v>112</v>
      </c>
      <c r="B1453" s="136" t="s">
        <v>113</v>
      </c>
      <c r="C1453" s="136" t="s">
        <v>414</v>
      </c>
      <c r="D1453" s="136" t="s">
        <v>687</v>
      </c>
      <c r="E1453" s="136" t="s">
        <v>334</v>
      </c>
      <c r="F1453" s="137">
        <v>106650.4</v>
      </c>
    </row>
    <row r="1454" spans="1:6" hidden="1" outlineLevel="2" x14ac:dyDescent="0.25">
      <c r="A1454" s="136" t="s">
        <v>112</v>
      </c>
      <c r="B1454" s="136" t="s">
        <v>113</v>
      </c>
      <c r="C1454" s="136" t="s">
        <v>414</v>
      </c>
      <c r="D1454" s="136" t="s">
        <v>687</v>
      </c>
      <c r="E1454" s="136" t="s">
        <v>340</v>
      </c>
      <c r="F1454" s="137">
        <v>14046402.279999999</v>
      </c>
    </row>
    <row r="1455" spans="1:6" hidden="1" outlineLevel="2" x14ac:dyDescent="0.25">
      <c r="A1455" s="136" t="s">
        <v>112</v>
      </c>
      <c r="B1455" s="136" t="s">
        <v>113</v>
      </c>
      <c r="C1455" s="136" t="s">
        <v>414</v>
      </c>
      <c r="D1455" s="136" t="s">
        <v>688</v>
      </c>
      <c r="E1455" s="136" t="s">
        <v>314</v>
      </c>
      <c r="F1455" s="137">
        <v>493.98</v>
      </c>
    </row>
    <row r="1456" spans="1:6" hidden="1" outlineLevel="2" x14ac:dyDescent="0.25">
      <c r="A1456" s="136" t="s">
        <v>112</v>
      </c>
      <c r="B1456" s="136" t="s">
        <v>113</v>
      </c>
      <c r="C1456" s="136" t="s">
        <v>414</v>
      </c>
      <c r="D1456" s="136" t="s">
        <v>688</v>
      </c>
      <c r="E1456" s="136" t="s">
        <v>308</v>
      </c>
      <c r="F1456" s="137">
        <v>25969.18</v>
      </c>
    </row>
    <row r="1457" spans="1:6" hidden="1" outlineLevel="2" x14ac:dyDescent="0.25">
      <c r="A1457" s="136" t="s">
        <v>112</v>
      </c>
      <c r="B1457" s="136" t="s">
        <v>113</v>
      </c>
      <c r="C1457" s="136" t="s">
        <v>414</v>
      </c>
      <c r="D1457" s="136" t="s">
        <v>688</v>
      </c>
      <c r="E1457" s="136" t="s">
        <v>292</v>
      </c>
      <c r="F1457" s="137">
        <v>923946.13</v>
      </c>
    </row>
    <row r="1458" spans="1:6" hidden="1" outlineLevel="2" x14ac:dyDescent="0.25">
      <c r="A1458" s="136" t="s">
        <v>112</v>
      </c>
      <c r="B1458" s="136" t="s">
        <v>113</v>
      </c>
      <c r="C1458" s="136" t="s">
        <v>414</v>
      </c>
      <c r="D1458" s="136" t="s">
        <v>688</v>
      </c>
      <c r="E1458" s="136" t="s">
        <v>336</v>
      </c>
      <c r="F1458" s="137">
        <v>1909.09</v>
      </c>
    </row>
    <row r="1459" spans="1:6" hidden="1" outlineLevel="2" x14ac:dyDescent="0.25">
      <c r="A1459" s="136" t="s">
        <v>112</v>
      </c>
      <c r="B1459" s="136" t="s">
        <v>113</v>
      </c>
      <c r="C1459" s="136" t="s">
        <v>414</v>
      </c>
      <c r="D1459" s="136" t="s">
        <v>688</v>
      </c>
      <c r="E1459" s="136" t="s">
        <v>281</v>
      </c>
      <c r="F1459" s="137">
        <v>82871.320000000007</v>
      </c>
    </row>
    <row r="1460" spans="1:6" hidden="1" outlineLevel="2" x14ac:dyDescent="0.25">
      <c r="A1460" s="136" t="s">
        <v>112</v>
      </c>
      <c r="B1460" s="136" t="s">
        <v>113</v>
      </c>
      <c r="C1460" s="136" t="s">
        <v>414</v>
      </c>
      <c r="D1460" s="136" t="s">
        <v>688</v>
      </c>
      <c r="E1460" s="136" t="s">
        <v>313</v>
      </c>
      <c r="F1460" s="137">
        <v>240.7</v>
      </c>
    </row>
    <row r="1461" spans="1:6" hidden="1" outlineLevel="2" x14ac:dyDescent="0.25">
      <c r="A1461" s="136" t="s">
        <v>112</v>
      </c>
      <c r="B1461" s="136" t="s">
        <v>113</v>
      </c>
      <c r="C1461" s="136" t="s">
        <v>414</v>
      </c>
      <c r="D1461" s="136" t="s">
        <v>688</v>
      </c>
      <c r="E1461" s="136" t="s">
        <v>285</v>
      </c>
      <c r="F1461" s="137">
        <v>8665.6200000000008</v>
      </c>
    </row>
    <row r="1462" spans="1:6" hidden="1" outlineLevel="2" x14ac:dyDescent="0.25">
      <c r="A1462" s="136" t="s">
        <v>112</v>
      </c>
      <c r="B1462" s="136" t="s">
        <v>113</v>
      </c>
      <c r="C1462" s="136" t="s">
        <v>414</v>
      </c>
      <c r="D1462" s="136" t="s">
        <v>688</v>
      </c>
      <c r="E1462" s="136" t="s">
        <v>282</v>
      </c>
      <c r="F1462" s="137">
        <v>55486.46</v>
      </c>
    </row>
    <row r="1463" spans="1:6" hidden="1" outlineLevel="2" x14ac:dyDescent="0.25">
      <c r="A1463" s="136" t="s">
        <v>112</v>
      </c>
      <c r="B1463" s="136" t="s">
        <v>113</v>
      </c>
      <c r="C1463" s="136" t="s">
        <v>414</v>
      </c>
      <c r="D1463" s="136" t="s">
        <v>688</v>
      </c>
      <c r="E1463" s="136" t="s">
        <v>329</v>
      </c>
      <c r="F1463" s="137">
        <v>11273.52</v>
      </c>
    </row>
    <row r="1464" spans="1:6" hidden="1" outlineLevel="2" x14ac:dyDescent="0.25">
      <c r="A1464" s="136" t="s">
        <v>112</v>
      </c>
      <c r="B1464" s="136" t="s">
        <v>113</v>
      </c>
      <c r="C1464" s="136" t="s">
        <v>414</v>
      </c>
      <c r="D1464" s="136" t="s">
        <v>688</v>
      </c>
      <c r="E1464" s="136" t="s">
        <v>309</v>
      </c>
      <c r="F1464" s="137">
        <v>218.48</v>
      </c>
    </row>
    <row r="1465" spans="1:6" hidden="1" outlineLevel="2" x14ac:dyDescent="0.25">
      <c r="A1465" s="136" t="s">
        <v>112</v>
      </c>
      <c r="B1465" s="136" t="s">
        <v>113</v>
      </c>
      <c r="C1465" s="136" t="s">
        <v>414</v>
      </c>
      <c r="D1465" s="136" t="s">
        <v>688</v>
      </c>
      <c r="E1465" s="136" t="s">
        <v>346</v>
      </c>
      <c r="F1465" s="137">
        <v>40068.26</v>
      </c>
    </row>
    <row r="1466" spans="1:6" hidden="1" outlineLevel="2" x14ac:dyDescent="0.25">
      <c r="A1466" s="136" t="s">
        <v>112</v>
      </c>
      <c r="B1466" s="136" t="s">
        <v>113</v>
      </c>
      <c r="C1466" s="136" t="s">
        <v>414</v>
      </c>
      <c r="D1466" s="136" t="s">
        <v>688</v>
      </c>
      <c r="E1466" s="136" t="s">
        <v>340</v>
      </c>
      <c r="F1466" s="137">
        <v>1046.0899999999999</v>
      </c>
    </row>
    <row r="1467" spans="1:6" hidden="1" outlineLevel="2" x14ac:dyDescent="0.25">
      <c r="A1467" s="136" t="s">
        <v>112</v>
      </c>
      <c r="B1467" s="136" t="s">
        <v>113</v>
      </c>
      <c r="C1467" s="136" t="s">
        <v>414</v>
      </c>
      <c r="D1467" s="136" t="s">
        <v>688</v>
      </c>
      <c r="E1467" s="136" t="s">
        <v>288</v>
      </c>
      <c r="F1467" s="137">
        <v>9207.57</v>
      </c>
    </row>
    <row r="1468" spans="1:6" hidden="1" outlineLevel="2" x14ac:dyDescent="0.25">
      <c r="A1468" s="136" t="s">
        <v>112</v>
      </c>
      <c r="B1468" s="136" t="s">
        <v>113</v>
      </c>
      <c r="C1468" s="136" t="s">
        <v>414</v>
      </c>
      <c r="D1468" s="136" t="s">
        <v>688</v>
      </c>
      <c r="E1468" s="136" t="s">
        <v>291</v>
      </c>
      <c r="F1468" s="137">
        <v>5559.36</v>
      </c>
    </row>
    <row r="1469" spans="1:6" hidden="1" outlineLevel="2" x14ac:dyDescent="0.25">
      <c r="A1469" s="136" t="s">
        <v>112</v>
      </c>
      <c r="B1469" s="136" t="s">
        <v>113</v>
      </c>
      <c r="C1469" s="136" t="s">
        <v>414</v>
      </c>
      <c r="D1469" s="136" t="s">
        <v>688</v>
      </c>
      <c r="E1469" s="136" t="s">
        <v>333</v>
      </c>
      <c r="F1469" s="137">
        <v>40.85</v>
      </c>
    </row>
    <row r="1470" spans="1:6" hidden="1" outlineLevel="2" x14ac:dyDescent="0.25">
      <c r="A1470" s="136" t="s">
        <v>112</v>
      </c>
      <c r="B1470" s="136" t="s">
        <v>113</v>
      </c>
      <c r="C1470" s="136" t="s">
        <v>414</v>
      </c>
      <c r="D1470" s="136" t="s">
        <v>688</v>
      </c>
      <c r="E1470" s="136" t="s">
        <v>287</v>
      </c>
      <c r="F1470" s="137">
        <v>5181.8900000000003</v>
      </c>
    </row>
    <row r="1471" spans="1:6" hidden="1" outlineLevel="2" x14ac:dyDescent="0.25">
      <c r="A1471" s="136" t="s">
        <v>112</v>
      </c>
      <c r="B1471" s="136" t="s">
        <v>113</v>
      </c>
      <c r="C1471" s="136" t="s">
        <v>414</v>
      </c>
      <c r="D1471" s="136" t="s">
        <v>688</v>
      </c>
      <c r="E1471" s="136" t="s">
        <v>316</v>
      </c>
      <c r="F1471" s="137">
        <v>658.81</v>
      </c>
    </row>
    <row r="1472" spans="1:6" hidden="1" outlineLevel="2" x14ac:dyDescent="0.25">
      <c r="A1472" s="136" t="s">
        <v>112</v>
      </c>
      <c r="B1472" s="136" t="s">
        <v>113</v>
      </c>
      <c r="C1472" s="136" t="s">
        <v>414</v>
      </c>
      <c r="D1472" s="136" t="s">
        <v>688</v>
      </c>
      <c r="E1472" s="136" t="s">
        <v>323</v>
      </c>
      <c r="F1472" s="137">
        <v>8189.51</v>
      </c>
    </row>
    <row r="1473" spans="1:6" hidden="1" outlineLevel="2" x14ac:dyDescent="0.25">
      <c r="A1473" s="136" t="s">
        <v>112</v>
      </c>
      <c r="B1473" s="136" t="s">
        <v>113</v>
      </c>
      <c r="C1473" s="136" t="s">
        <v>414</v>
      </c>
      <c r="D1473" s="136" t="s">
        <v>688</v>
      </c>
      <c r="E1473" s="136" t="s">
        <v>328</v>
      </c>
      <c r="F1473" s="137">
        <v>28058.03</v>
      </c>
    </row>
    <row r="1474" spans="1:6" hidden="1" outlineLevel="2" x14ac:dyDescent="0.25">
      <c r="A1474" s="136" t="s">
        <v>112</v>
      </c>
      <c r="B1474" s="136" t="s">
        <v>113</v>
      </c>
      <c r="C1474" s="136" t="s">
        <v>414</v>
      </c>
      <c r="D1474" s="136" t="s">
        <v>688</v>
      </c>
      <c r="E1474" s="136" t="s">
        <v>301</v>
      </c>
      <c r="F1474" s="137">
        <v>6333.4</v>
      </c>
    </row>
    <row r="1475" spans="1:6" hidden="1" outlineLevel="2" x14ac:dyDescent="0.25">
      <c r="A1475" s="136" t="s">
        <v>112</v>
      </c>
      <c r="B1475" s="136" t="s">
        <v>113</v>
      </c>
      <c r="C1475" s="136" t="s">
        <v>414</v>
      </c>
      <c r="D1475" s="136" t="s">
        <v>688</v>
      </c>
      <c r="E1475" s="136" t="s">
        <v>286</v>
      </c>
      <c r="F1475" s="137">
        <v>35825.449999999997</v>
      </c>
    </row>
    <row r="1476" spans="1:6" hidden="1" outlineLevel="2" x14ac:dyDescent="0.25">
      <c r="A1476" s="136" t="s">
        <v>112</v>
      </c>
      <c r="B1476" s="136" t="s">
        <v>113</v>
      </c>
      <c r="C1476" s="136" t="s">
        <v>414</v>
      </c>
      <c r="D1476" s="136" t="s">
        <v>688</v>
      </c>
      <c r="E1476" s="136" t="s">
        <v>269</v>
      </c>
      <c r="F1476" s="137">
        <v>852.6</v>
      </c>
    </row>
    <row r="1477" spans="1:6" hidden="1" outlineLevel="2" x14ac:dyDescent="0.25">
      <c r="A1477" s="136" t="s">
        <v>112</v>
      </c>
      <c r="B1477" s="136" t="s">
        <v>113</v>
      </c>
      <c r="C1477" s="136" t="s">
        <v>414</v>
      </c>
      <c r="D1477" s="136" t="s">
        <v>688</v>
      </c>
      <c r="E1477" s="136" t="s">
        <v>302</v>
      </c>
      <c r="F1477" s="137">
        <v>3351.5</v>
      </c>
    </row>
    <row r="1478" spans="1:6" hidden="1" outlineLevel="2" x14ac:dyDescent="0.25">
      <c r="A1478" s="136" t="s">
        <v>112</v>
      </c>
      <c r="B1478" s="136" t="s">
        <v>113</v>
      </c>
      <c r="C1478" s="136" t="s">
        <v>414</v>
      </c>
      <c r="D1478" s="136" t="s">
        <v>688</v>
      </c>
      <c r="E1478" s="136" t="s">
        <v>303</v>
      </c>
      <c r="F1478" s="137">
        <v>5776.75</v>
      </c>
    </row>
    <row r="1479" spans="1:6" hidden="1" outlineLevel="2" x14ac:dyDescent="0.25">
      <c r="A1479" s="136" t="s">
        <v>112</v>
      </c>
      <c r="B1479" s="136" t="s">
        <v>113</v>
      </c>
      <c r="C1479" s="136" t="s">
        <v>414</v>
      </c>
      <c r="D1479" s="136" t="s">
        <v>688</v>
      </c>
      <c r="E1479" s="136" t="s">
        <v>280</v>
      </c>
      <c r="F1479" s="137">
        <v>33659.449999999997</v>
      </c>
    </row>
    <row r="1480" spans="1:6" hidden="1" outlineLevel="2" x14ac:dyDescent="0.25">
      <c r="A1480" s="136" t="s">
        <v>112</v>
      </c>
      <c r="B1480" s="136" t="s">
        <v>113</v>
      </c>
      <c r="C1480" s="136" t="s">
        <v>414</v>
      </c>
      <c r="D1480" s="136" t="s">
        <v>688</v>
      </c>
      <c r="E1480" s="136" t="s">
        <v>290</v>
      </c>
      <c r="F1480" s="137">
        <v>11205.38</v>
      </c>
    </row>
    <row r="1481" spans="1:6" hidden="1" outlineLevel="2" x14ac:dyDescent="0.25">
      <c r="A1481" s="136" t="s">
        <v>112</v>
      </c>
      <c r="B1481" s="136" t="s">
        <v>113</v>
      </c>
      <c r="C1481" s="136" t="s">
        <v>414</v>
      </c>
      <c r="D1481" s="136" t="s">
        <v>688</v>
      </c>
      <c r="E1481" s="136" t="s">
        <v>283</v>
      </c>
      <c r="F1481" s="137">
        <v>29054.14</v>
      </c>
    </row>
    <row r="1482" spans="1:6" hidden="1" outlineLevel="2" x14ac:dyDescent="0.25">
      <c r="A1482" s="136" t="s">
        <v>112</v>
      </c>
      <c r="B1482" s="136" t="s">
        <v>113</v>
      </c>
      <c r="C1482" s="136" t="s">
        <v>414</v>
      </c>
      <c r="D1482" s="136" t="s">
        <v>688</v>
      </c>
      <c r="E1482" s="136" t="s">
        <v>279</v>
      </c>
      <c r="F1482" s="137">
        <v>7792</v>
      </c>
    </row>
    <row r="1483" spans="1:6" hidden="1" outlineLevel="2" x14ac:dyDescent="0.25">
      <c r="A1483" s="136" t="s">
        <v>112</v>
      </c>
      <c r="B1483" s="136" t="s">
        <v>113</v>
      </c>
      <c r="C1483" s="136" t="s">
        <v>414</v>
      </c>
      <c r="D1483" s="136" t="s">
        <v>688</v>
      </c>
      <c r="E1483" s="136" t="s">
        <v>343</v>
      </c>
      <c r="F1483" s="137">
        <v>5522.53</v>
      </c>
    </row>
    <row r="1484" spans="1:6" hidden="1" outlineLevel="2" x14ac:dyDescent="0.25">
      <c r="A1484" s="136" t="s">
        <v>112</v>
      </c>
      <c r="B1484" s="136" t="s">
        <v>113</v>
      </c>
      <c r="C1484" s="136" t="s">
        <v>414</v>
      </c>
      <c r="D1484" s="136" t="s">
        <v>688</v>
      </c>
      <c r="E1484" s="136" t="s">
        <v>315</v>
      </c>
      <c r="F1484" s="137">
        <v>2723.33</v>
      </c>
    </row>
    <row r="1485" spans="1:6" hidden="1" outlineLevel="2" x14ac:dyDescent="0.25">
      <c r="A1485" s="136" t="s">
        <v>112</v>
      </c>
      <c r="B1485" s="136" t="s">
        <v>113</v>
      </c>
      <c r="C1485" s="136" t="s">
        <v>414</v>
      </c>
      <c r="D1485" s="136" t="s">
        <v>688</v>
      </c>
      <c r="E1485" s="136" t="s">
        <v>284</v>
      </c>
      <c r="F1485" s="137">
        <v>5087.1499999999996</v>
      </c>
    </row>
    <row r="1486" spans="1:6" hidden="1" outlineLevel="2" x14ac:dyDescent="0.25">
      <c r="A1486" s="136" t="s">
        <v>112</v>
      </c>
      <c r="B1486" s="136" t="s">
        <v>113</v>
      </c>
      <c r="C1486" s="136" t="s">
        <v>414</v>
      </c>
      <c r="D1486" s="136" t="s">
        <v>688</v>
      </c>
      <c r="E1486" s="136" t="s">
        <v>367</v>
      </c>
      <c r="F1486" s="137">
        <v>10598.36</v>
      </c>
    </row>
    <row r="1487" spans="1:6" hidden="1" outlineLevel="2" x14ac:dyDescent="0.25">
      <c r="A1487" s="136" t="s">
        <v>112</v>
      </c>
      <c r="B1487" s="136" t="s">
        <v>113</v>
      </c>
      <c r="C1487" s="136" t="s">
        <v>414</v>
      </c>
      <c r="D1487" s="136" t="s">
        <v>688</v>
      </c>
      <c r="E1487" s="136" t="s">
        <v>322</v>
      </c>
      <c r="F1487" s="137">
        <v>12163.61</v>
      </c>
    </row>
    <row r="1488" spans="1:6" hidden="1" outlineLevel="2" x14ac:dyDescent="0.25">
      <c r="A1488" s="136" t="s">
        <v>112</v>
      </c>
      <c r="B1488" s="136" t="s">
        <v>113</v>
      </c>
      <c r="C1488" s="136" t="s">
        <v>414</v>
      </c>
      <c r="D1488" s="136" t="s">
        <v>688</v>
      </c>
      <c r="E1488" s="136" t="s">
        <v>324</v>
      </c>
      <c r="F1488" s="137">
        <v>20211.04</v>
      </c>
    </row>
    <row r="1489" spans="1:6" hidden="1" outlineLevel="2" x14ac:dyDescent="0.25">
      <c r="A1489" s="136" t="s">
        <v>112</v>
      </c>
      <c r="B1489" s="136" t="s">
        <v>113</v>
      </c>
      <c r="C1489" s="136" t="s">
        <v>414</v>
      </c>
      <c r="D1489" s="136" t="s">
        <v>688</v>
      </c>
      <c r="E1489" s="136" t="s">
        <v>360</v>
      </c>
      <c r="F1489" s="137">
        <v>1172.95</v>
      </c>
    </row>
    <row r="1490" spans="1:6" hidden="1" outlineLevel="2" x14ac:dyDescent="0.25">
      <c r="A1490" s="136" t="s">
        <v>112</v>
      </c>
      <c r="B1490" s="136" t="s">
        <v>113</v>
      </c>
      <c r="C1490" s="136" t="s">
        <v>414</v>
      </c>
      <c r="D1490" s="136" t="s">
        <v>688</v>
      </c>
      <c r="E1490" s="136" t="s">
        <v>293</v>
      </c>
      <c r="F1490" s="137">
        <v>21903.57</v>
      </c>
    </row>
    <row r="1491" spans="1:6" hidden="1" outlineLevel="2" x14ac:dyDescent="0.25">
      <c r="A1491" s="136" t="s">
        <v>112</v>
      </c>
      <c r="B1491" s="136" t="s">
        <v>113</v>
      </c>
      <c r="C1491" s="136" t="s">
        <v>414</v>
      </c>
      <c r="D1491" s="136" t="s">
        <v>688</v>
      </c>
      <c r="E1491" s="136" t="s">
        <v>327</v>
      </c>
      <c r="F1491" s="137">
        <v>7695.3</v>
      </c>
    </row>
    <row r="1492" spans="1:6" hidden="1" outlineLevel="2" x14ac:dyDescent="0.25">
      <c r="A1492" s="136" t="s">
        <v>112</v>
      </c>
      <c r="B1492" s="136" t="s">
        <v>113</v>
      </c>
      <c r="C1492" s="136" t="s">
        <v>414</v>
      </c>
      <c r="D1492" s="136" t="s">
        <v>688</v>
      </c>
      <c r="E1492" s="136" t="s">
        <v>289</v>
      </c>
      <c r="F1492" s="137">
        <v>2688.8</v>
      </c>
    </row>
    <row r="1493" spans="1:6" hidden="1" outlineLevel="2" x14ac:dyDescent="0.25">
      <c r="A1493" s="136" t="s">
        <v>112</v>
      </c>
      <c r="B1493" s="136" t="s">
        <v>113</v>
      </c>
      <c r="C1493" s="136" t="s">
        <v>414</v>
      </c>
      <c r="D1493" s="136" t="s">
        <v>689</v>
      </c>
      <c r="E1493" s="136" t="s">
        <v>316</v>
      </c>
      <c r="F1493" s="137">
        <v>1916.72</v>
      </c>
    </row>
    <row r="1494" spans="1:6" hidden="1" outlineLevel="2" x14ac:dyDescent="0.25">
      <c r="A1494" s="136" t="s">
        <v>112</v>
      </c>
      <c r="B1494" s="136" t="s">
        <v>113</v>
      </c>
      <c r="C1494" s="136" t="s">
        <v>414</v>
      </c>
      <c r="D1494" s="136" t="s">
        <v>689</v>
      </c>
      <c r="E1494" s="136" t="s">
        <v>333</v>
      </c>
      <c r="F1494" s="137">
        <v>-113834.72</v>
      </c>
    </row>
    <row r="1495" spans="1:6" hidden="1" outlineLevel="2" x14ac:dyDescent="0.25">
      <c r="A1495" s="136" t="s">
        <v>112</v>
      </c>
      <c r="B1495" s="136" t="s">
        <v>113</v>
      </c>
      <c r="C1495" s="136" t="s">
        <v>414</v>
      </c>
      <c r="D1495" s="136" t="s">
        <v>689</v>
      </c>
      <c r="E1495" s="136" t="s">
        <v>309</v>
      </c>
      <c r="F1495" s="137">
        <v>-247860.68</v>
      </c>
    </row>
    <row r="1496" spans="1:6" hidden="1" outlineLevel="2" x14ac:dyDescent="0.25">
      <c r="A1496" s="136" t="s">
        <v>112</v>
      </c>
      <c r="B1496" s="136" t="s">
        <v>113</v>
      </c>
      <c r="C1496" s="136" t="s">
        <v>414</v>
      </c>
      <c r="D1496" s="136" t="s">
        <v>689</v>
      </c>
      <c r="E1496" s="136" t="s">
        <v>343</v>
      </c>
      <c r="F1496" s="137">
        <v>-90654.36</v>
      </c>
    </row>
    <row r="1497" spans="1:6" hidden="1" outlineLevel="2" x14ac:dyDescent="0.25">
      <c r="A1497" s="136" t="s">
        <v>112</v>
      </c>
      <c r="B1497" s="136" t="s">
        <v>113</v>
      </c>
      <c r="C1497" s="136" t="s">
        <v>414</v>
      </c>
      <c r="D1497" s="136" t="s">
        <v>690</v>
      </c>
      <c r="E1497" s="136" t="s">
        <v>309</v>
      </c>
      <c r="F1497" s="137">
        <v>22099.88</v>
      </c>
    </row>
    <row r="1498" spans="1:6" hidden="1" outlineLevel="2" x14ac:dyDescent="0.25">
      <c r="A1498" s="136" t="s">
        <v>112</v>
      </c>
      <c r="B1498" s="136" t="s">
        <v>113</v>
      </c>
      <c r="C1498" s="136" t="s">
        <v>414</v>
      </c>
      <c r="D1498" s="136" t="s">
        <v>493</v>
      </c>
      <c r="E1498" s="136" t="s">
        <v>336</v>
      </c>
      <c r="F1498" s="137">
        <v>212323.69</v>
      </c>
    </row>
    <row r="1499" spans="1:6" hidden="1" outlineLevel="2" x14ac:dyDescent="0.25">
      <c r="A1499" s="136" t="s">
        <v>112</v>
      </c>
      <c r="B1499" s="136" t="s">
        <v>113</v>
      </c>
      <c r="C1499" s="136" t="s">
        <v>414</v>
      </c>
      <c r="D1499" s="136" t="s">
        <v>493</v>
      </c>
      <c r="E1499" s="136" t="s">
        <v>310</v>
      </c>
      <c r="F1499" s="137">
        <v>494277.8</v>
      </c>
    </row>
    <row r="1500" spans="1:6" hidden="1" outlineLevel="2" x14ac:dyDescent="0.25">
      <c r="A1500" s="136" t="s">
        <v>112</v>
      </c>
      <c r="B1500" s="136" t="s">
        <v>113</v>
      </c>
      <c r="C1500" s="136" t="s">
        <v>414</v>
      </c>
      <c r="D1500" s="136" t="s">
        <v>493</v>
      </c>
      <c r="E1500" s="136" t="s">
        <v>338</v>
      </c>
      <c r="F1500" s="137">
        <v>91798.78</v>
      </c>
    </row>
    <row r="1501" spans="1:6" hidden="1" outlineLevel="2" x14ac:dyDescent="0.25">
      <c r="A1501" s="136" t="s">
        <v>112</v>
      </c>
      <c r="B1501" s="136" t="s">
        <v>113</v>
      </c>
      <c r="C1501" s="136" t="s">
        <v>414</v>
      </c>
      <c r="D1501" s="136" t="s">
        <v>493</v>
      </c>
      <c r="E1501" s="136" t="s">
        <v>337</v>
      </c>
      <c r="F1501" s="137">
        <v>46556.41</v>
      </c>
    </row>
    <row r="1502" spans="1:6" hidden="1" outlineLevel="2" x14ac:dyDescent="0.25">
      <c r="A1502" s="136" t="s">
        <v>112</v>
      </c>
      <c r="B1502" s="136" t="s">
        <v>113</v>
      </c>
      <c r="C1502" s="136" t="s">
        <v>414</v>
      </c>
      <c r="D1502" s="136" t="s">
        <v>493</v>
      </c>
      <c r="E1502" s="136" t="s">
        <v>339</v>
      </c>
      <c r="F1502" s="137">
        <v>159691.67000000001</v>
      </c>
    </row>
    <row r="1503" spans="1:6" hidden="1" outlineLevel="2" x14ac:dyDescent="0.25">
      <c r="A1503" s="136" t="s">
        <v>112</v>
      </c>
      <c r="B1503" s="136" t="s">
        <v>113</v>
      </c>
      <c r="C1503" s="136" t="s">
        <v>414</v>
      </c>
      <c r="D1503" s="136" t="s">
        <v>493</v>
      </c>
      <c r="E1503" s="136" t="s">
        <v>269</v>
      </c>
      <c r="F1503" s="137">
        <v>8053552.7199999997</v>
      </c>
    </row>
    <row r="1504" spans="1:6" hidden="1" outlineLevel="2" x14ac:dyDescent="0.25">
      <c r="A1504" s="136" t="s">
        <v>112</v>
      </c>
      <c r="B1504" s="136" t="s">
        <v>113</v>
      </c>
      <c r="C1504" s="136" t="s">
        <v>414</v>
      </c>
      <c r="D1504" s="136" t="s">
        <v>493</v>
      </c>
      <c r="E1504" s="136" t="s">
        <v>340</v>
      </c>
      <c r="F1504" s="137">
        <v>1565145.77</v>
      </c>
    </row>
    <row r="1505" spans="1:6" hidden="1" outlineLevel="2" x14ac:dyDescent="0.25">
      <c r="A1505" s="136" t="s">
        <v>112</v>
      </c>
      <c r="B1505" s="136" t="s">
        <v>113</v>
      </c>
      <c r="C1505" s="136" t="s">
        <v>414</v>
      </c>
      <c r="D1505" s="136" t="s">
        <v>493</v>
      </c>
      <c r="E1505" s="136" t="s">
        <v>334</v>
      </c>
      <c r="F1505" s="137">
        <v>338379.51</v>
      </c>
    </row>
    <row r="1506" spans="1:6" hidden="1" outlineLevel="2" x14ac:dyDescent="0.25">
      <c r="A1506" s="136" t="s">
        <v>112</v>
      </c>
      <c r="B1506" s="136" t="s">
        <v>113</v>
      </c>
      <c r="C1506" s="136" t="s">
        <v>414</v>
      </c>
      <c r="D1506" s="136" t="s">
        <v>493</v>
      </c>
      <c r="E1506" s="136" t="s">
        <v>335</v>
      </c>
      <c r="F1506" s="137">
        <v>1247401.42</v>
      </c>
    </row>
    <row r="1507" spans="1:6" outlineLevel="1" collapsed="1" x14ac:dyDescent="0.25">
      <c r="A1507" s="136"/>
      <c r="B1507" s="136"/>
      <c r="C1507" s="140" t="s">
        <v>415</v>
      </c>
      <c r="D1507" s="136"/>
      <c r="E1507" s="136"/>
      <c r="F1507" s="137">
        <f>SUBTOTAL(9,F1261:F1506)</f>
        <v>146515894.7299999</v>
      </c>
    </row>
    <row r="1508" spans="1:6" hidden="1" outlineLevel="2" x14ac:dyDescent="0.25">
      <c r="A1508" s="136" t="s">
        <v>112</v>
      </c>
      <c r="B1508" s="136" t="s">
        <v>113</v>
      </c>
      <c r="C1508" s="136" t="s">
        <v>416</v>
      </c>
      <c r="D1508" s="136" t="s">
        <v>691</v>
      </c>
      <c r="E1508" s="136" t="s">
        <v>309</v>
      </c>
      <c r="F1508" s="137">
        <v>3065.73</v>
      </c>
    </row>
    <row r="1509" spans="1:6" hidden="1" outlineLevel="2" x14ac:dyDescent="0.25">
      <c r="A1509" s="136" t="s">
        <v>112</v>
      </c>
      <c r="B1509" s="136" t="s">
        <v>113</v>
      </c>
      <c r="C1509" s="136" t="s">
        <v>416</v>
      </c>
      <c r="D1509" s="136" t="s">
        <v>692</v>
      </c>
      <c r="E1509" s="136" t="s">
        <v>372</v>
      </c>
      <c r="F1509" s="137">
        <v>-447457.43</v>
      </c>
    </row>
    <row r="1510" spans="1:6" hidden="1" outlineLevel="2" x14ac:dyDescent="0.25">
      <c r="A1510" s="136" t="s">
        <v>112</v>
      </c>
      <c r="B1510" s="136" t="s">
        <v>113</v>
      </c>
      <c r="C1510" s="136" t="s">
        <v>416</v>
      </c>
      <c r="D1510" s="136" t="s">
        <v>692</v>
      </c>
      <c r="E1510" s="136" t="s">
        <v>375</v>
      </c>
      <c r="F1510" s="137">
        <v>-389876.82</v>
      </c>
    </row>
    <row r="1511" spans="1:6" hidden="1" outlineLevel="2" x14ac:dyDescent="0.25">
      <c r="A1511" s="136" t="s">
        <v>112</v>
      </c>
      <c r="B1511" s="136" t="s">
        <v>113</v>
      </c>
      <c r="C1511" s="136" t="s">
        <v>416</v>
      </c>
      <c r="D1511" s="136" t="s">
        <v>692</v>
      </c>
      <c r="E1511" s="136" t="s">
        <v>362</v>
      </c>
      <c r="F1511" s="137">
        <v>-468932.15</v>
      </c>
    </row>
    <row r="1512" spans="1:6" hidden="1" outlineLevel="2" x14ac:dyDescent="0.25">
      <c r="A1512" s="136" t="s">
        <v>112</v>
      </c>
      <c r="B1512" s="136" t="s">
        <v>113</v>
      </c>
      <c r="C1512" s="136" t="s">
        <v>416</v>
      </c>
      <c r="D1512" s="136" t="s">
        <v>692</v>
      </c>
      <c r="E1512" s="136" t="s">
        <v>363</v>
      </c>
      <c r="F1512" s="137">
        <v>-634922.99</v>
      </c>
    </row>
    <row r="1513" spans="1:6" hidden="1" outlineLevel="2" x14ac:dyDescent="0.25">
      <c r="A1513" s="136" t="s">
        <v>112</v>
      </c>
      <c r="B1513" s="136" t="s">
        <v>113</v>
      </c>
      <c r="C1513" s="136" t="s">
        <v>416</v>
      </c>
      <c r="D1513" s="136" t="s">
        <v>692</v>
      </c>
      <c r="E1513" s="136" t="s">
        <v>376</v>
      </c>
      <c r="F1513" s="137">
        <v>-837018.75</v>
      </c>
    </row>
    <row r="1514" spans="1:6" hidden="1" outlineLevel="2" x14ac:dyDescent="0.25">
      <c r="A1514" s="136" t="s">
        <v>112</v>
      </c>
      <c r="B1514" s="136" t="s">
        <v>113</v>
      </c>
      <c r="C1514" s="136" t="s">
        <v>416</v>
      </c>
      <c r="D1514" s="136" t="s">
        <v>692</v>
      </c>
      <c r="E1514" s="136" t="s">
        <v>383</v>
      </c>
      <c r="F1514" s="137">
        <v>-297684.46999999997</v>
      </c>
    </row>
    <row r="1515" spans="1:6" hidden="1" outlineLevel="2" x14ac:dyDescent="0.25">
      <c r="A1515" s="136" t="s">
        <v>112</v>
      </c>
      <c r="B1515" s="136" t="s">
        <v>113</v>
      </c>
      <c r="C1515" s="136" t="s">
        <v>416</v>
      </c>
      <c r="D1515" s="136" t="s">
        <v>692</v>
      </c>
      <c r="E1515" s="136" t="s">
        <v>310</v>
      </c>
      <c r="F1515" s="137">
        <v>-48858.8</v>
      </c>
    </row>
    <row r="1516" spans="1:6" hidden="1" outlineLevel="2" x14ac:dyDescent="0.25">
      <c r="A1516" s="136" t="s">
        <v>112</v>
      </c>
      <c r="B1516" s="136" t="s">
        <v>113</v>
      </c>
      <c r="C1516" s="136" t="s">
        <v>416</v>
      </c>
      <c r="D1516" s="136" t="s">
        <v>692</v>
      </c>
      <c r="E1516" s="136" t="s">
        <v>317</v>
      </c>
      <c r="F1516" s="137">
        <v>-220033.66</v>
      </c>
    </row>
    <row r="1517" spans="1:6" hidden="1" outlineLevel="2" x14ac:dyDescent="0.25">
      <c r="A1517" s="136" t="s">
        <v>112</v>
      </c>
      <c r="B1517" s="136" t="s">
        <v>113</v>
      </c>
      <c r="C1517" s="136" t="s">
        <v>416</v>
      </c>
      <c r="D1517" s="136" t="s">
        <v>692</v>
      </c>
      <c r="E1517" s="136" t="s">
        <v>316</v>
      </c>
      <c r="F1517" s="137">
        <v>-404430.98</v>
      </c>
    </row>
    <row r="1518" spans="1:6" hidden="1" outlineLevel="2" x14ac:dyDescent="0.25">
      <c r="A1518" s="136" t="s">
        <v>112</v>
      </c>
      <c r="B1518" s="136" t="s">
        <v>113</v>
      </c>
      <c r="C1518" s="136" t="s">
        <v>416</v>
      </c>
      <c r="D1518" s="136" t="s">
        <v>692</v>
      </c>
      <c r="E1518" s="136" t="s">
        <v>335</v>
      </c>
      <c r="F1518" s="137">
        <v>-73410.12</v>
      </c>
    </row>
    <row r="1519" spans="1:6" hidden="1" outlineLevel="2" x14ac:dyDescent="0.25">
      <c r="A1519" s="136" t="s">
        <v>112</v>
      </c>
      <c r="B1519" s="136" t="s">
        <v>113</v>
      </c>
      <c r="C1519" s="136" t="s">
        <v>416</v>
      </c>
      <c r="D1519" s="136" t="s">
        <v>692</v>
      </c>
      <c r="E1519" s="136" t="s">
        <v>333</v>
      </c>
      <c r="F1519" s="137">
        <v>-144046.79999999999</v>
      </c>
    </row>
    <row r="1520" spans="1:6" hidden="1" outlineLevel="2" x14ac:dyDescent="0.25">
      <c r="A1520" s="136" t="s">
        <v>112</v>
      </c>
      <c r="B1520" s="136" t="s">
        <v>113</v>
      </c>
      <c r="C1520" s="136" t="s">
        <v>416</v>
      </c>
      <c r="D1520" s="136" t="s">
        <v>692</v>
      </c>
      <c r="E1520" s="136" t="s">
        <v>361</v>
      </c>
      <c r="F1520" s="137">
        <v>-396042.5</v>
      </c>
    </row>
    <row r="1521" spans="1:6" hidden="1" outlineLevel="2" x14ac:dyDescent="0.25">
      <c r="A1521" s="136" t="s">
        <v>112</v>
      </c>
      <c r="B1521" s="136" t="s">
        <v>113</v>
      </c>
      <c r="C1521" s="136" t="s">
        <v>416</v>
      </c>
      <c r="D1521" s="136" t="s">
        <v>692</v>
      </c>
      <c r="E1521" s="136" t="s">
        <v>334</v>
      </c>
      <c r="F1521" s="137">
        <v>-12252.99</v>
      </c>
    </row>
    <row r="1522" spans="1:6" hidden="1" outlineLevel="2" x14ac:dyDescent="0.25">
      <c r="A1522" s="136" t="s">
        <v>112</v>
      </c>
      <c r="B1522" s="136" t="s">
        <v>113</v>
      </c>
      <c r="C1522" s="136" t="s">
        <v>416</v>
      </c>
      <c r="D1522" s="136" t="s">
        <v>693</v>
      </c>
      <c r="E1522" s="136" t="s">
        <v>336</v>
      </c>
      <c r="F1522" s="137">
        <v>5898392.1699999999</v>
      </c>
    </row>
    <row r="1523" spans="1:6" hidden="1" outlineLevel="2" x14ac:dyDescent="0.25">
      <c r="A1523" s="136" t="s">
        <v>112</v>
      </c>
      <c r="B1523" s="136" t="s">
        <v>113</v>
      </c>
      <c r="C1523" s="136" t="s">
        <v>416</v>
      </c>
      <c r="D1523" s="136" t="s">
        <v>693</v>
      </c>
      <c r="E1523" s="136" t="s">
        <v>309</v>
      </c>
      <c r="F1523" s="137">
        <v>1369340.35</v>
      </c>
    </row>
    <row r="1524" spans="1:6" hidden="1" outlineLevel="2" x14ac:dyDescent="0.25">
      <c r="A1524" s="136" t="s">
        <v>112</v>
      </c>
      <c r="B1524" s="136" t="s">
        <v>113</v>
      </c>
      <c r="C1524" s="136" t="s">
        <v>416</v>
      </c>
      <c r="D1524" s="136" t="s">
        <v>693</v>
      </c>
      <c r="E1524" s="136" t="s">
        <v>363</v>
      </c>
      <c r="F1524" s="137">
        <v>1134285.6100000001</v>
      </c>
    </row>
    <row r="1525" spans="1:6" hidden="1" outlineLevel="2" x14ac:dyDescent="0.25">
      <c r="A1525" s="136" t="s">
        <v>112</v>
      </c>
      <c r="B1525" s="136" t="s">
        <v>113</v>
      </c>
      <c r="C1525" s="136" t="s">
        <v>416</v>
      </c>
      <c r="D1525" s="136" t="s">
        <v>693</v>
      </c>
      <c r="E1525" s="136" t="s">
        <v>334</v>
      </c>
      <c r="F1525" s="137">
        <v>953081.46</v>
      </c>
    </row>
    <row r="1526" spans="1:6" hidden="1" outlineLevel="2" x14ac:dyDescent="0.25">
      <c r="A1526" s="136" t="s">
        <v>112</v>
      </c>
      <c r="B1526" s="136" t="s">
        <v>113</v>
      </c>
      <c r="C1526" s="136" t="s">
        <v>416</v>
      </c>
      <c r="D1526" s="136" t="s">
        <v>693</v>
      </c>
      <c r="E1526" s="136" t="s">
        <v>339</v>
      </c>
      <c r="F1526" s="137">
        <v>6658422.1500000004</v>
      </c>
    </row>
    <row r="1527" spans="1:6" hidden="1" outlineLevel="2" x14ac:dyDescent="0.25">
      <c r="A1527" s="136" t="s">
        <v>112</v>
      </c>
      <c r="B1527" s="136" t="s">
        <v>113</v>
      </c>
      <c r="C1527" s="136" t="s">
        <v>416</v>
      </c>
      <c r="D1527" s="136" t="s">
        <v>693</v>
      </c>
      <c r="E1527" s="136" t="s">
        <v>310</v>
      </c>
      <c r="F1527" s="137">
        <v>1935089.85</v>
      </c>
    </row>
    <row r="1528" spans="1:6" hidden="1" outlineLevel="2" x14ac:dyDescent="0.25">
      <c r="A1528" s="136" t="s">
        <v>112</v>
      </c>
      <c r="B1528" s="136" t="s">
        <v>113</v>
      </c>
      <c r="C1528" s="136" t="s">
        <v>416</v>
      </c>
      <c r="D1528" s="136" t="s">
        <v>693</v>
      </c>
      <c r="E1528" s="136" t="s">
        <v>286</v>
      </c>
      <c r="F1528" s="137">
        <v>40712.35</v>
      </c>
    </row>
    <row r="1529" spans="1:6" hidden="1" outlineLevel="2" x14ac:dyDescent="0.25">
      <c r="A1529" s="136" t="s">
        <v>112</v>
      </c>
      <c r="B1529" s="136" t="s">
        <v>113</v>
      </c>
      <c r="C1529" s="136" t="s">
        <v>416</v>
      </c>
      <c r="D1529" s="136" t="s">
        <v>693</v>
      </c>
      <c r="E1529" s="136" t="s">
        <v>376</v>
      </c>
      <c r="F1529" s="137">
        <v>1148694.6200000001</v>
      </c>
    </row>
    <row r="1530" spans="1:6" hidden="1" outlineLevel="2" x14ac:dyDescent="0.25">
      <c r="A1530" s="136" t="s">
        <v>112</v>
      </c>
      <c r="B1530" s="136" t="s">
        <v>113</v>
      </c>
      <c r="C1530" s="136" t="s">
        <v>416</v>
      </c>
      <c r="D1530" s="136" t="s">
        <v>693</v>
      </c>
      <c r="E1530" s="136" t="s">
        <v>346</v>
      </c>
      <c r="F1530" s="137">
        <v>405467.41</v>
      </c>
    </row>
    <row r="1531" spans="1:6" hidden="1" outlineLevel="2" x14ac:dyDescent="0.25">
      <c r="A1531" s="136" t="s">
        <v>112</v>
      </c>
      <c r="B1531" s="136" t="s">
        <v>113</v>
      </c>
      <c r="C1531" s="136" t="s">
        <v>416</v>
      </c>
      <c r="D1531" s="136" t="s">
        <v>693</v>
      </c>
      <c r="E1531" s="136" t="s">
        <v>343</v>
      </c>
      <c r="F1531" s="137">
        <v>1399717.85</v>
      </c>
    </row>
    <row r="1532" spans="1:6" hidden="1" outlineLevel="2" x14ac:dyDescent="0.25">
      <c r="A1532" s="136" t="s">
        <v>112</v>
      </c>
      <c r="B1532" s="136" t="s">
        <v>113</v>
      </c>
      <c r="C1532" s="136" t="s">
        <v>416</v>
      </c>
      <c r="D1532" s="136" t="s">
        <v>693</v>
      </c>
      <c r="E1532" s="136" t="s">
        <v>315</v>
      </c>
      <c r="F1532" s="137">
        <v>1635870.79</v>
      </c>
    </row>
    <row r="1533" spans="1:6" hidden="1" outlineLevel="2" x14ac:dyDescent="0.25">
      <c r="A1533" s="136" t="s">
        <v>112</v>
      </c>
      <c r="B1533" s="136" t="s">
        <v>113</v>
      </c>
      <c r="C1533" s="136" t="s">
        <v>416</v>
      </c>
      <c r="D1533" s="136" t="s">
        <v>693</v>
      </c>
      <c r="E1533" s="136" t="s">
        <v>375</v>
      </c>
      <c r="F1533" s="137">
        <v>1018213.45</v>
      </c>
    </row>
    <row r="1534" spans="1:6" hidden="1" outlineLevel="2" x14ac:dyDescent="0.25">
      <c r="A1534" s="136" t="s">
        <v>112</v>
      </c>
      <c r="B1534" s="136" t="s">
        <v>113</v>
      </c>
      <c r="C1534" s="136" t="s">
        <v>416</v>
      </c>
      <c r="D1534" s="136" t="s">
        <v>693</v>
      </c>
      <c r="E1534" s="136" t="s">
        <v>362</v>
      </c>
      <c r="F1534" s="137">
        <v>1422252.57</v>
      </c>
    </row>
    <row r="1535" spans="1:6" hidden="1" outlineLevel="2" x14ac:dyDescent="0.25">
      <c r="A1535" s="136" t="s">
        <v>112</v>
      </c>
      <c r="B1535" s="136" t="s">
        <v>113</v>
      </c>
      <c r="C1535" s="136" t="s">
        <v>416</v>
      </c>
      <c r="D1535" s="136" t="s">
        <v>693</v>
      </c>
      <c r="E1535" s="136" t="s">
        <v>338</v>
      </c>
      <c r="F1535" s="137">
        <v>5836004.79</v>
      </c>
    </row>
    <row r="1536" spans="1:6" hidden="1" outlineLevel="2" x14ac:dyDescent="0.25">
      <c r="A1536" s="136" t="s">
        <v>112</v>
      </c>
      <c r="B1536" s="136" t="s">
        <v>113</v>
      </c>
      <c r="C1536" s="136" t="s">
        <v>416</v>
      </c>
      <c r="D1536" s="136" t="s">
        <v>693</v>
      </c>
      <c r="E1536" s="136" t="s">
        <v>308</v>
      </c>
      <c r="F1536" s="137">
        <v>1885338.47</v>
      </c>
    </row>
    <row r="1537" spans="1:6" hidden="1" outlineLevel="2" x14ac:dyDescent="0.25">
      <c r="A1537" s="136" t="s">
        <v>112</v>
      </c>
      <c r="B1537" s="136" t="s">
        <v>113</v>
      </c>
      <c r="C1537" s="136" t="s">
        <v>416</v>
      </c>
      <c r="D1537" s="136" t="s">
        <v>693</v>
      </c>
      <c r="E1537" s="136" t="s">
        <v>313</v>
      </c>
      <c r="F1537" s="137">
        <v>1054837.21</v>
      </c>
    </row>
    <row r="1538" spans="1:6" hidden="1" outlineLevel="2" x14ac:dyDescent="0.25">
      <c r="A1538" s="136" t="s">
        <v>112</v>
      </c>
      <c r="B1538" s="136" t="s">
        <v>113</v>
      </c>
      <c r="C1538" s="136" t="s">
        <v>416</v>
      </c>
      <c r="D1538" s="136" t="s">
        <v>693</v>
      </c>
      <c r="E1538" s="136" t="s">
        <v>335</v>
      </c>
      <c r="F1538" s="137">
        <v>773513.12</v>
      </c>
    </row>
    <row r="1539" spans="1:6" hidden="1" outlineLevel="2" x14ac:dyDescent="0.25">
      <c r="A1539" s="136" t="s">
        <v>112</v>
      </c>
      <c r="B1539" s="136" t="s">
        <v>113</v>
      </c>
      <c r="C1539" s="136" t="s">
        <v>416</v>
      </c>
      <c r="D1539" s="136" t="s">
        <v>693</v>
      </c>
      <c r="E1539" s="136" t="s">
        <v>329</v>
      </c>
      <c r="F1539" s="137">
        <v>760670.66</v>
      </c>
    </row>
    <row r="1540" spans="1:6" hidden="1" outlineLevel="2" x14ac:dyDescent="0.25">
      <c r="A1540" s="136" t="s">
        <v>112</v>
      </c>
      <c r="B1540" s="136" t="s">
        <v>113</v>
      </c>
      <c r="C1540" s="136" t="s">
        <v>416</v>
      </c>
      <c r="D1540" s="136" t="s">
        <v>693</v>
      </c>
      <c r="E1540" s="136" t="s">
        <v>316</v>
      </c>
      <c r="F1540" s="137">
        <v>649783.17000000004</v>
      </c>
    </row>
    <row r="1541" spans="1:6" hidden="1" outlineLevel="2" x14ac:dyDescent="0.25">
      <c r="A1541" s="136" t="s">
        <v>112</v>
      </c>
      <c r="B1541" s="136" t="s">
        <v>113</v>
      </c>
      <c r="C1541" s="136" t="s">
        <v>416</v>
      </c>
      <c r="D1541" s="136" t="s">
        <v>693</v>
      </c>
      <c r="E1541" s="136" t="s">
        <v>337</v>
      </c>
      <c r="F1541" s="137">
        <v>6458081.3099999996</v>
      </c>
    </row>
    <row r="1542" spans="1:6" hidden="1" outlineLevel="2" x14ac:dyDescent="0.25">
      <c r="A1542" s="136" t="s">
        <v>112</v>
      </c>
      <c r="B1542" s="136" t="s">
        <v>113</v>
      </c>
      <c r="C1542" s="136" t="s">
        <v>416</v>
      </c>
      <c r="D1542" s="136" t="s">
        <v>693</v>
      </c>
      <c r="E1542" s="136" t="s">
        <v>314</v>
      </c>
      <c r="F1542" s="137">
        <v>1256404.27</v>
      </c>
    </row>
    <row r="1543" spans="1:6" hidden="1" outlineLevel="2" x14ac:dyDescent="0.25">
      <c r="A1543" s="136" t="s">
        <v>112</v>
      </c>
      <c r="B1543" s="136" t="s">
        <v>113</v>
      </c>
      <c r="C1543" s="136" t="s">
        <v>416</v>
      </c>
      <c r="D1543" s="136" t="s">
        <v>693</v>
      </c>
      <c r="E1543" s="136" t="s">
        <v>333</v>
      </c>
      <c r="F1543" s="137">
        <v>471638.59</v>
      </c>
    </row>
    <row r="1544" spans="1:6" hidden="1" outlineLevel="2" x14ac:dyDescent="0.25">
      <c r="A1544" s="136" t="s">
        <v>112</v>
      </c>
      <c r="B1544" s="136" t="s">
        <v>113</v>
      </c>
      <c r="C1544" s="136" t="s">
        <v>416</v>
      </c>
      <c r="D1544" s="136" t="s">
        <v>693</v>
      </c>
      <c r="E1544" s="136" t="s">
        <v>317</v>
      </c>
      <c r="F1544" s="137">
        <v>666752.13</v>
      </c>
    </row>
    <row r="1545" spans="1:6" hidden="1" outlineLevel="2" x14ac:dyDescent="0.25">
      <c r="A1545" s="136" t="s">
        <v>112</v>
      </c>
      <c r="B1545" s="136" t="s">
        <v>113</v>
      </c>
      <c r="C1545" s="136" t="s">
        <v>416</v>
      </c>
      <c r="D1545" s="136" t="s">
        <v>693</v>
      </c>
      <c r="E1545" s="136" t="s">
        <v>360</v>
      </c>
      <c r="F1545" s="137">
        <v>804254.4</v>
      </c>
    </row>
    <row r="1546" spans="1:6" hidden="1" outlineLevel="2" x14ac:dyDescent="0.25">
      <c r="A1546" s="136" t="s">
        <v>112</v>
      </c>
      <c r="B1546" s="136" t="s">
        <v>113</v>
      </c>
      <c r="C1546" s="136" t="s">
        <v>416</v>
      </c>
      <c r="D1546" s="136" t="s">
        <v>693</v>
      </c>
      <c r="E1546" s="136" t="s">
        <v>288</v>
      </c>
      <c r="F1546" s="137">
        <v>572.79999999999995</v>
      </c>
    </row>
    <row r="1547" spans="1:6" hidden="1" outlineLevel="2" x14ac:dyDescent="0.25">
      <c r="A1547" s="136" t="s">
        <v>112</v>
      </c>
      <c r="B1547" s="136" t="s">
        <v>113</v>
      </c>
      <c r="C1547" s="136" t="s">
        <v>416</v>
      </c>
      <c r="D1547" s="136" t="s">
        <v>693</v>
      </c>
      <c r="E1547" s="136" t="s">
        <v>383</v>
      </c>
      <c r="F1547" s="137">
        <v>1710332.22</v>
      </c>
    </row>
    <row r="1548" spans="1:6" hidden="1" outlineLevel="2" x14ac:dyDescent="0.25">
      <c r="A1548" s="136" t="s">
        <v>112</v>
      </c>
      <c r="B1548" s="136" t="s">
        <v>113</v>
      </c>
      <c r="C1548" s="136" t="s">
        <v>416</v>
      </c>
      <c r="D1548" s="136" t="s">
        <v>693</v>
      </c>
      <c r="E1548" s="136" t="s">
        <v>372</v>
      </c>
      <c r="F1548" s="137">
        <v>972556.78</v>
      </c>
    </row>
    <row r="1549" spans="1:6" hidden="1" outlineLevel="2" x14ac:dyDescent="0.25">
      <c r="A1549" s="136" t="s">
        <v>112</v>
      </c>
      <c r="B1549" s="136" t="s">
        <v>113</v>
      </c>
      <c r="C1549" s="136" t="s">
        <v>416</v>
      </c>
      <c r="D1549" s="136" t="s">
        <v>693</v>
      </c>
      <c r="E1549" s="136" t="s">
        <v>361</v>
      </c>
      <c r="F1549" s="137">
        <v>1926197.97</v>
      </c>
    </row>
    <row r="1550" spans="1:6" hidden="1" outlineLevel="2" x14ac:dyDescent="0.25">
      <c r="A1550" s="136" t="s">
        <v>112</v>
      </c>
      <c r="B1550" s="136" t="s">
        <v>113</v>
      </c>
      <c r="C1550" s="136" t="s">
        <v>416</v>
      </c>
      <c r="D1550" s="136" t="s">
        <v>693</v>
      </c>
      <c r="E1550" s="136" t="s">
        <v>291</v>
      </c>
      <c r="F1550" s="137">
        <v>695.22</v>
      </c>
    </row>
    <row r="1551" spans="1:6" hidden="1" outlineLevel="2" x14ac:dyDescent="0.25">
      <c r="A1551" s="136" t="s">
        <v>112</v>
      </c>
      <c r="B1551" s="136" t="s">
        <v>113</v>
      </c>
      <c r="C1551" s="136" t="s">
        <v>416</v>
      </c>
      <c r="D1551" s="136" t="s">
        <v>693</v>
      </c>
      <c r="E1551" s="136" t="s">
        <v>269</v>
      </c>
      <c r="F1551" s="137">
        <v>4917066.9800000004</v>
      </c>
    </row>
    <row r="1552" spans="1:6" hidden="1" outlineLevel="2" x14ac:dyDescent="0.25">
      <c r="A1552" s="136" t="s">
        <v>112</v>
      </c>
      <c r="B1552" s="136" t="s">
        <v>113</v>
      </c>
      <c r="C1552" s="136" t="s">
        <v>416</v>
      </c>
      <c r="D1552" s="136" t="s">
        <v>693</v>
      </c>
      <c r="E1552" s="136" t="s">
        <v>340</v>
      </c>
      <c r="F1552" s="137">
        <v>7515834.2699999996</v>
      </c>
    </row>
    <row r="1553" spans="1:6" hidden="1" outlineLevel="2" x14ac:dyDescent="0.25">
      <c r="A1553" s="136" t="s">
        <v>112</v>
      </c>
      <c r="B1553" s="136" t="s">
        <v>113</v>
      </c>
      <c r="C1553" s="136" t="s">
        <v>416</v>
      </c>
      <c r="D1553" s="136" t="s">
        <v>694</v>
      </c>
      <c r="E1553" s="136" t="s">
        <v>338</v>
      </c>
      <c r="F1553" s="137">
        <v>7169.35</v>
      </c>
    </row>
    <row r="1554" spans="1:6" hidden="1" outlineLevel="2" x14ac:dyDescent="0.25">
      <c r="A1554" s="136" t="s">
        <v>112</v>
      </c>
      <c r="B1554" s="136" t="s">
        <v>113</v>
      </c>
      <c r="C1554" s="136" t="s">
        <v>416</v>
      </c>
      <c r="D1554" s="136" t="s">
        <v>695</v>
      </c>
      <c r="E1554" s="136" t="s">
        <v>286</v>
      </c>
      <c r="F1554" s="137">
        <v>41104.339999999997</v>
      </c>
    </row>
    <row r="1555" spans="1:6" hidden="1" outlineLevel="2" x14ac:dyDescent="0.25">
      <c r="A1555" s="136" t="s">
        <v>112</v>
      </c>
      <c r="B1555" s="136" t="s">
        <v>113</v>
      </c>
      <c r="C1555" s="136" t="s">
        <v>416</v>
      </c>
      <c r="D1555" s="136" t="s">
        <v>695</v>
      </c>
      <c r="E1555" s="136" t="s">
        <v>339</v>
      </c>
      <c r="F1555" s="137">
        <v>133.80000000000001</v>
      </c>
    </row>
    <row r="1556" spans="1:6" hidden="1" outlineLevel="2" x14ac:dyDescent="0.25">
      <c r="A1556" s="136" t="s">
        <v>112</v>
      </c>
      <c r="B1556" s="136" t="s">
        <v>113</v>
      </c>
      <c r="C1556" s="136" t="s">
        <v>416</v>
      </c>
      <c r="D1556" s="136" t="s">
        <v>695</v>
      </c>
      <c r="E1556" s="136" t="s">
        <v>333</v>
      </c>
      <c r="F1556" s="137">
        <v>2818.92</v>
      </c>
    </row>
    <row r="1557" spans="1:6" hidden="1" outlineLevel="2" x14ac:dyDescent="0.25">
      <c r="A1557" s="136" t="s">
        <v>112</v>
      </c>
      <c r="B1557" s="136" t="s">
        <v>113</v>
      </c>
      <c r="C1557" s="136" t="s">
        <v>416</v>
      </c>
      <c r="D1557" s="136" t="s">
        <v>695</v>
      </c>
      <c r="E1557" s="136" t="s">
        <v>362</v>
      </c>
      <c r="F1557" s="137">
        <v>40966.58</v>
      </c>
    </row>
    <row r="1558" spans="1:6" hidden="1" outlineLevel="2" x14ac:dyDescent="0.25">
      <c r="A1558" s="136" t="s">
        <v>112</v>
      </c>
      <c r="B1558" s="136" t="s">
        <v>113</v>
      </c>
      <c r="C1558" s="136" t="s">
        <v>416</v>
      </c>
      <c r="D1558" s="136" t="s">
        <v>695</v>
      </c>
      <c r="E1558" s="136" t="s">
        <v>327</v>
      </c>
      <c r="F1558" s="137">
        <v>641.16999999999996</v>
      </c>
    </row>
    <row r="1559" spans="1:6" hidden="1" outlineLevel="2" x14ac:dyDescent="0.25">
      <c r="A1559" s="136" t="s">
        <v>112</v>
      </c>
      <c r="B1559" s="136" t="s">
        <v>113</v>
      </c>
      <c r="C1559" s="136" t="s">
        <v>416</v>
      </c>
      <c r="D1559" s="136" t="s">
        <v>695</v>
      </c>
      <c r="E1559" s="136" t="s">
        <v>361</v>
      </c>
      <c r="F1559" s="137">
        <v>188953.79</v>
      </c>
    </row>
    <row r="1560" spans="1:6" hidden="1" outlineLevel="2" x14ac:dyDescent="0.25">
      <c r="A1560" s="136" t="s">
        <v>112</v>
      </c>
      <c r="B1560" s="136" t="s">
        <v>113</v>
      </c>
      <c r="C1560" s="136" t="s">
        <v>416</v>
      </c>
      <c r="D1560" s="136" t="s">
        <v>695</v>
      </c>
      <c r="E1560" s="136" t="s">
        <v>316</v>
      </c>
      <c r="F1560" s="137">
        <v>15188.09</v>
      </c>
    </row>
    <row r="1561" spans="1:6" hidden="1" outlineLevel="2" x14ac:dyDescent="0.25">
      <c r="A1561" s="136" t="s">
        <v>112</v>
      </c>
      <c r="B1561" s="136" t="s">
        <v>113</v>
      </c>
      <c r="C1561" s="136" t="s">
        <v>416</v>
      </c>
      <c r="D1561" s="136" t="s">
        <v>695</v>
      </c>
      <c r="E1561" s="136" t="s">
        <v>343</v>
      </c>
      <c r="F1561" s="137">
        <v>505.82</v>
      </c>
    </row>
    <row r="1562" spans="1:6" hidden="1" outlineLevel="2" x14ac:dyDescent="0.25">
      <c r="A1562" s="136" t="s">
        <v>112</v>
      </c>
      <c r="B1562" s="136" t="s">
        <v>113</v>
      </c>
      <c r="C1562" s="136" t="s">
        <v>416</v>
      </c>
      <c r="D1562" s="136" t="s">
        <v>695</v>
      </c>
      <c r="E1562" s="136" t="s">
        <v>372</v>
      </c>
      <c r="F1562" s="137">
        <v>23674.73</v>
      </c>
    </row>
    <row r="1563" spans="1:6" hidden="1" outlineLevel="2" x14ac:dyDescent="0.25">
      <c r="A1563" s="136" t="s">
        <v>112</v>
      </c>
      <c r="B1563" s="136" t="s">
        <v>113</v>
      </c>
      <c r="C1563" s="136" t="s">
        <v>416</v>
      </c>
      <c r="D1563" s="136" t="s">
        <v>695</v>
      </c>
      <c r="E1563" s="136" t="s">
        <v>375</v>
      </c>
      <c r="F1563" s="137">
        <v>136809.19</v>
      </c>
    </row>
    <row r="1564" spans="1:6" hidden="1" outlineLevel="2" x14ac:dyDescent="0.25">
      <c r="A1564" s="136" t="s">
        <v>112</v>
      </c>
      <c r="B1564" s="136" t="s">
        <v>113</v>
      </c>
      <c r="C1564" s="136" t="s">
        <v>416</v>
      </c>
      <c r="D1564" s="136" t="s">
        <v>695</v>
      </c>
      <c r="E1564" s="136" t="s">
        <v>291</v>
      </c>
      <c r="F1564" s="137">
        <v>693.97</v>
      </c>
    </row>
    <row r="1565" spans="1:6" hidden="1" outlineLevel="2" x14ac:dyDescent="0.25">
      <c r="A1565" s="136" t="s">
        <v>112</v>
      </c>
      <c r="B1565" s="136" t="s">
        <v>113</v>
      </c>
      <c r="C1565" s="136" t="s">
        <v>416</v>
      </c>
      <c r="D1565" s="136" t="s">
        <v>695</v>
      </c>
      <c r="E1565" s="136" t="s">
        <v>383</v>
      </c>
      <c r="F1565" s="137">
        <v>134081.35999999999</v>
      </c>
    </row>
    <row r="1566" spans="1:6" hidden="1" outlineLevel="2" x14ac:dyDescent="0.25">
      <c r="A1566" s="136" t="s">
        <v>112</v>
      </c>
      <c r="B1566" s="136" t="s">
        <v>113</v>
      </c>
      <c r="C1566" s="136" t="s">
        <v>416</v>
      </c>
      <c r="D1566" s="136" t="s">
        <v>695</v>
      </c>
      <c r="E1566" s="136" t="s">
        <v>288</v>
      </c>
      <c r="F1566" s="137">
        <v>578.49</v>
      </c>
    </row>
    <row r="1567" spans="1:6" hidden="1" outlineLevel="2" x14ac:dyDescent="0.25">
      <c r="A1567" s="136" t="s">
        <v>112</v>
      </c>
      <c r="B1567" s="136" t="s">
        <v>113</v>
      </c>
      <c r="C1567" s="136" t="s">
        <v>416</v>
      </c>
      <c r="D1567" s="136" t="s">
        <v>696</v>
      </c>
      <c r="E1567" s="136" t="s">
        <v>363</v>
      </c>
      <c r="F1567" s="137">
        <v>889167.48</v>
      </c>
    </row>
    <row r="1568" spans="1:6" hidden="1" outlineLevel="2" x14ac:dyDescent="0.25">
      <c r="A1568" s="136" t="s">
        <v>112</v>
      </c>
      <c r="B1568" s="136" t="s">
        <v>113</v>
      </c>
      <c r="C1568" s="136" t="s">
        <v>416</v>
      </c>
      <c r="D1568" s="136" t="s">
        <v>696</v>
      </c>
      <c r="E1568" s="136" t="s">
        <v>334</v>
      </c>
      <c r="F1568" s="137">
        <v>679358.87</v>
      </c>
    </row>
    <row r="1569" spans="1:6" hidden="1" outlineLevel="2" x14ac:dyDescent="0.25">
      <c r="A1569" s="136" t="s">
        <v>112</v>
      </c>
      <c r="B1569" s="136" t="s">
        <v>113</v>
      </c>
      <c r="C1569" s="136" t="s">
        <v>416</v>
      </c>
      <c r="D1569" s="136" t="s">
        <v>696</v>
      </c>
      <c r="E1569" s="136" t="s">
        <v>329</v>
      </c>
      <c r="F1569" s="137">
        <v>474048.16</v>
      </c>
    </row>
    <row r="1570" spans="1:6" hidden="1" outlineLevel="2" x14ac:dyDescent="0.25">
      <c r="A1570" s="136" t="s">
        <v>112</v>
      </c>
      <c r="B1570" s="136" t="s">
        <v>113</v>
      </c>
      <c r="C1570" s="136" t="s">
        <v>416</v>
      </c>
      <c r="D1570" s="136" t="s">
        <v>696</v>
      </c>
      <c r="E1570" s="136" t="s">
        <v>336</v>
      </c>
      <c r="F1570" s="137">
        <v>1737143.79</v>
      </c>
    </row>
    <row r="1571" spans="1:6" hidden="1" outlineLevel="2" x14ac:dyDescent="0.25">
      <c r="A1571" s="136" t="s">
        <v>112</v>
      </c>
      <c r="B1571" s="136" t="s">
        <v>113</v>
      </c>
      <c r="C1571" s="136" t="s">
        <v>416</v>
      </c>
      <c r="D1571" s="136" t="s">
        <v>696</v>
      </c>
      <c r="E1571" s="136" t="s">
        <v>338</v>
      </c>
      <c r="F1571" s="137">
        <v>2438363.36</v>
      </c>
    </row>
    <row r="1572" spans="1:6" hidden="1" outlineLevel="2" x14ac:dyDescent="0.25">
      <c r="A1572" s="136" t="s">
        <v>112</v>
      </c>
      <c r="B1572" s="136" t="s">
        <v>113</v>
      </c>
      <c r="C1572" s="136" t="s">
        <v>416</v>
      </c>
      <c r="D1572" s="136" t="s">
        <v>696</v>
      </c>
      <c r="E1572" s="136" t="s">
        <v>313</v>
      </c>
      <c r="F1572" s="137">
        <v>416181.23</v>
      </c>
    </row>
    <row r="1573" spans="1:6" hidden="1" outlineLevel="2" x14ac:dyDescent="0.25">
      <c r="A1573" s="136" t="s">
        <v>112</v>
      </c>
      <c r="B1573" s="136" t="s">
        <v>113</v>
      </c>
      <c r="C1573" s="136" t="s">
        <v>416</v>
      </c>
      <c r="D1573" s="136" t="s">
        <v>696</v>
      </c>
      <c r="E1573" s="136" t="s">
        <v>310</v>
      </c>
      <c r="F1573" s="137">
        <v>1090492.83</v>
      </c>
    </row>
    <row r="1574" spans="1:6" hidden="1" outlineLevel="2" x14ac:dyDescent="0.25">
      <c r="A1574" s="136" t="s">
        <v>112</v>
      </c>
      <c r="B1574" s="136" t="s">
        <v>113</v>
      </c>
      <c r="C1574" s="136" t="s">
        <v>416</v>
      </c>
      <c r="D1574" s="136" t="s">
        <v>696</v>
      </c>
      <c r="E1574" s="136" t="s">
        <v>335</v>
      </c>
      <c r="F1574" s="137">
        <v>786902.44</v>
      </c>
    </row>
    <row r="1575" spans="1:6" hidden="1" outlineLevel="2" x14ac:dyDescent="0.25">
      <c r="A1575" s="136" t="s">
        <v>112</v>
      </c>
      <c r="B1575" s="136" t="s">
        <v>113</v>
      </c>
      <c r="C1575" s="136" t="s">
        <v>416</v>
      </c>
      <c r="D1575" s="136" t="s">
        <v>696</v>
      </c>
      <c r="E1575" s="136" t="s">
        <v>315</v>
      </c>
      <c r="F1575" s="137">
        <v>1055219.8400000001</v>
      </c>
    </row>
    <row r="1576" spans="1:6" hidden="1" outlineLevel="2" x14ac:dyDescent="0.25">
      <c r="A1576" s="136" t="s">
        <v>112</v>
      </c>
      <c r="B1576" s="136" t="s">
        <v>113</v>
      </c>
      <c r="C1576" s="136" t="s">
        <v>416</v>
      </c>
      <c r="D1576" s="136" t="s">
        <v>696</v>
      </c>
      <c r="E1576" s="136" t="s">
        <v>333</v>
      </c>
      <c r="F1576" s="137">
        <v>286288.34000000003</v>
      </c>
    </row>
    <row r="1577" spans="1:6" hidden="1" outlineLevel="2" x14ac:dyDescent="0.25">
      <c r="A1577" s="136" t="s">
        <v>112</v>
      </c>
      <c r="B1577" s="136" t="s">
        <v>113</v>
      </c>
      <c r="C1577" s="136" t="s">
        <v>416</v>
      </c>
      <c r="D1577" s="136" t="s">
        <v>696</v>
      </c>
      <c r="E1577" s="136" t="s">
        <v>337</v>
      </c>
      <c r="F1577" s="137">
        <v>2729759.27</v>
      </c>
    </row>
    <row r="1578" spans="1:6" hidden="1" outlineLevel="2" x14ac:dyDescent="0.25">
      <c r="A1578" s="136" t="s">
        <v>112</v>
      </c>
      <c r="B1578" s="136" t="s">
        <v>113</v>
      </c>
      <c r="C1578" s="136" t="s">
        <v>416</v>
      </c>
      <c r="D1578" s="136" t="s">
        <v>696</v>
      </c>
      <c r="E1578" s="136" t="s">
        <v>339</v>
      </c>
      <c r="F1578" s="137">
        <v>4262371.3499999996</v>
      </c>
    </row>
    <row r="1579" spans="1:6" hidden="1" outlineLevel="2" x14ac:dyDescent="0.25">
      <c r="A1579" s="136" t="s">
        <v>112</v>
      </c>
      <c r="B1579" s="136" t="s">
        <v>113</v>
      </c>
      <c r="C1579" s="136" t="s">
        <v>416</v>
      </c>
      <c r="D1579" s="136" t="s">
        <v>696</v>
      </c>
      <c r="E1579" s="136" t="s">
        <v>372</v>
      </c>
      <c r="F1579" s="137">
        <v>170815.92</v>
      </c>
    </row>
    <row r="1580" spans="1:6" hidden="1" outlineLevel="2" x14ac:dyDescent="0.25">
      <c r="A1580" s="136" t="s">
        <v>112</v>
      </c>
      <c r="B1580" s="136" t="s">
        <v>113</v>
      </c>
      <c r="C1580" s="136" t="s">
        <v>416</v>
      </c>
      <c r="D1580" s="136" t="s">
        <v>696</v>
      </c>
      <c r="E1580" s="136" t="s">
        <v>361</v>
      </c>
      <c r="F1580" s="137">
        <v>786387.3</v>
      </c>
    </row>
    <row r="1581" spans="1:6" hidden="1" outlineLevel="2" x14ac:dyDescent="0.25">
      <c r="A1581" s="136" t="s">
        <v>112</v>
      </c>
      <c r="B1581" s="136" t="s">
        <v>113</v>
      </c>
      <c r="C1581" s="136" t="s">
        <v>416</v>
      </c>
      <c r="D1581" s="136" t="s">
        <v>696</v>
      </c>
      <c r="E1581" s="136" t="s">
        <v>308</v>
      </c>
      <c r="F1581" s="137">
        <v>567327.47</v>
      </c>
    </row>
    <row r="1582" spans="1:6" hidden="1" outlineLevel="2" x14ac:dyDescent="0.25">
      <c r="A1582" s="136" t="s">
        <v>112</v>
      </c>
      <c r="B1582" s="136" t="s">
        <v>113</v>
      </c>
      <c r="C1582" s="136" t="s">
        <v>416</v>
      </c>
      <c r="D1582" s="136" t="s">
        <v>696</v>
      </c>
      <c r="E1582" s="136" t="s">
        <v>360</v>
      </c>
      <c r="F1582" s="137">
        <v>232622.45</v>
      </c>
    </row>
    <row r="1583" spans="1:6" hidden="1" outlineLevel="2" x14ac:dyDescent="0.25">
      <c r="A1583" s="136" t="s">
        <v>112</v>
      </c>
      <c r="B1583" s="136" t="s">
        <v>113</v>
      </c>
      <c r="C1583" s="136" t="s">
        <v>416</v>
      </c>
      <c r="D1583" s="136" t="s">
        <v>696</v>
      </c>
      <c r="E1583" s="136" t="s">
        <v>269</v>
      </c>
      <c r="F1583" s="137">
        <v>2798971.65</v>
      </c>
    </row>
    <row r="1584" spans="1:6" hidden="1" outlineLevel="2" x14ac:dyDescent="0.25">
      <c r="A1584" s="136" t="s">
        <v>112</v>
      </c>
      <c r="B1584" s="136" t="s">
        <v>113</v>
      </c>
      <c r="C1584" s="136" t="s">
        <v>416</v>
      </c>
      <c r="D1584" s="136" t="s">
        <v>696</v>
      </c>
      <c r="E1584" s="136" t="s">
        <v>314</v>
      </c>
      <c r="F1584" s="137">
        <v>461977.27</v>
      </c>
    </row>
    <row r="1585" spans="1:6" hidden="1" outlineLevel="2" x14ac:dyDescent="0.25">
      <c r="A1585" s="136" t="s">
        <v>112</v>
      </c>
      <c r="B1585" s="136" t="s">
        <v>113</v>
      </c>
      <c r="C1585" s="136" t="s">
        <v>416</v>
      </c>
      <c r="D1585" s="136" t="s">
        <v>696</v>
      </c>
      <c r="E1585" s="136" t="s">
        <v>376</v>
      </c>
      <c r="F1585" s="137">
        <v>637311.53</v>
      </c>
    </row>
    <row r="1586" spans="1:6" hidden="1" outlineLevel="2" x14ac:dyDescent="0.25">
      <c r="A1586" s="136" t="s">
        <v>112</v>
      </c>
      <c r="B1586" s="136" t="s">
        <v>113</v>
      </c>
      <c r="C1586" s="136" t="s">
        <v>416</v>
      </c>
      <c r="D1586" s="136" t="s">
        <v>696</v>
      </c>
      <c r="E1586" s="136" t="s">
        <v>383</v>
      </c>
      <c r="F1586" s="137">
        <v>380064.08</v>
      </c>
    </row>
    <row r="1587" spans="1:6" hidden="1" outlineLevel="2" x14ac:dyDescent="0.25">
      <c r="A1587" s="136" t="s">
        <v>112</v>
      </c>
      <c r="B1587" s="136" t="s">
        <v>113</v>
      </c>
      <c r="C1587" s="136" t="s">
        <v>416</v>
      </c>
      <c r="D1587" s="136" t="s">
        <v>696</v>
      </c>
      <c r="E1587" s="136" t="s">
        <v>317</v>
      </c>
      <c r="F1587" s="137">
        <v>206832.15</v>
      </c>
    </row>
    <row r="1588" spans="1:6" hidden="1" outlineLevel="2" x14ac:dyDescent="0.25">
      <c r="A1588" s="136" t="s">
        <v>112</v>
      </c>
      <c r="B1588" s="136" t="s">
        <v>113</v>
      </c>
      <c r="C1588" s="136" t="s">
        <v>416</v>
      </c>
      <c r="D1588" s="136" t="s">
        <v>696</v>
      </c>
      <c r="E1588" s="136" t="s">
        <v>362</v>
      </c>
      <c r="F1588" s="137">
        <v>244328.71</v>
      </c>
    </row>
    <row r="1589" spans="1:6" hidden="1" outlineLevel="2" x14ac:dyDescent="0.25">
      <c r="A1589" s="136" t="s">
        <v>112</v>
      </c>
      <c r="B1589" s="136" t="s">
        <v>113</v>
      </c>
      <c r="C1589" s="136" t="s">
        <v>416</v>
      </c>
      <c r="D1589" s="136" t="s">
        <v>696</v>
      </c>
      <c r="E1589" s="136" t="s">
        <v>343</v>
      </c>
      <c r="F1589" s="137">
        <v>538217.80000000005</v>
      </c>
    </row>
    <row r="1590" spans="1:6" hidden="1" outlineLevel="2" x14ac:dyDescent="0.25">
      <c r="A1590" s="136" t="s">
        <v>112</v>
      </c>
      <c r="B1590" s="136" t="s">
        <v>113</v>
      </c>
      <c r="C1590" s="136" t="s">
        <v>416</v>
      </c>
      <c r="D1590" s="136" t="s">
        <v>696</v>
      </c>
      <c r="E1590" s="136" t="s">
        <v>346</v>
      </c>
      <c r="F1590" s="137">
        <v>120408.57</v>
      </c>
    </row>
    <row r="1591" spans="1:6" hidden="1" outlineLevel="2" x14ac:dyDescent="0.25">
      <c r="A1591" s="136" t="s">
        <v>112</v>
      </c>
      <c r="B1591" s="136" t="s">
        <v>113</v>
      </c>
      <c r="C1591" s="136" t="s">
        <v>416</v>
      </c>
      <c r="D1591" s="136" t="s">
        <v>696</v>
      </c>
      <c r="E1591" s="136" t="s">
        <v>309</v>
      </c>
      <c r="F1591" s="137">
        <v>650595.74</v>
      </c>
    </row>
    <row r="1592" spans="1:6" hidden="1" outlineLevel="2" x14ac:dyDescent="0.25">
      <c r="A1592" s="136" t="s">
        <v>112</v>
      </c>
      <c r="B1592" s="136" t="s">
        <v>113</v>
      </c>
      <c r="C1592" s="136" t="s">
        <v>416</v>
      </c>
      <c r="D1592" s="136" t="s">
        <v>696</v>
      </c>
      <c r="E1592" s="136" t="s">
        <v>316</v>
      </c>
      <c r="F1592" s="137">
        <v>10955.37</v>
      </c>
    </row>
    <row r="1593" spans="1:6" hidden="1" outlineLevel="2" x14ac:dyDescent="0.25">
      <c r="A1593" s="136" t="s">
        <v>112</v>
      </c>
      <c r="B1593" s="136" t="s">
        <v>113</v>
      </c>
      <c r="C1593" s="136" t="s">
        <v>416</v>
      </c>
      <c r="D1593" s="136" t="s">
        <v>696</v>
      </c>
      <c r="E1593" s="136" t="s">
        <v>375</v>
      </c>
      <c r="F1593" s="137">
        <v>699873.24</v>
      </c>
    </row>
    <row r="1594" spans="1:6" hidden="1" outlineLevel="2" x14ac:dyDescent="0.25">
      <c r="A1594" s="136" t="s">
        <v>112</v>
      </c>
      <c r="B1594" s="136" t="s">
        <v>113</v>
      </c>
      <c r="C1594" s="136" t="s">
        <v>416</v>
      </c>
      <c r="D1594" s="136" t="s">
        <v>696</v>
      </c>
      <c r="E1594" s="136" t="s">
        <v>340</v>
      </c>
      <c r="F1594" s="137">
        <v>3547906.36</v>
      </c>
    </row>
    <row r="1595" spans="1:6" hidden="1" outlineLevel="2" x14ac:dyDescent="0.25">
      <c r="A1595" s="136" t="s">
        <v>112</v>
      </c>
      <c r="B1595" s="136" t="s">
        <v>113</v>
      </c>
      <c r="C1595" s="136" t="s">
        <v>416</v>
      </c>
      <c r="D1595" s="136" t="s">
        <v>697</v>
      </c>
      <c r="E1595" s="136" t="s">
        <v>336</v>
      </c>
      <c r="F1595" s="137">
        <v>844114.03</v>
      </c>
    </row>
    <row r="1596" spans="1:6" hidden="1" outlineLevel="2" x14ac:dyDescent="0.25">
      <c r="A1596" s="136" t="s">
        <v>112</v>
      </c>
      <c r="B1596" s="136" t="s">
        <v>113</v>
      </c>
      <c r="C1596" s="136" t="s">
        <v>416</v>
      </c>
      <c r="D1596" s="136" t="s">
        <v>697</v>
      </c>
      <c r="E1596" s="136" t="s">
        <v>339</v>
      </c>
      <c r="F1596" s="137">
        <v>1735839.69</v>
      </c>
    </row>
    <row r="1597" spans="1:6" hidden="1" outlineLevel="2" x14ac:dyDescent="0.25">
      <c r="A1597" s="136" t="s">
        <v>112</v>
      </c>
      <c r="B1597" s="136" t="s">
        <v>113</v>
      </c>
      <c r="C1597" s="136" t="s">
        <v>416</v>
      </c>
      <c r="D1597" s="136" t="s">
        <v>697</v>
      </c>
      <c r="E1597" s="136" t="s">
        <v>362</v>
      </c>
      <c r="F1597" s="137">
        <v>296537.65000000002</v>
      </c>
    </row>
    <row r="1598" spans="1:6" hidden="1" outlineLevel="2" x14ac:dyDescent="0.25">
      <c r="A1598" s="136" t="s">
        <v>112</v>
      </c>
      <c r="B1598" s="136" t="s">
        <v>113</v>
      </c>
      <c r="C1598" s="136" t="s">
        <v>416</v>
      </c>
      <c r="D1598" s="136" t="s">
        <v>697</v>
      </c>
      <c r="E1598" s="136" t="s">
        <v>337</v>
      </c>
      <c r="F1598" s="137">
        <v>922957.5</v>
      </c>
    </row>
    <row r="1599" spans="1:6" hidden="1" outlineLevel="2" x14ac:dyDescent="0.25">
      <c r="A1599" s="136" t="s">
        <v>112</v>
      </c>
      <c r="B1599" s="136" t="s">
        <v>113</v>
      </c>
      <c r="C1599" s="136" t="s">
        <v>416</v>
      </c>
      <c r="D1599" s="136" t="s">
        <v>697</v>
      </c>
      <c r="E1599" s="136" t="s">
        <v>376</v>
      </c>
      <c r="F1599" s="137">
        <v>317418.61</v>
      </c>
    </row>
    <row r="1600" spans="1:6" hidden="1" outlineLevel="2" x14ac:dyDescent="0.25">
      <c r="A1600" s="136" t="s">
        <v>112</v>
      </c>
      <c r="B1600" s="136" t="s">
        <v>113</v>
      </c>
      <c r="C1600" s="136" t="s">
        <v>416</v>
      </c>
      <c r="D1600" s="136" t="s">
        <v>697</v>
      </c>
      <c r="E1600" s="136" t="s">
        <v>334</v>
      </c>
      <c r="F1600" s="137">
        <v>20105.849999999999</v>
      </c>
    </row>
    <row r="1601" spans="1:6" hidden="1" outlineLevel="2" x14ac:dyDescent="0.25">
      <c r="A1601" s="136" t="s">
        <v>112</v>
      </c>
      <c r="B1601" s="136" t="s">
        <v>113</v>
      </c>
      <c r="C1601" s="136" t="s">
        <v>416</v>
      </c>
      <c r="D1601" s="136" t="s">
        <v>697</v>
      </c>
      <c r="E1601" s="136" t="s">
        <v>317</v>
      </c>
      <c r="F1601" s="137">
        <v>8615.56</v>
      </c>
    </row>
    <row r="1602" spans="1:6" hidden="1" outlineLevel="2" x14ac:dyDescent="0.25">
      <c r="A1602" s="136" t="s">
        <v>112</v>
      </c>
      <c r="B1602" s="136" t="s">
        <v>113</v>
      </c>
      <c r="C1602" s="136" t="s">
        <v>416</v>
      </c>
      <c r="D1602" s="136" t="s">
        <v>697</v>
      </c>
      <c r="E1602" s="136" t="s">
        <v>269</v>
      </c>
      <c r="F1602" s="137">
        <v>388672.09</v>
      </c>
    </row>
    <row r="1603" spans="1:6" hidden="1" outlineLevel="2" x14ac:dyDescent="0.25">
      <c r="A1603" s="136" t="s">
        <v>112</v>
      </c>
      <c r="B1603" s="136" t="s">
        <v>113</v>
      </c>
      <c r="C1603" s="136" t="s">
        <v>416</v>
      </c>
      <c r="D1603" s="136" t="s">
        <v>697</v>
      </c>
      <c r="E1603" s="136" t="s">
        <v>383</v>
      </c>
      <c r="F1603" s="137">
        <v>269486.59999999998</v>
      </c>
    </row>
    <row r="1604" spans="1:6" hidden="1" outlineLevel="2" x14ac:dyDescent="0.25">
      <c r="A1604" s="136" t="s">
        <v>112</v>
      </c>
      <c r="B1604" s="136" t="s">
        <v>113</v>
      </c>
      <c r="C1604" s="136" t="s">
        <v>416</v>
      </c>
      <c r="D1604" s="136" t="s">
        <v>697</v>
      </c>
      <c r="E1604" s="136" t="s">
        <v>333</v>
      </c>
      <c r="F1604" s="137">
        <v>2956.12</v>
      </c>
    </row>
    <row r="1605" spans="1:6" hidden="1" outlineLevel="2" x14ac:dyDescent="0.25">
      <c r="A1605" s="136" t="s">
        <v>112</v>
      </c>
      <c r="B1605" s="136" t="s">
        <v>113</v>
      </c>
      <c r="C1605" s="136" t="s">
        <v>416</v>
      </c>
      <c r="D1605" s="136" t="s">
        <v>697</v>
      </c>
      <c r="E1605" s="136" t="s">
        <v>363</v>
      </c>
      <c r="F1605" s="137">
        <v>461647.86</v>
      </c>
    </row>
    <row r="1606" spans="1:6" hidden="1" outlineLevel="2" x14ac:dyDescent="0.25">
      <c r="A1606" s="136" t="s">
        <v>112</v>
      </c>
      <c r="B1606" s="136" t="s">
        <v>113</v>
      </c>
      <c r="C1606" s="136" t="s">
        <v>416</v>
      </c>
      <c r="D1606" s="136" t="s">
        <v>697</v>
      </c>
      <c r="E1606" s="136" t="s">
        <v>310</v>
      </c>
      <c r="F1606" s="137">
        <v>356852.95</v>
      </c>
    </row>
    <row r="1607" spans="1:6" hidden="1" outlineLevel="2" x14ac:dyDescent="0.25">
      <c r="A1607" s="136" t="s">
        <v>112</v>
      </c>
      <c r="B1607" s="136" t="s">
        <v>113</v>
      </c>
      <c r="C1607" s="136" t="s">
        <v>416</v>
      </c>
      <c r="D1607" s="136" t="s">
        <v>697</v>
      </c>
      <c r="E1607" s="136" t="s">
        <v>343</v>
      </c>
      <c r="F1607" s="137">
        <v>145012.03</v>
      </c>
    </row>
    <row r="1608" spans="1:6" hidden="1" outlineLevel="2" x14ac:dyDescent="0.25">
      <c r="A1608" s="136" t="s">
        <v>112</v>
      </c>
      <c r="B1608" s="136" t="s">
        <v>113</v>
      </c>
      <c r="C1608" s="136" t="s">
        <v>416</v>
      </c>
      <c r="D1608" s="136" t="s">
        <v>697</v>
      </c>
      <c r="E1608" s="136" t="s">
        <v>338</v>
      </c>
      <c r="F1608" s="137">
        <v>1507405.72</v>
      </c>
    </row>
    <row r="1609" spans="1:6" hidden="1" outlineLevel="2" x14ac:dyDescent="0.25">
      <c r="A1609" s="136" t="s">
        <v>112</v>
      </c>
      <c r="B1609" s="136" t="s">
        <v>113</v>
      </c>
      <c r="C1609" s="136" t="s">
        <v>416</v>
      </c>
      <c r="D1609" s="136" t="s">
        <v>697</v>
      </c>
      <c r="E1609" s="136" t="s">
        <v>335</v>
      </c>
      <c r="F1609" s="137">
        <v>433180.43</v>
      </c>
    </row>
    <row r="1610" spans="1:6" hidden="1" outlineLevel="2" x14ac:dyDescent="0.25">
      <c r="A1610" s="136" t="s">
        <v>112</v>
      </c>
      <c r="B1610" s="136" t="s">
        <v>113</v>
      </c>
      <c r="C1610" s="136" t="s">
        <v>416</v>
      </c>
      <c r="D1610" s="136" t="s">
        <v>697</v>
      </c>
      <c r="E1610" s="136" t="s">
        <v>375</v>
      </c>
      <c r="F1610" s="137">
        <v>126007.48</v>
      </c>
    </row>
    <row r="1611" spans="1:6" hidden="1" outlineLevel="2" x14ac:dyDescent="0.25">
      <c r="A1611" s="136" t="s">
        <v>112</v>
      </c>
      <c r="B1611" s="136" t="s">
        <v>113</v>
      </c>
      <c r="C1611" s="136" t="s">
        <v>416</v>
      </c>
      <c r="D1611" s="136" t="s">
        <v>697</v>
      </c>
      <c r="E1611" s="136" t="s">
        <v>316</v>
      </c>
      <c r="F1611" s="137">
        <v>-1478.4</v>
      </c>
    </row>
    <row r="1612" spans="1:6" hidden="1" outlineLevel="2" x14ac:dyDescent="0.25">
      <c r="A1612" s="136" t="s">
        <v>112</v>
      </c>
      <c r="B1612" s="136" t="s">
        <v>113</v>
      </c>
      <c r="C1612" s="136" t="s">
        <v>416</v>
      </c>
      <c r="D1612" s="136" t="s">
        <v>697</v>
      </c>
      <c r="E1612" s="136" t="s">
        <v>361</v>
      </c>
      <c r="F1612" s="137">
        <v>162011.79999999999</v>
      </c>
    </row>
    <row r="1613" spans="1:6" hidden="1" outlineLevel="2" x14ac:dyDescent="0.25">
      <c r="A1613" s="136" t="s">
        <v>112</v>
      </c>
      <c r="B1613" s="136" t="s">
        <v>113</v>
      </c>
      <c r="C1613" s="136" t="s">
        <v>416</v>
      </c>
      <c r="D1613" s="136" t="s">
        <v>697</v>
      </c>
      <c r="E1613" s="136" t="s">
        <v>340</v>
      </c>
      <c r="F1613" s="137">
        <v>1909473.21</v>
      </c>
    </row>
    <row r="1614" spans="1:6" hidden="1" outlineLevel="2" x14ac:dyDescent="0.25">
      <c r="A1614" s="136" t="s">
        <v>112</v>
      </c>
      <c r="B1614" s="136" t="s">
        <v>113</v>
      </c>
      <c r="C1614" s="136" t="s">
        <v>416</v>
      </c>
      <c r="D1614" s="136" t="s">
        <v>698</v>
      </c>
      <c r="E1614" s="136" t="s">
        <v>286</v>
      </c>
      <c r="F1614" s="137">
        <v>45347.839999999997</v>
      </c>
    </row>
    <row r="1615" spans="1:6" hidden="1" outlineLevel="2" x14ac:dyDescent="0.25">
      <c r="A1615" s="136" t="s">
        <v>112</v>
      </c>
      <c r="B1615" s="136" t="s">
        <v>113</v>
      </c>
      <c r="C1615" s="136" t="s">
        <v>416</v>
      </c>
      <c r="D1615" s="136" t="s">
        <v>698</v>
      </c>
      <c r="E1615" s="136" t="s">
        <v>333</v>
      </c>
      <c r="F1615" s="137">
        <v>18582.02</v>
      </c>
    </row>
    <row r="1616" spans="1:6" hidden="1" outlineLevel="2" x14ac:dyDescent="0.25">
      <c r="A1616" s="136" t="s">
        <v>112</v>
      </c>
      <c r="B1616" s="136" t="s">
        <v>113</v>
      </c>
      <c r="C1616" s="136" t="s">
        <v>416</v>
      </c>
      <c r="D1616" s="136" t="s">
        <v>698</v>
      </c>
      <c r="E1616" s="136" t="s">
        <v>329</v>
      </c>
      <c r="F1616" s="137">
        <v>2463.79</v>
      </c>
    </row>
    <row r="1617" spans="1:6" hidden="1" outlineLevel="2" x14ac:dyDescent="0.25">
      <c r="A1617" s="136" t="s">
        <v>112</v>
      </c>
      <c r="B1617" s="136" t="s">
        <v>113</v>
      </c>
      <c r="C1617" s="136" t="s">
        <v>416</v>
      </c>
      <c r="D1617" s="136" t="s">
        <v>698</v>
      </c>
      <c r="E1617" s="136" t="s">
        <v>315</v>
      </c>
      <c r="F1617" s="137">
        <v>18713.72</v>
      </c>
    </row>
    <row r="1618" spans="1:6" hidden="1" outlineLevel="2" x14ac:dyDescent="0.25">
      <c r="A1618" s="136" t="s">
        <v>112</v>
      </c>
      <c r="B1618" s="136" t="s">
        <v>113</v>
      </c>
      <c r="C1618" s="136" t="s">
        <v>416</v>
      </c>
      <c r="D1618" s="136" t="s">
        <v>698</v>
      </c>
      <c r="E1618" s="136" t="s">
        <v>334</v>
      </c>
      <c r="F1618" s="137">
        <v>497</v>
      </c>
    </row>
    <row r="1619" spans="1:6" hidden="1" outlineLevel="2" x14ac:dyDescent="0.25">
      <c r="A1619" s="136" t="s">
        <v>112</v>
      </c>
      <c r="B1619" s="136" t="s">
        <v>113</v>
      </c>
      <c r="C1619" s="136" t="s">
        <v>416</v>
      </c>
      <c r="D1619" s="136" t="s">
        <v>698</v>
      </c>
      <c r="E1619" s="136" t="s">
        <v>327</v>
      </c>
      <c r="F1619" s="137">
        <v>357.34</v>
      </c>
    </row>
    <row r="1620" spans="1:6" hidden="1" outlineLevel="2" x14ac:dyDescent="0.25">
      <c r="A1620" s="136" t="s">
        <v>112</v>
      </c>
      <c r="B1620" s="136" t="s">
        <v>113</v>
      </c>
      <c r="C1620" s="136" t="s">
        <v>416</v>
      </c>
      <c r="D1620" s="136" t="s">
        <v>698</v>
      </c>
      <c r="E1620" s="136" t="s">
        <v>288</v>
      </c>
      <c r="F1620" s="137">
        <v>637.97</v>
      </c>
    </row>
    <row r="1621" spans="1:6" hidden="1" outlineLevel="2" x14ac:dyDescent="0.25">
      <c r="A1621" s="136" t="s">
        <v>112</v>
      </c>
      <c r="B1621" s="136" t="s">
        <v>113</v>
      </c>
      <c r="C1621" s="136" t="s">
        <v>416</v>
      </c>
      <c r="D1621" s="136" t="s">
        <v>698</v>
      </c>
      <c r="E1621" s="136" t="s">
        <v>360</v>
      </c>
      <c r="F1621" s="137">
        <v>2286.54</v>
      </c>
    </row>
    <row r="1622" spans="1:6" hidden="1" outlineLevel="2" x14ac:dyDescent="0.25">
      <c r="A1622" s="136" t="s">
        <v>112</v>
      </c>
      <c r="B1622" s="136" t="s">
        <v>113</v>
      </c>
      <c r="C1622" s="136" t="s">
        <v>416</v>
      </c>
      <c r="D1622" s="136" t="s">
        <v>698</v>
      </c>
      <c r="E1622" s="136" t="s">
        <v>313</v>
      </c>
      <c r="F1622" s="137">
        <v>78.569999999999993</v>
      </c>
    </row>
    <row r="1623" spans="1:6" hidden="1" outlineLevel="2" x14ac:dyDescent="0.25">
      <c r="A1623" s="136" t="s">
        <v>112</v>
      </c>
      <c r="B1623" s="136" t="s">
        <v>113</v>
      </c>
      <c r="C1623" s="136" t="s">
        <v>416</v>
      </c>
      <c r="D1623" s="136" t="s">
        <v>698</v>
      </c>
      <c r="E1623" s="136" t="s">
        <v>316</v>
      </c>
      <c r="F1623" s="137">
        <v>5358.49</v>
      </c>
    </row>
    <row r="1624" spans="1:6" hidden="1" outlineLevel="2" x14ac:dyDescent="0.25">
      <c r="A1624" s="136" t="s">
        <v>112</v>
      </c>
      <c r="B1624" s="136" t="s">
        <v>113</v>
      </c>
      <c r="C1624" s="136" t="s">
        <v>416</v>
      </c>
      <c r="D1624" s="136" t="s">
        <v>698</v>
      </c>
      <c r="E1624" s="136" t="s">
        <v>309</v>
      </c>
      <c r="F1624" s="137">
        <v>25516.25</v>
      </c>
    </row>
    <row r="1625" spans="1:6" hidden="1" outlineLevel="2" x14ac:dyDescent="0.25">
      <c r="A1625" s="136" t="s">
        <v>112</v>
      </c>
      <c r="B1625" s="136" t="s">
        <v>113</v>
      </c>
      <c r="C1625" s="136" t="s">
        <v>416</v>
      </c>
      <c r="D1625" s="136" t="s">
        <v>698</v>
      </c>
      <c r="E1625" s="136" t="s">
        <v>291</v>
      </c>
      <c r="F1625" s="137">
        <v>771.41</v>
      </c>
    </row>
    <row r="1626" spans="1:6" hidden="1" outlineLevel="2" x14ac:dyDescent="0.25">
      <c r="A1626" s="136" t="s">
        <v>112</v>
      </c>
      <c r="B1626" s="136" t="s">
        <v>113</v>
      </c>
      <c r="C1626" s="136" t="s">
        <v>416</v>
      </c>
      <c r="D1626" s="136" t="s">
        <v>698</v>
      </c>
      <c r="E1626" s="136" t="s">
        <v>317</v>
      </c>
      <c r="F1626" s="137">
        <v>101.95</v>
      </c>
    </row>
    <row r="1627" spans="1:6" hidden="1" outlineLevel="2" x14ac:dyDescent="0.25">
      <c r="A1627" s="136" t="s">
        <v>112</v>
      </c>
      <c r="B1627" s="136" t="s">
        <v>113</v>
      </c>
      <c r="C1627" s="136" t="s">
        <v>416</v>
      </c>
      <c r="D1627" s="136" t="s">
        <v>698</v>
      </c>
      <c r="E1627" s="136" t="s">
        <v>375</v>
      </c>
      <c r="F1627" s="137">
        <v>7255.55</v>
      </c>
    </row>
    <row r="1628" spans="1:6" hidden="1" outlineLevel="2" x14ac:dyDescent="0.25">
      <c r="A1628" s="136" t="s">
        <v>112</v>
      </c>
      <c r="B1628" s="136" t="s">
        <v>113</v>
      </c>
      <c r="C1628" s="136" t="s">
        <v>416</v>
      </c>
      <c r="D1628" s="136" t="s">
        <v>698</v>
      </c>
      <c r="E1628" s="136" t="s">
        <v>308</v>
      </c>
      <c r="F1628" s="137">
        <v>49.86</v>
      </c>
    </row>
    <row r="1629" spans="1:6" hidden="1" outlineLevel="2" x14ac:dyDescent="0.25">
      <c r="A1629" s="136" t="s">
        <v>112</v>
      </c>
      <c r="B1629" s="136" t="s">
        <v>113</v>
      </c>
      <c r="C1629" s="136" t="s">
        <v>416</v>
      </c>
      <c r="D1629" s="136" t="s">
        <v>698</v>
      </c>
      <c r="E1629" s="136" t="s">
        <v>343</v>
      </c>
      <c r="F1629" s="137">
        <v>3576.64</v>
      </c>
    </row>
    <row r="1630" spans="1:6" hidden="1" outlineLevel="2" x14ac:dyDescent="0.25">
      <c r="A1630" s="136" t="s">
        <v>112</v>
      </c>
      <c r="B1630" s="136" t="s">
        <v>113</v>
      </c>
      <c r="C1630" s="136" t="s">
        <v>416</v>
      </c>
      <c r="D1630" s="136" t="s">
        <v>698</v>
      </c>
      <c r="E1630" s="136" t="s">
        <v>372</v>
      </c>
      <c r="F1630" s="137">
        <v>14.85</v>
      </c>
    </row>
    <row r="1631" spans="1:6" hidden="1" outlineLevel="2" x14ac:dyDescent="0.25">
      <c r="A1631" s="136" t="s">
        <v>112</v>
      </c>
      <c r="B1631" s="136" t="s">
        <v>113</v>
      </c>
      <c r="C1631" s="136" t="s">
        <v>416</v>
      </c>
      <c r="D1631" s="136" t="s">
        <v>698</v>
      </c>
      <c r="E1631" s="136" t="s">
        <v>314</v>
      </c>
      <c r="F1631" s="137">
        <v>2495.63</v>
      </c>
    </row>
    <row r="1632" spans="1:6" hidden="1" outlineLevel="2" x14ac:dyDescent="0.25">
      <c r="A1632" s="136" t="s">
        <v>112</v>
      </c>
      <c r="B1632" s="136" t="s">
        <v>113</v>
      </c>
      <c r="C1632" s="136" t="s">
        <v>416</v>
      </c>
      <c r="D1632" s="136" t="s">
        <v>699</v>
      </c>
      <c r="E1632" s="136" t="s">
        <v>372</v>
      </c>
      <c r="F1632" s="137">
        <v>59.47</v>
      </c>
    </row>
    <row r="1633" spans="1:6" hidden="1" outlineLevel="2" x14ac:dyDescent="0.25">
      <c r="A1633" s="136" t="s">
        <v>112</v>
      </c>
      <c r="B1633" s="136" t="s">
        <v>113</v>
      </c>
      <c r="C1633" s="136" t="s">
        <v>416</v>
      </c>
      <c r="D1633" s="136" t="s">
        <v>699</v>
      </c>
      <c r="E1633" s="136" t="s">
        <v>309</v>
      </c>
      <c r="F1633" s="137">
        <v>-652496.9</v>
      </c>
    </row>
    <row r="1634" spans="1:6" hidden="1" outlineLevel="2" x14ac:dyDescent="0.25">
      <c r="A1634" s="136" t="s">
        <v>112</v>
      </c>
      <c r="B1634" s="136" t="s">
        <v>113</v>
      </c>
      <c r="C1634" s="136" t="s">
        <v>416</v>
      </c>
      <c r="D1634" s="136" t="s">
        <v>699</v>
      </c>
      <c r="E1634" s="136" t="s">
        <v>333</v>
      </c>
      <c r="F1634" s="137">
        <v>-8172.6</v>
      </c>
    </row>
    <row r="1635" spans="1:6" hidden="1" outlineLevel="2" x14ac:dyDescent="0.25">
      <c r="A1635" s="136" t="s">
        <v>112</v>
      </c>
      <c r="B1635" s="136" t="s">
        <v>113</v>
      </c>
      <c r="C1635" s="136" t="s">
        <v>416</v>
      </c>
      <c r="D1635" s="136" t="s">
        <v>700</v>
      </c>
      <c r="E1635" s="136" t="s">
        <v>309</v>
      </c>
      <c r="F1635" s="137">
        <v>7526.39</v>
      </c>
    </row>
    <row r="1636" spans="1:6" hidden="1" outlineLevel="2" x14ac:dyDescent="0.25">
      <c r="A1636" s="136" t="s">
        <v>112</v>
      </c>
      <c r="B1636" s="136" t="s">
        <v>113</v>
      </c>
      <c r="C1636" s="136" t="s">
        <v>416</v>
      </c>
      <c r="D1636" s="136" t="s">
        <v>493</v>
      </c>
      <c r="E1636" s="136" t="s">
        <v>334</v>
      </c>
      <c r="F1636" s="137">
        <v>12014.56</v>
      </c>
    </row>
    <row r="1637" spans="1:6" hidden="1" outlineLevel="2" x14ac:dyDescent="0.25">
      <c r="A1637" s="136" t="s">
        <v>112</v>
      </c>
      <c r="B1637" s="136" t="s">
        <v>113</v>
      </c>
      <c r="C1637" s="136" t="s">
        <v>416</v>
      </c>
      <c r="D1637" s="136" t="s">
        <v>493</v>
      </c>
      <c r="E1637" s="136" t="s">
        <v>339</v>
      </c>
      <c r="F1637" s="137">
        <v>-21545.87</v>
      </c>
    </row>
    <row r="1638" spans="1:6" hidden="1" outlineLevel="2" x14ac:dyDescent="0.25">
      <c r="A1638" s="136" t="s">
        <v>112</v>
      </c>
      <c r="B1638" s="136" t="s">
        <v>113</v>
      </c>
      <c r="C1638" s="136" t="s">
        <v>416</v>
      </c>
      <c r="D1638" s="136" t="s">
        <v>493</v>
      </c>
      <c r="E1638" s="136" t="s">
        <v>310</v>
      </c>
      <c r="F1638" s="137">
        <v>42790.879999999997</v>
      </c>
    </row>
    <row r="1639" spans="1:6" hidden="1" outlineLevel="2" x14ac:dyDescent="0.25">
      <c r="A1639" s="136" t="s">
        <v>112</v>
      </c>
      <c r="B1639" s="136" t="s">
        <v>113</v>
      </c>
      <c r="C1639" s="136" t="s">
        <v>416</v>
      </c>
      <c r="D1639" s="136" t="s">
        <v>493</v>
      </c>
      <c r="E1639" s="136" t="s">
        <v>340</v>
      </c>
      <c r="F1639" s="137">
        <v>353283.2</v>
      </c>
    </row>
    <row r="1640" spans="1:6" hidden="1" outlineLevel="2" x14ac:dyDescent="0.25">
      <c r="A1640" s="136" t="s">
        <v>112</v>
      </c>
      <c r="B1640" s="136" t="s">
        <v>113</v>
      </c>
      <c r="C1640" s="136" t="s">
        <v>416</v>
      </c>
      <c r="D1640" s="136" t="s">
        <v>493</v>
      </c>
      <c r="E1640" s="136" t="s">
        <v>335</v>
      </c>
      <c r="F1640" s="137">
        <v>85225.36</v>
      </c>
    </row>
    <row r="1641" spans="1:6" hidden="1" outlineLevel="2" x14ac:dyDescent="0.25">
      <c r="A1641" s="136" t="s">
        <v>112</v>
      </c>
      <c r="B1641" s="136" t="s">
        <v>113</v>
      </c>
      <c r="C1641" s="136" t="s">
        <v>416</v>
      </c>
      <c r="D1641" s="136" t="s">
        <v>493</v>
      </c>
      <c r="E1641" s="136" t="s">
        <v>336</v>
      </c>
      <c r="F1641" s="137">
        <v>26646.98</v>
      </c>
    </row>
    <row r="1642" spans="1:6" hidden="1" outlineLevel="2" x14ac:dyDescent="0.25">
      <c r="A1642" s="136" t="s">
        <v>112</v>
      </c>
      <c r="B1642" s="136" t="s">
        <v>113</v>
      </c>
      <c r="C1642" s="136" t="s">
        <v>416</v>
      </c>
      <c r="D1642" s="136" t="s">
        <v>493</v>
      </c>
      <c r="E1642" s="136" t="s">
        <v>269</v>
      </c>
      <c r="F1642" s="137">
        <v>2842689.99</v>
      </c>
    </row>
    <row r="1643" spans="1:6" hidden="1" outlineLevel="2" x14ac:dyDescent="0.25">
      <c r="A1643" s="136" t="s">
        <v>112</v>
      </c>
      <c r="B1643" s="136" t="s">
        <v>113</v>
      </c>
      <c r="C1643" s="136" t="s">
        <v>416</v>
      </c>
      <c r="D1643" s="136" t="s">
        <v>493</v>
      </c>
      <c r="E1643" s="136" t="s">
        <v>338</v>
      </c>
      <c r="F1643" s="137">
        <v>119873.71</v>
      </c>
    </row>
    <row r="1644" spans="1:6" hidden="1" outlineLevel="2" x14ac:dyDescent="0.25">
      <c r="A1644" s="136" t="s">
        <v>112</v>
      </c>
      <c r="B1644" s="136" t="s">
        <v>113</v>
      </c>
      <c r="C1644" s="136" t="s">
        <v>416</v>
      </c>
      <c r="D1644" s="136" t="s">
        <v>493</v>
      </c>
      <c r="E1644" s="136" t="s">
        <v>337</v>
      </c>
      <c r="F1644" s="137">
        <v>9673.0499999999993</v>
      </c>
    </row>
    <row r="1645" spans="1:6" outlineLevel="1" collapsed="1" x14ac:dyDescent="0.25">
      <c r="A1645" s="136"/>
      <c r="B1645" s="136"/>
      <c r="C1645" s="140" t="s">
        <v>417</v>
      </c>
      <c r="D1645" s="136"/>
      <c r="E1645" s="136"/>
      <c r="F1645" s="137">
        <f>SUBTOTAL(9,F1508:F1644)</f>
        <v>100659874.84999995</v>
      </c>
    </row>
    <row r="1646" spans="1:6" hidden="1" outlineLevel="2" x14ac:dyDescent="0.25">
      <c r="A1646" s="136" t="s">
        <v>112</v>
      </c>
      <c r="B1646" s="136" t="s">
        <v>113</v>
      </c>
      <c r="C1646" s="136" t="s">
        <v>418</v>
      </c>
      <c r="D1646" s="136" t="s">
        <v>701</v>
      </c>
      <c r="E1646" s="136" t="s">
        <v>372</v>
      </c>
      <c r="F1646" s="137">
        <v>52667.73</v>
      </c>
    </row>
    <row r="1647" spans="1:6" hidden="1" outlineLevel="2" x14ac:dyDescent="0.25">
      <c r="A1647" s="136" t="s">
        <v>112</v>
      </c>
      <c r="B1647" s="136" t="s">
        <v>113</v>
      </c>
      <c r="C1647" s="136" t="s">
        <v>418</v>
      </c>
      <c r="D1647" s="136" t="s">
        <v>701</v>
      </c>
      <c r="E1647" s="136" t="s">
        <v>375</v>
      </c>
      <c r="F1647" s="137">
        <v>836.26</v>
      </c>
    </row>
    <row r="1648" spans="1:6" hidden="1" outlineLevel="2" x14ac:dyDescent="0.25">
      <c r="A1648" s="136" t="s">
        <v>112</v>
      </c>
      <c r="B1648" s="136" t="s">
        <v>113</v>
      </c>
      <c r="C1648" s="136" t="s">
        <v>418</v>
      </c>
      <c r="D1648" s="136" t="s">
        <v>701</v>
      </c>
      <c r="E1648" s="136" t="s">
        <v>309</v>
      </c>
      <c r="F1648" s="137">
        <v>11679.56</v>
      </c>
    </row>
    <row r="1649" spans="1:6" hidden="1" outlineLevel="2" x14ac:dyDescent="0.25">
      <c r="A1649" s="136" t="s">
        <v>112</v>
      </c>
      <c r="B1649" s="136" t="s">
        <v>113</v>
      </c>
      <c r="C1649" s="136" t="s">
        <v>418</v>
      </c>
      <c r="D1649" s="136" t="s">
        <v>701</v>
      </c>
      <c r="E1649" s="136" t="s">
        <v>335</v>
      </c>
      <c r="F1649" s="137">
        <v>14128.79</v>
      </c>
    </row>
    <row r="1650" spans="1:6" hidden="1" outlineLevel="2" x14ac:dyDescent="0.25">
      <c r="A1650" s="136" t="s">
        <v>112</v>
      </c>
      <c r="B1650" s="136" t="s">
        <v>113</v>
      </c>
      <c r="C1650" s="136" t="s">
        <v>418</v>
      </c>
      <c r="D1650" s="136" t="s">
        <v>701</v>
      </c>
      <c r="E1650" s="136" t="s">
        <v>339</v>
      </c>
      <c r="F1650" s="137">
        <v>63252.38</v>
      </c>
    </row>
    <row r="1651" spans="1:6" hidden="1" outlineLevel="2" x14ac:dyDescent="0.25">
      <c r="A1651" s="136" t="s">
        <v>112</v>
      </c>
      <c r="B1651" s="136" t="s">
        <v>113</v>
      </c>
      <c r="C1651" s="136" t="s">
        <v>418</v>
      </c>
      <c r="D1651" s="136" t="s">
        <v>701</v>
      </c>
      <c r="E1651" s="136" t="s">
        <v>383</v>
      </c>
      <c r="F1651" s="137">
        <v>6689.75</v>
      </c>
    </row>
    <row r="1652" spans="1:6" hidden="1" outlineLevel="2" x14ac:dyDescent="0.25">
      <c r="A1652" s="136" t="s">
        <v>112</v>
      </c>
      <c r="B1652" s="136" t="s">
        <v>113</v>
      </c>
      <c r="C1652" s="136" t="s">
        <v>418</v>
      </c>
      <c r="D1652" s="136" t="s">
        <v>702</v>
      </c>
      <c r="E1652" s="136" t="s">
        <v>366</v>
      </c>
      <c r="F1652" s="137">
        <v>307.67</v>
      </c>
    </row>
    <row r="1653" spans="1:6" hidden="1" outlineLevel="2" x14ac:dyDescent="0.25">
      <c r="A1653" s="136" t="s">
        <v>112</v>
      </c>
      <c r="B1653" s="136" t="s">
        <v>113</v>
      </c>
      <c r="C1653" s="136" t="s">
        <v>418</v>
      </c>
      <c r="D1653" s="136" t="s">
        <v>702</v>
      </c>
      <c r="E1653" s="136" t="s">
        <v>299</v>
      </c>
      <c r="F1653" s="137">
        <v>482.94</v>
      </c>
    </row>
    <row r="1654" spans="1:6" hidden="1" outlineLevel="2" x14ac:dyDescent="0.25">
      <c r="A1654" s="136" t="s">
        <v>112</v>
      </c>
      <c r="B1654" s="136" t="s">
        <v>113</v>
      </c>
      <c r="C1654" s="136" t="s">
        <v>418</v>
      </c>
      <c r="D1654" s="136" t="s">
        <v>702</v>
      </c>
      <c r="E1654" s="136" t="s">
        <v>388</v>
      </c>
      <c r="F1654" s="137">
        <v>358.01</v>
      </c>
    </row>
    <row r="1655" spans="1:6" hidden="1" outlineLevel="2" x14ac:dyDescent="0.25">
      <c r="A1655" s="136" t="s">
        <v>112</v>
      </c>
      <c r="B1655" s="136" t="s">
        <v>113</v>
      </c>
      <c r="C1655" s="136" t="s">
        <v>418</v>
      </c>
      <c r="D1655" s="136" t="s">
        <v>702</v>
      </c>
      <c r="E1655" s="136" t="s">
        <v>273</v>
      </c>
      <c r="F1655" s="137">
        <v>785.12</v>
      </c>
    </row>
    <row r="1656" spans="1:6" hidden="1" outlineLevel="2" x14ac:dyDescent="0.25">
      <c r="A1656" s="136" t="s">
        <v>112</v>
      </c>
      <c r="B1656" s="136" t="s">
        <v>113</v>
      </c>
      <c r="C1656" s="136" t="s">
        <v>418</v>
      </c>
      <c r="D1656" s="136" t="s">
        <v>702</v>
      </c>
      <c r="E1656" s="136" t="s">
        <v>281</v>
      </c>
      <c r="F1656" s="137">
        <v>1088.31</v>
      </c>
    </row>
    <row r="1657" spans="1:6" hidden="1" outlineLevel="2" x14ac:dyDescent="0.25">
      <c r="A1657" s="136" t="s">
        <v>112</v>
      </c>
      <c r="B1657" s="136" t="s">
        <v>113</v>
      </c>
      <c r="C1657" s="136" t="s">
        <v>418</v>
      </c>
      <c r="D1657" s="136" t="s">
        <v>702</v>
      </c>
      <c r="E1657" s="136" t="s">
        <v>283</v>
      </c>
      <c r="F1657" s="137">
        <v>292.74</v>
      </c>
    </row>
    <row r="1658" spans="1:6" hidden="1" outlineLevel="2" x14ac:dyDescent="0.25">
      <c r="A1658" s="136" t="s">
        <v>112</v>
      </c>
      <c r="B1658" s="136" t="s">
        <v>113</v>
      </c>
      <c r="C1658" s="136" t="s">
        <v>418</v>
      </c>
      <c r="D1658" s="136" t="s">
        <v>702</v>
      </c>
      <c r="E1658" s="136" t="s">
        <v>290</v>
      </c>
      <c r="F1658" s="137">
        <v>186.84</v>
      </c>
    </row>
    <row r="1659" spans="1:6" hidden="1" outlineLevel="2" x14ac:dyDescent="0.25">
      <c r="A1659" s="136" t="s">
        <v>112</v>
      </c>
      <c r="B1659" s="136" t="s">
        <v>113</v>
      </c>
      <c r="C1659" s="136" t="s">
        <v>418</v>
      </c>
      <c r="D1659" s="136" t="s">
        <v>702</v>
      </c>
      <c r="E1659" s="136" t="s">
        <v>276</v>
      </c>
      <c r="F1659" s="137">
        <v>335.21</v>
      </c>
    </row>
    <row r="1660" spans="1:6" hidden="1" outlineLevel="2" x14ac:dyDescent="0.25">
      <c r="A1660" s="136" t="s">
        <v>112</v>
      </c>
      <c r="B1660" s="136" t="s">
        <v>113</v>
      </c>
      <c r="C1660" s="136" t="s">
        <v>418</v>
      </c>
      <c r="D1660" s="136" t="s">
        <v>702</v>
      </c>
      <c r="E1660" s="136" t="s">
        <v>338</v>
      </c>
      <c r="F1660" s="137">
        <v>109923.77</v>
      </c>
    </row>
    <row r="1661" spans="1:6" hidden="1" outlineLevel="2" x14ac:dyDescent="0.25">
      <c r="A1661" s="136" t="s">
        <v>112</v>
      </c>
      <c r="B1661" s="136" t="s">
        <v>113</v>
      </c>
      <c r="C1661" s="136" t="s">
        <v>418</v>
      </c>
      <c r="D1661" s="136" t="s">
        <v>702</v>
      </c>
      <c r="E1661" s="136" t="s">
        <v>301</v>
      </c>
      <c r="F1661" s="137">
        <v>128.81</v>
      </c>
    </row>
    <row r="1662" spans="1:6" hidden="1" outlineLevel="2" x14ac:dyDescent="0.25">
      <c r="A1662" s="136" t="s">
        <v>112</v>
      </c>
      <c r="B1662" s="136" t="s">
        <v>113</v>
      </c>
      <c r="C1662" s="136" t="s">
        <v>418</v>
      </c>
      <c r="D1662" s="136" t="s">
        <v>702</v>
      </c>
      <c r="E1662" s="136" t="s">
        <v>284</v>
      </c>
      <c r="F1662" s="137">
        <v>248.94</v>
      </c>
    </row>
    <row r="1663" spans="1:6" hidden="1" outlineLevel="2" x14ac:dyDescent="0.25">
      <c r="A1663" s="136" t="s">
        <v>112</v>
      </c>
      <c r="B1663" s="136" t="s">
        <v>113</v>
      </c>
      <c r="C1663" s="136" t="s">
        <v>418</v>
      </c>
      <c r="D1663" s="136" t="s">
        <v>702</v>
      </c>
      <c r="E1663" s="136" t="s">
        <v>328</v>
      </c>
      <c r="F1663" s="137">
        <v>1574.42</v>
      </c>
    </row>
    <row r="1664" spans="1:6" hidden="1" outlineLevel="2" x14ac:dyDescent="0.25">
      <c r="A1664" s="136" t="s">
        <v>112</v>
      </c>
      <c r="B1664" s="136" t="s">
        <v>113</v>
      </c>
      <c r="C1664" s="136" t="s">
        <v>418</v>
      </c>
      <c r="D1664" s="136" t="s">
        <v>702</v>
      </c>
      <c r="E1664" s="136" t="s">
        <v>280</v>
      </c>
      <c r="F1664" s="137">
        <v>2909.03</v>
      </c>
    </row>
    <row r="1665" spans="1:6" hidden="1" outlineLevel="2" x14ac:dyDescent="0.25">
      <c r="A1665" s="136" t="s">
        <v>112</v>
      </c>
      <c r="B1665" s="136" t="s">
        <v>113</v>
      </c>
      <c r="C1665" s="136" t="s">
        <v>418</v>
      </c>
      <c r="D1665" s="136" t="s">
        <v>702</v>
      </c>
      <c r="E1665" s="136" t="s">
        <v>289</v>
      </c>
      <c r="F1665" s="137">
        <v>624.55999999999995</v>
      </c>
    </row>
    <row r="1666" spans="1:6" hidden="1" outlineLevel="2" x14ac:dyDescent="0.25">
      <c r="A1666" s="136" t="s">
        <v>112</v>
      </c>
      <c r="B1666" s="136" t="s">
        <v>113</v>
      </c>
      <c r="C1666" s="136" t="s">
        <v>418</v>
      </c>
      <c r="D1666" s="136" t="s">
        <v>702</v>
      </c>
      <c r="E1666" s="136" t="s">
        <v>288</v>
      </c>
      <c r="F1666" s="137">
        <v>1091.82</v>
      </c>
    </row>
    <row r="1667" spans="1:6" hidden="1" outlineLevel="2" x14ac:dyDescent="0.25">
      <c r="A1667" s="136" t="s">
        <v>112</v>
      </c>
      <c r="B1667" s="136" t="s">
        <v>113</v>
      </c>
      <c r="C1667" s="136" t="s">
        <v>418</v>
      </c>
      <c r="D1667" s="136" t="s">
        <v>702</v>
      </c>
      <c r="E1667" s="136" t="s">
        <v>287</v>
      </c>
      <c r="F1667" s="137">
        <v>4404.79</v>
      </c>
    </row>
    <row r="1668" spans="1:6" hidden="1" outlineLevel="2" x14ac:dyDescent="0.25">
      <c r="A1668" s="136" t="s">
        <v>112</v>
      </c>
      <c r="B1668" s="136" t="s">
        <v>113</v>
      </c>
      <c r="C1668" s="136" t="s">
        <v>418</v>
      </c>
      <c r="D1668" s="136" t="s">
        <v>702</v>
      </c>
      <c r="E1668" s="136" t="s">
        <v>279</v>
      </c>
      <c r="F1668" s="137">
        <v>569.61</v>
      </c>
    </row>
    <row r="1669" spans="1:6" hidden="1" outlineLevel="2" x14ac:dyDescent="0.25">
      <c r="A1669" s="136" t="s">
        <v>112</v>
      </c>
      <c r="B1669" s="136" t="s">
        <v>113</v>
      </c>
      <c r="C1669" s="136" t="s">
        <v>418</v>
      </c>
      <c r="D1669" s="136" t="s">
        <v>702</v>
      </c>
      <c r="E1669" s="136" t="s">
        <v>278</v>
      </c>
      <c r="F1669" s="137">
        <v>904.96</v>
      </c>
    </row>
    <row r="1670" spans="1:6" hidden="1" outlineLevel="2" x14ac:dyDescent="0.25">
      <c r="A1670" s="136" t="s">
        <v>112</v>
      </c>
      <c r="B1670" s="136" t="s">
        <v>113</v>
      </c>
      <c r="C1670" s="136" t="s">
        <v>418</v>
      </c>
      <c r="D1670" s="136" t="s">
        <v>702</v>
      </c>
      <c r="E1670" s="136" t="s">
        <v>298</v>
      </c>
      <c r="F1670" s="137">
        <v>661.3</v>
      </c>
    </row>
    <row r="1671" spans="1:6" hidden="1" outlineLevel="2" x14ac:dyDescent="0.25">
      <c r="A1671" s="136" t="s">
        <v>112</v>
      </c>
      <c r="B1671" s="136" t="s">
        <v>113</v>
      </c>
      <c r="C1671" s="136" t="s">
        <v>418</v>
      </c>
      <c r="D1671" s="136" t="s">
        <v>702</v>
      </c>
      <c r="E1671" s="136" t="s">
        <v>282</v>
      </c>
      <c r="F1671" s="137">
        <v>183.2</v>
      </c>
    </row>
    <row r="1672" spans="1:6" hidden="1" outlineLevel="2" x14ac:dyDescent="0.25">
      <c r="A1672" s="136" t="s">
        <v>112</v>
      </c>
      <c r="B1672" s="136" t="s">
        <v>113</v>
      </c>
      <c r="C1672" s="136" t="s">
        <v>418</v>
      </c>
      <c r="D1672" s="136" t="s">
        <v>702</v>
      </c>
      <c r="E1672" s="136" t="s">
        <v>291</v>
      </c>
      <c r="F1672" s="137">
        <v>5230.17</v>
      </c>
    </row>
    <row r="1673" spans="1:6" hidden="1" outlineLevel="2" x14ac:dyDescent="0.25">
      <c r="A1673" s="136" t="s">
        <v>112</v>
      </c>
      <c r="B1673" s="136" t="s">
        <v>113</v>
      </c>
      <c r="C1673" s="136" t="s">
        <v>418</v>
      </c>
      <c r="D1673" s="136" t="s">
        <v>702</v>
      </c>
      <c r="E1673" s="136" t="s">
        <v>277</v>
      </c>
      <c r="F1673" s="137">
        <v>324.01</v>
      </c>
    </row>
    <row r="1674" spans="1:6" hidden="1" outlineLevel="2" x14ac:dyDescent="0.25">
      <c r="A1674" s="136" t="s">
        <v>112</v>
      </c>
      <c r="B1674" s="136" t="s">
        <v>113</v>
      </c>
      <c r="C1674" s="136" t="s">
        <v>418</v>
      </c>
      <c r="D1674" s="136" t="s">
        <v>702</v>
      </c>
      <c r="E1674" s="136" t="s">
        <v>303</v>
      </c>
      <c r="F1674" s="137">
        <v>944.25</v>
      </c>
    </row>
    <row r="1675" spans="1:6" hidden="1" outlineLevel="2" x14ac:dyDescent="0.25">
      <c r="A1675" s="136" t="s">
        <v>112</v>
      </c>
      <c r="B1675" s="136" t="s">
        <v>113</v>
      </c>
      <c r="C1675" s="136" t="s">
        <v>418</v>
      </c>
      <c r="D1675" s="136" t="s">
        <v>702</v>
      </c>
      <c r="E1675" s="136" t="s">
        <v>327</v>
      </c>
      <c r="F1675" s="137">
        <v>532.12</v>
      </c>
    </row>
    <row r="1676" spans="1:6" hidden="1" outlineLevel="2" x14ac:dyDescent="0.25">
      <c r="A1676" s="136" t="s">
        <v>112</v>
      </c>
      <c r="B1676" s="136" t="s">
        <v>113</v>
      </c>
      <c r="C1676" s="136" t="s">
        <v>418</v>
      </c>
      <c r="D1676" s="136" t="s">
        <v>703</v>
      </c>
      <c r="E1676" s="136" t="s">
        <v>337</v>
      </c>
      <c r="F1676" s="137">
        <v>8290.56</v>
      </c>
    </row>
    <row r="1677" spans="1:6" hidden="1" outlineLevel="2" x14ac:dyDescent="0.25">
      <c r="A1677" s="136" t="s">
        <v>112</v>
      </c>
      <c r="B1677" s="136" t="s">
        <v>113</v>
      </c>
      <c r="C1677" s="136" t="s">
        <v>418</v>
      </c>
      <c r="D1677" s="136" t="s">
        <v>703</v>
      </c>
      <c r="E1677" s="136" t="s">
        <v>340</v>
      </c>
      <c r="F1677" s="137">
        <v>33989.11</v>
      </c>
    </row>
    <row r="1678" spans="1:6" hidden="1" outlineLevel="2" x14ac:dyDescent="0.25">
      <c r="A1678" s="136" t="s">
        <v>112</v>
      </c>
      <c r="B1678" s="136" t="s">
        <v>113</v>
      </c>
      <c r="C1678" s="136" t="s">
        <v>418</v>
      </c>
      <c r="D1678" s="136" t="s">
        <v>703</v>
      </c>
      <c r="E1678" s="136" t="s">
        <v>339</v>
      </c>
      <c r="F1678" s="137">
        <v>52549.9</v>
      </c>
    </row>
    <row r="1679" spans="1:6" hidden="1" outlineLevel="2" x14ac:dyDescent="0.25">
      <c r="A1679" s="136" t="s">
        <v>112</v>
      </c>
      <c r="B1679" s="136" t="s">
        <v>113</v>
      </c>
      <c r="C1679" s="136" t="s">
        <v>418</v>
      </c>
      <c r="D1679" s="136" t="s">
        <v>703</v>
      </c>
      <c r="E1679" s="136" t="s">
        <v>335</v>
      </c>
      <c r="F1679" s="137">
        <v>25998.41</v>
      </c>
    </row>
    <row r="1680" spans="1:6" hidden="1" outlineLevel="2" x14ac:dyDescent="0.25">
      <c r="A1680" s="136" t="s">
        <v>112</v>
      </c>
      <c r="B1680" s="136" t="s">
        <v>113</v>
      </c>
      <c r="C1680" s="136" t="s">
        <v>418</v>
      </c>
      <c r="D1680" s="136" t="s">
        <v>704</v>
      </c>
      <c r="E1680" s="136" t="s">
        <v>338</v>
      </c>
      <c r="F1680" s="137">
        <v>51711.08</v>
      </c>
    </row>
    <row r="1681" spans="1:6" hidden="1" outlineLevel="2" x14ac:dyDescent="0.25">
      <c r="A1681" s="136" t="s">
        <v>112</v>
      </c>
      <c r="B1681" s="136" t="s">
        <v>113</v>
      </c>
      <c r="C1681" s="136" t="s">
        <v>418</v>
      </c>
      <c r="D1681" s="136" t="s">
        <v>705</v>
      </c>
      <c r="E1681" s="136" t="s">
        <v>340</v>
      </c>
      <c r="F1681" s="137">
        <v>17971.009999999998</v>
      </c>
    </row>
    <row r="1682" spans="1:6" hidden="1" outlineLevel="2" x14ac:dyDescent="0.25">
      <c r="A1682" s="136" t="s">
        <v>112</v>
      </c>
      <c r="B1682" s="136" t="s">
        <v>113</v>
      </c>
      <c r="C1682" s="136" t="s">
        <v>418</v>
      </c>
      <c r="D1682" s="136" t="s">
        <v>706</v>
      </c>
      <c r="E1682" s="136" t="s">
        <v>338</v>
      </c>
      <c r="F1682" s="137">
        <v>1338.09</v>
      </c>
    </row>
    <row r="1683" spans="1:6" hidden="1" outlineLevel="2" x14ac:dyDescent="0.25">
      <c r="A1683" s="136" t="s">
        <v>112</v>
      </c>
      <c r="B1683" s="136" t="s">
        <v>113</v>
      </c>
      <c r="C1683" s="136" t="s">
        <v>418</v>
      </c>
      <c r="D1683" s="136" t="s">
        <v>707</v>
      </c>
      <c r="E1683" s="136" t="s">
        <v>346</v>
      </c>
      <c r="F1683" s="137">
        <v>1918.75</v>
      </c>
    </row>
    <row r="1684" spans="1:6" hidden="1" outlineLevel="2" x14ac:dyDescent="0.25">
      <c r="A1684" s="136" t="s">
        <v>112</v>
      </c>
      <c r="B1684" s="136" t="s">
        <v>113</v>
      </c>
      <c r="C1684" s="136" t="s">
        <v>418</v>
      </c>
      <c r="D1684" s="136" t="s">
        <v>707</v>
      </c>
      <c r="E1684" s="136" t="s">
        <v>269</v>
      </c>
      <c r="F1684" s="137">
        <v>6991.1</v>
      </c>
    </row>
    <row r="1685" spans="1:6" hidden="1" outlineLevel="2" x14ac:dyDescent="0.25">
      <c r="A1685" s="136" t="s">
        <v>112</v>
      </c>
      <c r="B1685" s="136" t="s">
        <v>113</v>
      </c>
      <c r="C1685" s="136" t="s">
        <v>418</v>
      </c>
      <c r="D1685" s="136" t="s">
        <v>708</v>
      </c>
      <c r="E1685" s="136" t="s">
        <v>309</v>
      </c>
      <c r="F1685" s="137">
        <v>9724.4699999999993</v>
      </c>
    </row>
    <row r="1686" spans="1:6" hidden="1" outlineLevel="2" x14ac:dyDescent="0.25">
      <c r="A1686" s="136" t="s">
        <v>112</v>
      </c>
      <c r="B1686" s="136" t="s">
        <v>113</v>
      </c>
      <c r="C1686" s="136" t="s">
        <v>418</v>
      </c>
      <c r="D1686" s="136" t="s">
        <v>708</v>
      </c>
      <c r="E1686" s="136" t="s">
        <v>343</v>
      </c>
      <c r="F1686" s="137">
        <v>2074.11</v>
      </c>
    </row>
    <row r="1687" spans="1:6" hidden="1" outlineLevel="2" x14ac:dyDescent="0.25">
      <c r="A1687" s="136" t="s">
        <v>112</v>
      </c>
      <c r="B1687" s="136" t="s">
        <v>113</v>
      </c>
      <c r="C1687" s="136" t="s">
        <v>418</v>
      </c>
      <c r="D1687" s="136" t="s">
        <v>708</v>
      </c>
      <c r="E1687" s="136" t="s">
        <v>360</v>
      </c>
      <c r="F1687" s="137">
        <v>7156.3</v>
      </c>
    </row>
    <row r="1688" spans="1:6" hidden="1" outlineLevel="2" x14ac:dyDescent="0.25">
      <c r="A1688" s="136" t="s">
        <v>112</v>
      </c>
      <c r="B1688" s="136" t="s">
        <v>113</v>
      </c>
      <c r="C1688" s="136" t="s">
        <v>418</v>
      </c>
      <c r="D1688" s="136" t="s">
        <v>709</v>
      </c>
      <c r="E1688" s="136" t="s">
        <v>291</v>
      </c>
      <c r="F1688" s="137">
        <v>104.2</v>
      </c>
    </row>
    <row r="1689" spans="1:6" hidden="1" outlineLevel="2" x14ac:dyDescent="0.25">
      <c r="A1689" s="136" t="s">
        <v>112</v>
      </c>
      <c r="B1689" s="136" t="s">
        <v>113</v>
      </c>
      <c r="C1689" s="136" t="s">
        <v>418</v>
      </c>
      <c r="D1689" s="136" t="s">
        <v>709</v>
      </c>
      <c r="E1689" s="136" t="s">
        <v>314</v>
      </c>
      <c r="F1689" s="137">
        <v>4872.62</v>
      </c>
    </row>
    <row r="1690" spans="1:6" hidden="1" outlineLevel="2" x14ac:dyDescent="0.25">
      <c r="A1690" s="136" t="s">
        <v>112</v>
      </c>
      <c r="B1690" s="136" t="s">
        <v>113</v>
      </c>
      <c r="C1690" s="136" t="s">
        <v>418</v>
      </c>
      <c r="D1690" s="136" t="s">
        <v>709</v>
      </c>
      <c r="E1690" s="136" t="s">
        <v>367</v>
      </c>
      <c r="F1690" s="137">
        <v>877.12</v>
      </c>
    </row>
    <row r="1691" spans="1:6" hidden="1" outlineLevel="2" x14ac:dyDescent="0.25">
      <c r="A1691" s="136" t="s">
        <v>112</v>
      </c>
      <c r="B1691" s="136" t="s">
        <v>113</v>
      </c>
      <c r="C1691" s="136" t="s">
        <v>418</v>
      </c>
      <c r="D1691" s="136" t="s">
        <v>709</v>
      </c>
      <c r="E1691" s="136" t="s">
        <v>355</v>
      </c>
      <c r="F1691" s="137">
        <v>245.14</v>
      </c>
    </row>
    <row r="1692" spans="1:6" hidden="1" outlineLevel="2" x14ac:dyDescent="0.25">
      <c r="A1692" s="136" t="s">
        <v>112</v>
      </c>
      <c r="B1692" s="136" t="s">
        <v>113</v>
      </c>
      <c r="C1692" s="136" t="s">
        <v>418</v>
      </c>
      <c r="D1692" s="136" t="s">
        <v>709</v>
      </c>
      <c r="E1692" s="136" t="s">
        <v>301</v>
      </c>
      <c r="F1692" s="137">
        <v>132.69999999999999</v>
      </c>
    </row>
    <row r="1693" spans="1:6" hidden="1" outlineLevel="2" x14ac:dyDescent="0.25">
      <c r="A1693" s="136" t="s">
        <v>112</v>
      </c>
      <c r="B1693" s="136" t="s">
        <v>113</v>
      </c>
      <c r="C1693" s="136" t="s">
        <v>418</v>
      </c>
      <c r="D1693" s="136" t="s">
        <v>709</v>
      </c>
      <c r="E1693" s="136" t="s">
        <v>322</v>
      </c>
      <c r="F1693" s="137">
        <v>244.72</v>
      </c>
    </row>
    <row r="1694" spans="1:6" hidden="1" outlineLevel="2" x14ac:dyDescent="0.25">
      <c r="A1694" s="136" t="s">
        <v>112</v>
      </c>
      <c r="B1694" s="136" t="s">
        <v>113</v>
      </c>
      <c r="C1694" s="136" t="s">
        <v>418</v>
      </c>
      <c r="D1694" s="136" t="s">
        <v>709</v>
      </c>
      <c r="E1694" s="136" t="s">
        <v>360</v>
      </c>
      <c r="F1694" s="137">
        <v>2997.29</v>
      </c>
    </row>
    <row r="1695" spans="1:6" hidden="1" outlineLevel="2" x14ac:dyDescent="0.25">
      <c r="A1695" s="136" t="s">
        <v>112</v>
      </c>
      <c r="B1695" s="136" t="s">
        <v>113</v>
      </c>
      <c r="C1695" s="136" t="s">
        <v>418</v>
      </c>
      <c r="D1695" s="136" t="s">
        <v>709</v>
      </c>
      <c r="E1695" s="136" t="s">
        <v>313</v>
      </c>
      <c r="F1695" s="137">
        <v>3387.76</v>
      </c>
    </row>
    <row r="1696" spans="1:6" hidden="1" outlineLevel="2" x14ac:dyDescent="0.25">
      <c r="A1696" s="136" t="s">
        <v>112</v>
      </c>
      <c r="B1696" s="136" t="s">
        <v>113</v>
      </c>
      <c r="C1696" s="136" t="s">
        <v>418</v>
      </c>
      <c r="D1696" s="136" t="s">
        <v>709</v>
      </c>
      <c r="E1696" s="136" t="s">
        <v>280</v>
      </c>
      <c r="F1696" s="137">
        <v>243.46</v>
      </c>
    </row>
    <row r="1697" spans="1:6" hidden="1" outlineLevel="2" x14ac:dyDescent="0.25">
      <c r="A1697" s="136" t="s">
        <v>112</v>
      </c>
      <c r="B1697" s="136" t="s">
        <v>113</v>
      </c>
      <c r="C1697" s="136" t="s">
        <v>418</v>
      </c>
      <c r="D1697" s="136" t="s">
        <v>709</v>
      </c>
      <c r="E1697" s="136" t="s">
        <v>309</v>
      </c>
      <c r="F1697" s="137">
        <v>120.53</v>
      </c>
    </row>
    <row r="1698" spans="1:6" hidden="1" outlineLevel="2" x14ac:dyDescent="0.25">
      <c r="A1698" s="136" t="s">
        <v>112</v>
      </c>
      <c r="B1698" s="136" t="s">
        <v>113</v>
      </c>
      <c r="C1698" s="136" t="s">
        <v>418</v>
      </c>
      <c r="D1698" s="136" t="s">
        <v>709</v>
      </c>
      <c r="E1698" s="136" t="s">
        <v>327</v>
      </c>
      <c r="F1698" s="137">
        <v>756.95</v>
      </c>
    </row>
    <row r="1699" spans="1:6" hidden="1" outlineLevel="2" x14ac:dyDescent="0.25">
      <c r="A1699" s="136" t="s">
        <v>112</v>
      </c>
      <c r="B1699" s="136" t="s">
        <v>113</v>
      </c>
      <c r="C1699" s="136" t="s">
        <v>418</v>
      </c>
      <c r="D1699" s="136" t="s">
        <v>709</v>
      </c>
      <c r="E1699" s="136" t="s">
        <v>300</v>
      </c>
      <c r="F1699" s="137">
        <v>576.59</v>
      </c>
    </row>
    <row r="1700" spans="1:6" hidden="1" outlineLevel="2" x14ac:dyDescent="0.25">
      <c r="A1700" s="136" t="s">
        <v>112</v>
      </c>
      <c r="B1700" s="136" t="s">
        <v>113</v>
      </c>
      <c r="C1700" s="136" t="s">
        <v>418</v>
      </c>
      <c r="D1700" s="136" t="s">
        <v>709</v>
      </c>
      <c r="E1700" s="136" t="s">
        <v>273</v>
      </c>
      <c r="F1700" s="137">
        <v>252.31</v>
      </c>
    </row>
    <row r="1701" spans="1:6" hidden="1" outlineLevel="2" x14ac:dyDescent="0.25">
      <c r="A1701" s="136" t="s">
        <v>112</v>
      </c>
      <c r="B1701" s="136" t="s">
        <v>113</v>
      </c>
      <c r="C1701" s="136" t="s">
        <v>418</v>
      </c>
      <c r="D1701" s="136" t="s">
        <v>709</v>
      </c>
      <c r="E1701" s="136" t="s">
        <v>302</v>
      </c>
      <c r="F1701" s="137">
        <v>300.48</v>
      </c>
    </row>
    <row r="1702" spans="1:6" hidden="1" outlineLevel="2" x14ac:dyDescent="0.25">
      <c r="A1702" s="136" t="s">
        <v>112</v>
      </c>
      <c r="B1702" s="136" t="s">
        <v>113</v>
      </c>
      <c r="C1702" s="136" t="s">
        <v>418</v>
      </c>
      <c r="D1702" s="136" t="s">
        <v>709</v>
      </c>
      <c r="E1702" s="136" t="s">
        <v>308</v>
      </c>
      <c r="F1702" s="137">
        <v>876.9</v>
      </c>
    </row>
    <row r="1703" spans="1:6" hidden="1" outlineLevel="2" x14ac:dyDescent="0.25">
      <c r="A1703" s="136" t="s">
        <v>112</v>
      </c>
      <c r="B1703" s="136" t="s">
        <v>113</v>
      </c>
      <c r="C1703" s="136" t="s">
        <v>418</v>
      </c>
      <c r="D1703" s="136" t="s">
        <v>709</v>
      </c>
      <c r="E1703" s="136" t="s">
        <v>288</v>
      </c>
      <c r="F1703" s="137">
        <v>292.87</v>
      </c>
    </row>
    <row r="1704" spans="1:6" hidden="1" outlineLevel="2" x14ac:dyDescent="0.25">
      <c r="A1704" s="136" t="s">
        <v>112</v>
      </c>
      <c r="B1704" s="136" t="s">
        <v>113</v>
      </c>
      <c r="C1704" s="136" t="s">
        <v>418</v>
      </c>
      <c r="D1704" s="136" t="s">
        <v>709</v>
      </c>
      <c r="E1704" s="136" t="s">
        <v>289</v>
      </c>
      <c r="F1704" s="137">
        <v>638.47</v>
      </c>
    </row>
    <row r="1705" spans="1:6" hidden="1" outlineLevel="2" x14ac:dyDescent="0.25">
      <c r="A1705" s="136" t="s">
        <v>112</v>
      </c>
      <c r="B1705" s="136" t="s">
        <v>113</v>
      </c>
      <c r="C1705" s="136" t="s">
        <v>418</v>
      </c>
      <c r="D1705" s="136" t="s">
        <v>709</v>
      </c>
      <c r="E1705" s="136" t="s">
        <v>328</v>
      </c>
      <c r="F1705" s="137">
        <v>234.85</v>
      </c>
    </row>
    <row r="1706" spans="1:6" hidden="1" outlineLevel="2" x14ac:dyDescent="0.25">
      <c r="A1706" s="136" t="s">
        <v>112</v>
      </c>
      <c r="B1706" s="136" t="s">
        <v>113</v>
      </c>
      <c r="C1706" s="136" t="s">
        <v>418</v>
      </c>
      <c r="D1706" s="136" t="s">
        <v>709</v>
      </c>
      <c r="E1706" s="136" t="s">
        <v>324</v>
      </c>
      <c r="F1706" s="137">
        <v>27453.77</v>
      </c>
    </row>
    <row r="1707" spans="1:6" hidden="1" outlineLevel="2" x14ac:dyDescent="0.25">
      <c r="A1707" s="136" t="s">
        <v>112</v>
      </c>
      <c r="B1707" s="136" t="s">
        <v>113</v>
      </c>
      <c r="C1707" s="136" t="s">
        <v>418</v>
      </c>
      <c r="D1707" s="136" t="s">
        <v>709</v>
      </c>
      <c r="E1707" s="136" t="s">
        <v>293</v>
      </c>
      <c r="F1707" s="137">
        <v>949.73</v>
      </c>
    </row>
    <row r="1708" spans="1:6" hidden="1" outlineLevel="2" x14ac:dyDescent="0.25">
      <c r="A1708" s="136" t="s">
        <v>112</v>
      </c>
      <c r="B1708" s="136" t="s">
        <v>113</v>
      </c>
      <c r="C1708" s="136" t="s">
        <v>418</v>
      </c>
      <c r="D1708" s="136" t="s">
        <v>709</v>
      </c>
      <c r="E1708" s="136" t="s">
        <v>366</v>
      </c>
      <c r="F1708" s="137">
        <v>293.63</v>
      </c>
    </row>
    <row r="1709" spans="1:6" hidden="1" outlineLevel="2" x14ac:dyDescent="0.25">
      <c r="A1709" s="136" t="s">
        <v>112</v>
      </c>
      <c r="B1709" s="136" t="s">
        <v>113</v>
      </c>
      <c r="C1709" s="136" t="s">
        <v>418</v>
      </c>
      <c r="D1709" s="136" t="s">
        <v>710</v>
      </c>
      <c r="E1709" s="136" t="s">
        <v>338</v>
      </c>
      <c r="F1709" s="137">
        <v>278215.40999999997</v>
      </c>
    </row>
    <row r="1710" spans="1:6" hidden="1" outlineLevel="2" x14ac:dyDescent="0.25">
      <c r="A1710" s="136" t="s">
        <v>112</v>
      </c>
      <c r="B1710" s="136" t="s">
        <v>113</v>
      </c>
      <c r="C1710" s="136" t="s">
        <v>418</v>
      </c>
      <c r="D1710" s="136" t="s">
        <v>710</v>
      </c>
      <c r="E1710" s="136" t="s">
        <v>285</v>
      </c>
      <c r="F1710" s="137">
        <v>351.81</v>
      </c>
    </row>
    <row r="1711" spans="1:6" hidden="1" outlineLevel="2" x14ac:dyDescent="0.25">
      <c r="A1711" s="136" t="s">
        <v>112</v>
      </c>
      <c r="B1711" s="136" t="s">
        <v>113</v>
      </c>
      <c r="C1711" s="136" t="s">
        <v>418</v>
      </c>
      <c r="D1711" s="136" t="s">
        <v>710</v>
      </c>
      <c r="E1711" s="136" t="s">
        <v>290</v>
      </c>
      <c r="F1711" s="137">
        <v>169.47</v>
      </c>
    </row>
    <row r="1712" spans="1:6" hidden="1" outlineLevel="2" x14ac:dyDescent="0.25">
      <c r="A1712" s="136" t="s">
        <v>112</v>
      </c>
      <c r="B1712" s="136" t="s">
        <v>113</v>
      </c>
      <c r="C1712" s="136" t="s">
        <v>418</v>
      </c>
      <c r="D1712" s="136" t="s">
        <v>710</v>
      </c>
      <c r="E1712" s="136" t="s">
        <v>337</v>
      </c>
      <c r="F1712" s="137">
        <v>7183.44</v>
      </c>
    </row>
    <row r="1713" spans="1:6" hidden="1" outlineLevel="2" x14ac:dyDescent="0.25">
      <c r="A1713" s="136" t="s">
        <v>112</v>
      </c>
      <c r="B1713" s="136" t="s">
        <v>113</v>
      </c>
      <c r="C1713" s="136" t="s">
        <v>418</v>
      </c>
      <c r="D1713" s="136" t="s">
        <v>710</v>
      </c>
      <c r="E1713" s="136" t="s">
        <v>324</v>
      </c>
      <c r="F1713" s="137">
        <v>1013.8</v>
      </c>
    </row>
    <row r="1714" spans="1:6" hidden="1" outlineLevel="2" x14ac:dyDescent="0.25">
      <c r="A1714" s="136" t="s">
        <v>112</v>
      </c>
      <c r="B1714" s="136" t="s">
        <v>113</v>
      </c>
      <c r="C1714" s="136" t="s">
        <v>418</v>
      </c>
      <c r="D1714" s="136" t="s">
        <v>710</v>
      </c>
      <c r="E1714" s="136" t="s">
        <v>287</v>
      </c>
      <c r="F1714" s="137">
        <v>659.36</v>
      </c>
    </row>
    <row r="1715" spans="1:6" hidden="1" outlineLevel="2" x14ac:dyDescent="0.25">
      <c r="A1715" s="136" t="s">
        <v>112</v>
      </c>
      <c r="B1715" s="136" t="s">
        <v>113</v>
      </c>
      <c r="C1715" s="136" t="s">
        <v>418</v>
      </c>
      <c r="D1715" s="136" t="s">
        <v>710</v>
      </c>
      <c r="E1715" s="136" t="s">
        <v>288</v>
      </c>
      <c r="F1715" s="137">
        <v>524.24</v>
      </c>
    </row>
    <row r="1716" spans="1:6" hidden="1" outlineLevel="2" x14ac:dyDescent="0.25">
      <c r="A1716" s="136" t="s">
        <v>112</v>
      </c>
      <c r="B1716" s="136" t="s">
        <v>113</v>
      </c>
      <c r="C1716" s="136" t="s">
        <v>418</v>
      </c>
      <c r="D1716" s="136" t="s">
        <v>710</v>
      </c>
      <c r="E1716" s="136" t="s">
        <v>303</v>
      </c>
      <c r="F1716" s="137">
        <v>200</v>
      </c>
    </row>
    <row r="1717" spans="1:6" hidden="1" outlineLevel="2" x14ac:dyDescent="0.25">
      <c r="A1717" s="136" t="s">
        <v>112</v>
      </c>
      <c r="B1717" s="136" t="s">
        <v>113</v>
      </c>
      <c r="C1717" s="136" t="s">
        <v>418</v>
      </c>
      <c r="D1717" s="136" t="s">
        <v>710</v>
      </c>
      <c r="E1717" s="136" t="s">
        <v>367</v>
      </c>
      <c r="F1717" s="137">
        <v>664.04</v>
      </c>
    </row>
    <row r="1718" spans="1:6" hidden="1" outlineLevel="2" x14ac:dyDescent="0.25">
      <c r="A1718" s="136" t="s">
        <v>112</v>
      </c>
      <c r="B1718" s="136" t="s">
        <v>113</v>
      </c>
      <c r="C1718" s="136" t="s">
        <v>418</v>
      </c>
      <c r="D1718" s="136" t="s">
        <v>710</v>
      </c>
      <c r="E1718" s="136" t="s">
        <v>360</v>
      </c>
      <c r="F1718" s="137">
        <v>2272</v>
      </c>
    </row>
    <row r="1719" spans="1:6" hidden="1" outlineLevel="2" x14ac:dyDescent="0.25">
      <c r="A1719" s="136" t="s">
        <v>112</v>
      </c>
      <c r="B1719" s="136" t="s">
        <v>113</v>
      </c>
      <c r="C1719" s="136" t="s">
        <v>418</v>
      </c>
      <c r="D1719" s="136" t="s">
        <v>710</v>
      </c>
      <c r="E1719" s="136" t="s">
        <v>336</v>
      </c>
      <c r="F1719" s="137">
        <v>16591.77</v>
      </c>
    </row>
    <row r="1720" spans="1:6" hidden="1" outlineLevel="2" x14ac:dyDescent="0.25">
      <c r="A1720" s="136" t="s">
        <v>112</v>
      </c>
      <c r="B1720" s="136" t="s">
        <v>113</v>
      </c>
      <c r="C1720" s="136" t="s">
        <v>418</v>
      </c>
      <c r="D1720" s="136" t="s">
        <v>710</v>
      </c>
      <c r="E1720" s="136" t="s">
        <v>313</v>
      </c>
      <c r="F1720" s="137">
        <v>706.29</v>
      </c>
    </row>
    <row r="1721" spans="1:6" hidden="1" outlineLevel="2" x14ac:dyDescent="0.25">
      <c r="A1721" s="136" t="s">
        <v>112</v>
      </c>
      <c r="B1721" s="136" t="s">
        <v>113</v>
      </c>
      <c r="C1721" s="136" t="s">
        <v>418</v>
      </c>
      <c r="D1721" s="136" t="s">
        <v>710</v>
      </c>
      <c r="E1721" s="136" t="s">
        <v>335</v>
      </c>
      <c r="F1721" s="137">
        <v>107259.58</v>
      </c>
    </row>
    <row r="1722" spans="1:6" hidden="1" outlineLevel="2" x14ac:dyDescent="0.25">
      <c r="A1722" s="136" t="s">
        <v>112</v>
      </c>
      <c r="B1722" s="136" t="s">
        <v>113</v>
      </c>
      <c r="C1722" s="136" t="s">
        <v>418</v>
      </c>
      <c r="D1722" s="136" t="s">
        <v>710</v>
      </c>
      <c r="E1722" s="136" t="s">
        <v>293</v>
      </c>
      <c r="F1722" s="137">
        <v>1679.07</v>
      </c>
    </row>
    <row r="1723" spans="1:6" hidden="1" outlineLevel="2" x14ac:dyDescent="0.25">
      <c r="A1723" s="136" t="s">
        <v>112</v>
      </c>
      <c r="B1723" s="136" t="s">
        <v>113</v>
      </c>
      <c r="C1723" s="136" t="s">
        <v>418</v>
      </c>
      <c r="D1723" s="136" t="s">
        <v>710</v>
      </c>
      <c r="E1723" s="136" t="s">
        <v>284</v>
      </c>
      <c r="F1723" s="137">
        <v>263.47000000000003</v>
      </c>
    </row>
    <row r="1724" spans="1:6" hidden="1" outlineLevel="2" x14ac:dyDescent="0.25">
      <c r="A1724" s="136" t="s">
        <v>112</v>
      </c>
      <c r="B1724" s="136" t="s">
        <v>113</v>
      </c>
      <c r="C1724" s="136" t="s">
        <v>418</v>
      </c>
      <c r="D1724" s="136" t="s">
        <v>710</v>
      </c>
      <c r="E1724" s="136" t="s">
        <v>282</v>
      </c>
      <c r="F1724" s="137">
        <v>325</v>
      </c>
    </row>
    <row r="1725" spans="1:6" hidden="1" outlineLevel="2" x14ac:dyDescent="0.25">
      <c r="A1725" s="136" t="s">
        <v>112</v>
      </c>
      <c r="B1725" s="136" t="s">
        <v>113</v>
      </c>
      <c r="C1725" s="136" t="s">
        <v>418</v>
      </c>
      <c r="D1725" s="136" t="s">
        <v>710</v>
      </c>
      <c r="E1725" s="136" t="s">
        <v>322</v>
      </c>
      <c r="F1725" s="137">
        <v>172.09</v>
      </c>
    </row>
    <row r="1726" spans="1:6" hidden="1" outlineLevel="2" x14ac:dyDescent="0.25">
      <c r="A1726" s="136" t="s">
        <v>112</v>
      </c>
      <c r="B1726" s="136" t="s">
        <v>113</v>
      </c>
      <c r="C1726" s="136" t="s">
        <v>418</v>
      </c>
      <c r="D1726" s="136" t="s">
        <v>710</v>
      </c>
      <c r="E1726" s="136" t="s">
        <v>281</v>
      </c>
      <c r="F1726" s="137">
        <v>591.66</v>
      </c>
    </row>
    <row r="1727" spans="1:6" hidden="1" outlineLevel="2" x14ac:dyDescent="0.25">
      <c r="A1727" s="136" t="s">
        <v>112</v>
      </c>
      <c r="B1727" s="136" t="s">
        <v>113</v>
      </c>
      <c r="C1727" s="136" t="s">
        <v>418</v>
      </c>
      <c r="D1727" s="136" t="s">
        <v>710</v>
      </c>
      <c r="E1727" s="136" t="s">
        <v>329</v>
      </c>
      <c r="F1727" s="137">
        <v>876.75</v>
      </c>
    </row>
    <row r="1728" spans="1:6" hidden="1" outlineLevel="2" x14ac:dyDescent="0.25">
      <c r="A1728" s="136" t="s">
        <v>112</v>
      </c>
      <c r="B1728" s="136" t="s">
        <v>113</v>
      </c>
      <c r="C1728" s="136" t="s">
        <v>418</v>
      </c>
      <c r="D1728" s="136" t="s">
        <v>710</v>
      </c>
      <c r="E1728" s="136" t="s">
        <v>340</v>
      </c>
      <c r="F1728" s="137">
        <v>56017.54</v>
      </c>
    </row>
    <row r="1729" spans="1:6" hidden="1" outlineLevel="2" x14ac:dyDescent="0.25">
      <c r="A1729" s="136" t="s">
        <v>112</v>
      </c>
      <c r="B1729" s="136" t="s">
        <v>113</v>
      </c>
      <c r="C1729" s="136" t="s">
        <v>418</v>
      </c>
      <c r="D1729" s="136" t="s">
        <v>710</v>
      </c>
      <c r="E1729" s="136" t="s">
        <v>289</v>
      </c>
      <c r="F1729" s="137">
        <v>345.49</v>
      </c>
    </row>
    <row r="1730" spans="1:6" hidden="1" outlineLevel="2" x14ac:dyDescent="0.25">
      <c r="A1730" s="136" t="s">
        <v>112</v>
      </c>
      <c r="B1730" s="136" t="s">
        <v>113</v>
      </c>
      <c r="C1730" s="136" t="s">
        <v>418</v>
      </c>
      <c r="D1730" s="136" t="s">
        <v>710</v>
      </c>
      <c r="E1730" s="136" t="s">
        <v>334</v>
      </c>
      <c r="F1730" s="137">
        <v>14202.43</v>
      </c>
    </row>
    <row r="1731" spans="1:6" hidden="1" outlineLevel="2" x14ac:dyDescent="0.25">
      <c r="A1731" s="136" t="s">
        <v>112</v>
      </c>
      <c r="B1731" s="136" t="s">
        <v>113</v>
      </c>
      <c r="C1731" s="136" t="s">
        <v>418</v>
      </c>
      <c r="D1731" s="136" t="s">
        <v>710</v>
      </c>
      <c r="E1731" s="136" t="s">
        <v>323</v>
      </c>
      <c r="F1731" s="137">
        <v>619.66999999999996</v>
      </c>
    </row>
    <row r="1732" spans="1:6" hidden="1" outlineLevel="2" x14ac:dyDescent="0.25">
      <c r="A1732" s="136" t="s">
        <v>112</v>
      </c>
      <c r="B1732" s="136" t="s">
        <v>113</v>
      </c>
      <c r="C1732" s="136" t="s">
        <v>418</v>
      </c>
      <c r="D1732" s="136" t="s">
        <v>711</v>
      </c>
      <c r="E1732" s="136" t="s">
        <v>308</v>
      </c>
      <c r="F1732" s="137">
        <v>6387.41</v>
      </c>
    </row>
    <row r="1733" spans="1:6" hidden="1" outlineLevel="2" x14ac:dyDescent="0.25">
      <c r="A1733" s="136" t="s">
        <v>112</v>
      </c>
      <c r="B1733" s="136" t="s">
        <v>113</v>
      </c>
      <c r="C1733" s="136" t="s">
        <v>418</v>
      </c>
      <c r="D1733" s="136" t="s">
        <v>712</v>
      </c>
      <c r="E1733" s="136" t="s">
        <v>309</v>
      </c>
      <c r="F1733" s="137">
        <v>11426.07</v>
      </c>
    </row>
    <row r="1734" spans="1:6" hidden="1" outlineLevel="2" x14ac:dyDescent="0.25">
      <c r="A1734" s="136" t="s">
        <v>112</v>
      </c>
      <c r="B1734" s="136" t="s">
        <v>113</v>
      </c>
      <c r="C1734" s="136" t="s">
        <v>418</v>
      </c>
      <c r="D1734" s="136" t="s">
        <v>713</v>
      </c>
      <c r="E1734" s="136" t="s">
        <v>338</v>
      </c>
      <c r="F1734" s="137">
        <v>17984.32</v>
      </c>
    </row>
    <row r="1735" spans="1:6" hidden="1" outlineLevel="2" x14ac:dyDescent="0.25">
      <c r="A1735" s="136" t="s">
        <v>112</v>
      </c>
      <c r="B1735" s="136" t="s">
        <v>113</v>
      </c>
      <c r="C1735" s="136" t="s">
        <v>418</v>
      </c>
      <c r="D1735" s="136" t="s">
        <v>713</v>
      </c>
      <c r="E1735" s="136" t="s">
        <v>340</v>
      </c>
      <c r="F1735" s="137">
        <v>18163.86</v>
      </c>
    </row>
    <row r="1736" spans="1:6" hidden="1" outlineLevel="2" x14ac:dyDescent="0.25">
      <c r="A1736" s="136" t="s">
        <v>112</v>
      </c>
      <c r="B1736" s="136" t="s">
        <v>113</v>
      </c>
      <c r="C1736" s="136" t="s">
        <v>418</v>
      </c>
      <c r="D1736" s="136" t="s">
        <v>713</v>
      </c>
      <c r="E1736" s="136" t="s">
        <v>335</v>
      </c>
      <c r="F1736" s="137">
        <v>6546.97</v>
      </c>
    </row>
    <row r="1737" spans="1:6" hidden="1" outlineLevel="2" x14ac:dyDescent="0.25">
      <c r="A1737" s="136" t="s">
        <v>112</v>
      </c>
      <c r="B1737" s="136" t="s">
        <v>113</v>
      </c>
      <c r="C1737" s="136" t="s">
        <v>418</v>
      </c>
      <c r="D1737" s="136" t="s">
        <v>713</v>
      </c>
      <c r="E1737" s="136" t="s">
        <v>339</v>
      </c>
      <c r="F1737" s="137">
        <v>35858.85</v>
      </c>
    </row>
    <row r="1738" spans="1:6" hidden="1" outlineLevel="2" x14ac:dyDescent="0.25">
      <c r="A1738" s="136" t="s">
        <v>112</v>
      </c>
      <c r="B1738" s="136" t="s">
        <v>113</v>
      </c>
      <c r="C1738" s="136" t="s">
        <v>418</v>
      </c>
      <c r="D1738" s="136" t="s">
        <v>713</v>
      </c>
      <c r="E1738" s="136" t="s">
        <v>363</v>
      </c>
      <c r="F1738" s="137">
        <v>459221.43</v>
      </c>
    </row>
    <row r="1739" spans="1:6" hidden="1" outlineLevel="2" x14ac:dyDescent="0.25">
      <c r="A1739" s="136" t="s">
        <v>112</v>
      </c>
      <c r="B1739" s="136" t="s">
        <v>113</v>
      </c>
      <c r="C1739" s="136" t="s">
        <v>418</v>
      </c>
      <c r="D1739" s="136" t="s">
        <v>713</v>
      </c>
      <c r="E1739" s="136" t="s">
        <v>376</v>
      </c>
      <c r="F1739" s="137">
        <v>65248.44</v>
      </c>
    </row>
    <row r="1740" spans="1:6" hidden="1" outlineLevel="2" x14ac:dyDescent="0.25">
      <c r="A1740" s="136" t="s">
        <v>112</v>
      </c>
      <c r="B1740" s="136" t="s">
        <v>113</v>
      </c>
      <c r="C1740" s="136" t="s">
        <v>418</v>
      </c>
      <c r="D1740" s="136" t="s">
        <v>713</v>
      </c>
      <c r="E1740" s="136" t="s">
        <v>337</v>
      </c>
      <c r="F1740" s="137">
        <v>65229.35</v>
      </c>
    </row>
    <row r="1741" spans="1:6" hidden="1" outlineLevel="2" x14ac:dyDescent="0.25">
      <c r="A1741" s="136" t="s">
        <v>112</v>
      </c>
      <c r="B1741" s="136" t="s">
        <v>113</v>
      </c>
      <c r="C1741" s="136" t="s">
        <v>418</v>
      </c>
      <c r="D1741" s="136" t="s">
        <v>714</v>
      </c>
      <c r="E1741" s="136" t="s">
        <v>339</v>
      </c>
      <c r="F1741" s="137">
        <v>12344.57</v>
      </c>
    </row>
    <row r="1742" spans="1:6" hidden="1" outlineLevel="2" x14ac:dyDescent="0.25">
      <c r="A1742" s="136" t="s">
        <v>112</v>
      </c>
      <c r="B1742" s="136" t="s">
        <v>113</v>
      </c>
      <c r="C1742" s="136" t="s">
        <v>418</v>
      </c>
      <c r="D1742" s="136" t="s">
        <v>714</v>
      </c>
      <c r="E1742" s="136" t="s">
        <v>308</v>
      </c>
      <c r="F1742" s="137">
        <v>5692.66</v>
      </c>
    </row>
    <row r="1743" spans="1:6" hidden="1" outlineLevel="2" x14ac:dyDescent="0.25">
      <c r="A1743" s="136" t="s">
        <v>112</v>
      </c>
      <c r="B1743" s="136" t="s">
        <v>113</v>
      </c>
      <c r="C1743" s="136" t="s">
        <v>418</v>
      </c>
      <c r="D1743" s="136" t="s">
        <v>715</v>
      </c>
      <c r="E1743" s="136" t="s">
        <v>338</v>
      </c>
      <c r="F1743" s="137">
        <v>1909.16</v>
      </c>
    </row>
    <row r="1744" spans="1:6" hidden="1" outlineLevel="2" x14ac:dyDescent="0.25">
      <c r="A1744" s="136" t="s">
        <v>112</v>
      </c>
      <c r="B1744" s="136" t="s">
        <v>113</v>
      </c>
      <c r="C1744" s="136" t="s">
        <v>418</v>
      </c>
      <c r="D1744" s="136" t="s">
        <v>716</v>
      </c>
      <c r="E1744" s="136" t="s">
        <v>336</v>
      </c>
      <c r="F1744" s="137">
        <v>27078.14</v>
      </c>
    </row>
    <row r="1745" spans="1:6" hidden="1" outlineLevel="2" x14ac:dyDescent="0.25">
      <c r="A1745" s="136" t="s">
        <v>112</v>
      </c>
      <c r="B1745" s="136" t="s">
        <v>113</v>
      </c>
      <c r="C1745" s="136" t="s">
        <v>418</v>
      </c>
      <c r="D1745" s="136" t="s">
        <v>717</v>
      </c>
      <c r="E1745" s="136" t="s">
        <v>329</v>
      </c>
      <c r="F1745" s="137">
        <v>4451.53</v>
      </c>
    </row>
    <row r="1746" spans="1:6" hidden="1" outlineLevel="2" x14ac:dyDescent="0.25">
      <c r="A1746" s="136" t="s">
        <v>112</v>
      </c>
      <c r="B1746" s="136" t="s">
        <v>113</v>
      </c>
      <c r="C1746" s="136" t="s">
        <v>418</v>
      </c>
      <c r="D1746" s="136" t="s">
        <v>717</v>
      </c>
      <c r="E1746" s="136" t="s">
        <v>314</v>
      </c>
      <c r="F1746" s="137">
        <v>210.93</v>
      </c>
    </row>
    <row r="1747" spans="1:6" hidden="1" outlineLevel="2" x14ac:dyDescent="0.25">
      <c r="A1747" s="136" t="s">
        <v>112</v>
      </c>
      <c r="B1747" s="136" t="s">
        <v>113</v>
      </c>
      <c r="C1747" s="136" t="s">
        <v>418</v>
      </c>
      <c r="D1747" s="136" t="s">
        <v>717</v>
      </c>
      <c r="E1747" s="136" t="s">
        <v>327</v>
      </c>
      <c r="F1747" s="137">
        <v>252.24</v>
      </c>
    </row>
    <row r="1748" spans="1:6" hidden="1" outlineLevel="2" x14ac:dyDescent="0.25">
      <c r="A1748" s="136" t="s">
        <v>112</v>
      </c>
      <c r="B1748" s="136" t="s">
        <v>113</v>
      </c>
      <c r="C1748" s="136" t="s">
        <v>418</v>
      </c>
      <c r="D1748" s="136" t="s">
        <v>717</v>
      </c>
      <c r="E1748" s="136" t="s">
        <v>367</v>
      </c>
      <c r="F1748" s="137">
        <v>813.51</v>
      </c>
    </row>
    <row r="1749" spans="1:6" hidden="1" outlineLevel="2" x14ac:dyDescent="0.25">
      <c r="A1749" s="136" t="s">
        <v>112</v>
      </c>
      <c r="B1749" s="136" t="s">
        <v>113</v>
      </c>
      <c r="C1749" s="136" t="s">
        <v>418</v>
      </c>
      <c r="D1749" s="136" t="s">
        <v>717</v>
      </c>
      <c r="E1749" s="136" t="s">
        <v>313</v>
      </c>
      <c r="F1749" s="137">
        <v>1872.67</v>
      </c>
    </row>
    <row r="1750" spans="1:6" hidden="1" outlineLevel="2" x14ac:dyDescent="0.25">
      <c r="A1750" s="136" t="s">
        <v>112</v>
      </c>
      <c r="B1750" s="136" t="s">
        <v>113</v>
      </c>
      <c r="C1750" s="136" t="s">
        <v>418</v>
      </c>
      <c r="D1750" s="136" t="s">
        <v>717</v>
      </c>
      <c r="E1750" s="136" t="s">
        <v>282</v>
      </c>
      <c r="F1750" s="137">
        <v>273.82</v>
      </c>
    </row>
    <row r="1751" spans="1:6" hidden="1" outlineLevel="2" x14ac:dyDescent="0.25">
      <c r="A1751" s="136" t="s">
        <v>112</v>
      </c>
      <c r="B1751" s="136" t="s">
        <v>113</v>
      </c>
      <c r="C1751" s="136" t="s">
        <v>418</v>
      </c>
      <c r="D1751" s="136" t="s">
        <v>717</v>
      </c>
      <c r="E1751" s="136" t="s">
        <v>360</v>
      </c>
      <c r="F1751" s="137">
        <v>6077.84</v>
      </c>
    </row>
    <row r="1752" spans="1:6" hidden="1" outlineLevel="2" x14ac:dyDescent="0.25">
      <c r="A1752" s="136" t="s">
        <v>112</v>
      </c>
      <c r="B1752" s="136" t="s">
        <v>113</v>
      </c>
      <c r="C1752" s="136" t="s">
        <v>418</v>
      </c>
      <c r="D1752" s="136" t="s">
        <v>717</v>
      </c>
      <c r="E1752" s="136" t="s">
        <v>290</v>
      </c>
      <c r="F1752" s="137">
        <v>264.76</v>
      </c>
    </row>
    <row r="1753" spans="1:6" hidden="1" outlineLevel="2" x14ac:dyDescent="0.25">
      <c r="A1753" s="136" t="s">
        <v>112</v>
      </c>
      <c r="B1753" s="136" t="s">
        <v>113</v>
      </c>
      <c r="C1753" s="136" t="s">
        <v>418</v>
      </c>
      <c r="D1753" s="136" t="s">
        <v>717</v>
      </c>
      <c r="E1753" s="136" t="s">
        <v>328</v>
      </c>
      <c r="F1753" s="137">
        <v>1120.8399999999999</v>
      </c>
    </row>
    <row r="1754" spans="1:6" hidden="1" outlineLevel="2" x14ac:dyDescent="0.25">
      <c r="A1754" s="136" t="s">
        <v>112</v>
      </c>
      <c r="B1754" s="136" t="s">
        <v>113</v>
      </c>
      <c r="C1754" s="136" t="s">
        <v>418</v>
      </c>
      <c r="D1754" s="136" t="s">
        <v>717</v>
      </c>
      <c r="E1754" s="136" t="s">
        <v>317</v>
      </c>
      <c r="F1754" s="137">
        <v>11244.76</v>
      </c>
    </row>
    <row r="1755" spans="1:6" hidden="1" outlineLevel="2" x14ac:dyDescent="0.25">
      <c r="A1755" s="136" t="s">
        <v>112</v>
      </c>
      <c r="B1755" s="136" t="s">
        <v>113</v>
      </c>
      <c r="C1755" s="136" t="s">
        <v>418</v>
      </c>
      <c r="D1755" s="136" t="s">
        <v>718</v>
      </c>
      <c r="E1755" s="136" t="s">
        <v>376</v>
      </c>
      <c r="F1755" s="137">
        <v>245.83</v>
      </c>
    </row>
    <row r="1756" spans="1:6" hidden="1" outlineLevel="2" x14ac:dyDescent="0.25">
      <c r="A1756" s="136" t="s">
        <v>112</v>
      </c>
      <c r="B1756" s="136" t="s">
        <v>113</v>
      </c>
      <c r="C1756" s="136" t="s">
        <v>418</v>
      </c>
      <c r="D1756" s="136" t="s">
        <v>718</v>
      </c>
      <c r="E1756" s="136" t="s">
        <v>338</v>
      </c>
      <c r="F1756" s="137">
        <v>65228.15</v>
      </c>
    </row>
    <row r="1757" spans="1:6" hidden="1" outlineLevel="2" x14ac:dyDescent="0.25">
      <c r="A1757" s="136" t="s">
        <v>112</v>
      </c>
      <c r="B1757" s="136" t="s">
        <v>113</v>
      </c>
      <c r="C1757" s="136" t="s">
        <v>418</v>
      </c>
      <c r="D1757" s="136" t="s">
        <v>718</v>
      </c>
      <c r="E1757" s="136" t="s">
        <v>340</v>
      </c>
      <c r="F1757" s="137">
        <v>4653.4399999999996</v>
      </c>
    </row>
    <row r="1758" spans="1:6" hidden="1" outlineLevel="2" x14ac:dyDescent="0.25">
      <c r="A1758" s="136" t="s">
        <v>112</v>
      </c>
      <c r="B1758" s="136" t="s">
        <v>113</v>
      </c>
      <c r="C1758" s="136" t="s">
        <v>418</v>
      </c>
      <c r="D1758" s="136" t="s">
        <v>719</v>
      </c>
      <c r="E1758" s="136" t="s">
        <v>339</v>
      </c>
      <c r="F1758" s="137">
        <v>20722.080000000002</v>
      </c>
    </row>
    <row r="1759" spans="1:6" hidden="1" outlineLevel="2" x14ac:dyDescent="0.25">
      <c r="A1759" s="136" t="s">
        <v>112</v>
      </c>
      <c r="B1759" s="136" t="s">
        <v>113</v>
      </c>
      <c r="C1759" s="136" t="s">
        <v>418</v>
      </c>
      <c r="D1759" s="136" t="s">
        <v>719</v>
      </c>
      <c r="E1759" s="136" t="s">
        <v>269</v>
      </c>
      <c r="F1759" s="137">
        <v>59228.07</v>
      </c>
    </row>
    <row r="1760" spans="1:6" hidden="1" outlineLevel="2" x14ac:dyDescent="0.25">
      <c r="A1760" s="136" t="s">
        <v>112</v>
      </c>
      <c r="B1760" s="136" t="s">
        <v>113</v>
      </c>
      <c r="C1760" s="136" t="s">
        <v>418</v>
      </c>
      <c r="D1760" s="136" t="s">
        <v>719</v>
      </c>
      <c r="E1760" s="136" t="s">
        <v>340</v>
      </c>
      <c r="F1760" s="137">
        <v>26690.89</v>
      </c>
    </row>
    <row r="1761" spans="1:6" hidden="1" outlineLevel="2" x14ac:dyDescent="0.25">
      <c r="A1761" s="136" t="s">
        <v>112</v>
      </c>
      <c r="B1761" s="136" t="s">
        <v>113</v>
      </c>
      <c r="C1761" s="136" t="s">
        <v>418</v>
      </c>
      <c r="D1761" s="136" t="s">
        <v>720</v>
      </c>
      <c r="E1761" s="136" t="s">
        <v>383</v>
      </c>
      <c r="F1761" s="137">
        <v>48661.99</v>
      </c>
    </row>
    <row r="1762" spans="1:6" hidden="1" outlineLevel="2" x14ac:dyDescent="0.25">
      <c r="A1762" s="136" t="s">
        <v>112</v>
      </c>
      <c r="B1762" s="136" t="s">
        <v>113</v>
      </c>
      <c r="C1762" s="136" t="s">
        <v>418</v>
      </c>
      <c r="D1762" s="136" t="s">
        <v>720</v>
      </c>
      <c r="E1762" s="136" t="s">
        <v>335</v>
      </c>
      <c r="F1762" s="137">
        <v>21145.52</v>
      </c>
    </row>
    <row r="1763" spans="1:6" hidden="1" outlineLevel="2" x14ac:dyDescent="0.25">
      <c r="A1763" s="136" t="s">
        <v>112</v>
      </c>
      <c r="B1763" s="136" t="s">
        <v>113</v>
      </c>
      <c r="C1763" s="136" t="s">
        <v>418</v>
      </c>
      <c r="D1763" s="136" t="s">
        <v>720</v>
      </c>
      <c r="E1763" s="136" t="s">
        <v>309</v>
      </c>
      <c r="F1763" s="137">
        <v>12011.19</v>
      </c>
    </row>
    <row r="1764" spans="1:6" hidden="1" outlineLevel="2" x14ac:dyDescent="0.25">
      <c r="A1764" s="136" t="s">
        <v>112</v>
      </c>
      <c r="B1764" s="136" t="s">
        <v>113</v>
      </c>
      <c r="C1764" s="136" t="s">
        <v>418</v>
      </c>
      <c r="D1764" s="136" t="s">
        <v>721</v>
      </c>
      <c r="E1764" s="136" t="s">
        <v>335</v>
      </c>
      <c r="F1764" s="137">
        <v>104411.97</v>
      </c>
    </row>
    <row r="1765" spans="1:6" hidden="1" outlineLevel="2" x14ac:dyDescent="0.25">
      <c r="A1765" s="136" t="s">
        <v>112</v>
      </c>
      <c r="B1765" s="136" t="s">
        <v>113</v>
      </c>
      <c r="C1765" s="136" t="s">
        <v>418</v>
      </c>
      <c r="D1765" s="136" t="s">
        <v>721</v>
      </c>
      <c r="E1765" s="136" t="s">
        <v>334</v>
      </c>
      <c r="F1765" s="137">
        <v>8141.4</v>
      </c>
    </row>
    <row r="1766" spans="1:6" hidden="1" outlineLevel="2" x14ac:dyDescent="0.25">
      <c r="A1766" s="136" t="s">
        <v>112</v>
      </c>
      <c r="B1766" s="136" t="s">
        <v>113</v>
      </c>
      <c r="C1766" s="136" t="s">
        <v>418</v>
      </c>
      <c r="D1766" s="136" t="s">
        <v>721</v>
      </c>
      <c r="E1766" s="136" t="s">
        <v>300</v>
      </c>
      <c r="F1766" s="137">
        <v>134.66</v>
      </c>
    </row>
    <row r="1767" spans="1:6" hidden="1" outlineLevel="2" x14ac:dyDescent="0.25">
      <c r="A1767" s="136" t="s">
        <v>112</v>
      </c>
      <c r="B1767" s="136" t="s">
        <v>113</v>
      </c>
      <c r="C1767" s="136" t="s">
        <v>418</v>
      </c>
      <c r="D1767" s="136" t="s">
        <v>721</v>
      </c>
      <c r="E1767" s="136" t="s">
        <v>314</v>
      </c>
      <c r="F1767" s="137">
        <v>2844.14</v>
      </c>
    </row>
    <row r="1768" spans="1:6" hidden="1" outlineLevel="2" x14ac:dyDescent="0.25">
      <c r="A1768" s="136" t="s">
        <v>112</v>
      </c>
      <c r="B1768" s="136" t="s">
        <v>113</v>
      </c>
      <c r="C1768" s="136" t="s">
        <v>418</v>
      </c>
      <c r="D1768" s="136" t="s">
        <v>721</v>
      </c>
      <c r="E1768" s="136" t="s">
        <v>282</v>
      </c>
      <c r="F1768" s="137">
        <v>897.79</v>
      </c>
    </row>
    <row r="1769" spans="1:6" hidden="1" outlineLevel="2" x14ac:dyDescent="0.25">
      <c r="A1769" s="136" t="s">
        <v>112</v>
      </c>
      <c r="B1769" s="136" t="s">
        <v>113</v>
      </c>
      <c r="C1769" s="136" t="s">
        <v>418</v>
      </c>
      <c r="D1769" s="136" t="s">
        <v>721</v>
      </c>
      <c r="E1769" s="136" t="s">
        <v>375</v>
      </c>
      <c r="F1769" s="137">
        <v>61125.41</v>
      </c>
    </row>
    <row r="1770" spans="1:6" hidden="1" outlineLevel="2" x14ac:dyDescent="0.25">
      <c r="A1770" s="136" t="s">
        <v>112</v>
      </c>
      <c r="B1770" s="136" t="s">
        <v>113</v>
      </c>
      <c r="C1770" s="136" t="s">
        <v>418</v>
      </c>
      <c r="D1770" s="136" t="s">
        <v>721</v>
      </c>
      <c r="E1770" s="136" t="s">
        <v>336</v>
      </c>
      <c r="F1770" s="137">
        <v>10772.33</v>
      </c>
    </row>
    <row r="1771" spans="1:6" hidden="1" outlineLevel="2" x14ac:dyDescent="0.25">
      <c r="A1771" s="136" t="s">
        <v>112</v>
      </c>
      <c r="B1771" s="136" t="s">
        <v>113</v>
      </c>
      <c r="C1771" s="136" t="s">
        <v>418</v>
      </c>
      <c r="D1771" s="136" t="s">
        <v>721</v>
      </c>
      <c r="E1771" s="136" t="s">
        <v>316</v>
      </c>
      <c r="F1771" s="137">
        <v>8215.64</v>
      </c>
    </row>
    <row r="1772" spans="1:6" hidden="1" outlineLevel="2" x14ac:dyDescent="0.25">
      <c r="A1772" s="136" t="s">
        <v>112</v>
      </c>
      <c r="B1772" s="136" t="s">
        <v>113</v>
      </c>
      <c r="C1772" s="136" t="s">
        <v>418</v>
      </c>
      <c r="D1772" s="136" t="s">
        <v>721</v>
      </c>
      <c r="E1772" s="136" t="s">
        <v>346</v>
      </c>
      <c r="F1772" s="137">
        <v>1255.54</v>
      </c>
    </row>
    <row r="1773" spans="1:6" hidden="1" outlineLevel="2" x14ac:dyDescent="0.25">
      <c r="A1773" s="136" t="s">
        <v>112</v>
      </c>
      <c r="B1773" s="136" t="s">
        <v>113</v>
      </c>
      <c r="C1773" s="136" t="s">
        <v>418</v>
      </c>
      <c r="D1773" s="136" t="s">
        <v>721</v>
      </c>
      <c r="E1773" s="136" t="s">
        <v>293</v>
      </c>
      <c r="F1773" s="137">
        <v>674.07</v>
      </c>
    </row>
    <row r="1774" spans="1:6" hidden="1" outlineLevel="2" x14ac:dyDescent="0.25">
      <c r="A1774" s="136" t="s">
        <v>112</v>
      </c>
      <c r="B1774" s="136" t="s">
        <v>113</v>
      </c>
      <c r="C1774" s="136" t="s">
        <v>418</v>
      </c>
      <c r="D1774" s="136" t="s">
        <v>721</v>
      </c>
      <c r="E1774" s="136" t="s">
        <v>361</v>
      </c>
      <c r="F1774" s="137">
        <v>37046.78</v>
      </c>
    </row>
    <row r="1775" spans="1:6" hidden="1" outlineLevel="2" x14ac:dyDescent="0.25">
      <c r="A1775" s="136" t="s">
        <v>112</v>
      </c>
      <c r="B1775" s="136" t="s">
        <v>113</v>
      </c>
      <c r="C1775" s="136" t="s">
        <v>418</v>
      </c>
      <c r="D1775" s="136" t="s">
        <v>721</v>
      </c>
      <c r="E1775" s="136" t="s">
        <v>383</v>
      </c>
      <c r="F1775" s="137">
        <v>53022.63</v>
      </c>
    </row>
    <row r="1776" spans="1:6" hidden="1" outlineLevel="2" x14ac:dyDescent="0.25">
      <c r="A1776" s="136" t="s">
        <v>112</v>
      </c>
      <c r="B1776" s="136" t="s">
        <v>113</v>
      </c>
      <c r="C1776" s="136" t="s">
        <v>418</v>
      </c>
      <c r="D1776" s="136" t="s">
        <v>721</v>
      </c>
      <c r="E1776" s="136" t="s">
        <v>289</v>
      </c>
      <c r="F1776" s="137">
        <v>720.56</v>
      </c>
    </row>
    <row r="1777" spans="1:6" hidden="1" outlineLevel="2" x14ac:dyDescent="0.25">
      <c r="A1777" s="136" t="s">
        <v>112</v>
      </c>
      <c r="B1777" s="136" t="s">
        <v>113</v>
      </c>
      <c r="C1777" s="136" t="s">
        <v>418</v>
      </c>
      <c r="D1777" s="136" t="s">
        <v>721</v>
      </c>
      <c r="E1777" s="136" t="s">
        <v>315</v>
      </c>
      <c r="F1777" s="137">
        <v>950.43</v>
      </c>
    </row>
    <row r="1778" spans="1:6" hidden="1" outlineLevel="2" x14ac:dyDescent="0.25">
      <c r="A1778" s="136" t="s">
        <v>112</v>
      </c>
      <c r="B1778" s="136" t="s">
        <v>113</v>
      </c>
      <c r="C1778" s="136" t="s">
        <v>418</v>
      </c>
      <c r="D1778" s="136" t="s">
        <v>721</v>
      </c>
      <c r="E1778" s="136" t="s">
        <v>309</v>
      </c>
      <c r="F1778" s="137">
        <v>24514.48</v>
      </c>
    </row>
    <row r="1779" spans="1:6" hidden="1" outlineLevel="2" x14ac:dyDescent="0.25">
      <c r="A1779" s="136" t="s">
        <v>112</v>
      </c>
      <c r="B1779" s="136" t="s">
        <v>113</v>
      </c>
      <c r="C1779" s="136" t="s">
        <v>418</v>
      </c>
      <c r="D1779" s="136" t="s">
        <v>721</v>
      </c>
      <c r="E1779" s="136" t="s">
        <v>284</v>
      </c>
      <c r="F1779" s="137">
        <v>1270.22</v>
      </c>
    </row>
    <row r="1780" spans="1:6" hidden="1" outlineLevel="2" x14ac:dyDescent="0.25">
      <c r="A1780" s="136" t="s">
        <v>112</v>
      </c>
      <c r="B1780" s="136" t="s">
        <v>113</v>
      </c>
      <c r="C1780" s="136" t="s">
        <v>418</v>
      </c>
      <c r="D1780" s="136" t="s">
        <v>722</v>
      </c>
      <c r="E1780" s="136" t="s">
        <v>291</v>
      </c>
      <c r="F1780" s="137">
        <v>669.75</v>
      </c>
    </row>
    <row r="1781" spans="1:6" hidden="1" outlineLevel="2" x14ac:dyDescent="0.25">
      <c r="A1781" s="136" t="s">
        <v>112</v>
      </c>
      <c r="B1781" s="136" t="s">
        <v>113</v>
      </c>
      <c r="C1781" s="136" t="s">
        <v>418</v>
      </c>
      <c r="D1781" s="136" t="s">
        <v>723</v>
      </c>
      <c r="E1781" s="136" t="s">
        <v>288</v>
      </c>
      <c r="F1781" s="137">
        <v>2073.14</v>
      </c>
    </row>
    <row r="1782" spans="1:6" hidden="1" outlineLevel="2" x14ac:dyDescent="0.25">
      <c r="A1782" s="136" t="s">
        <v>112</v>
      </c>
      <c r="B1782" s="136" t="s">
        <v>113</v>
      </c>
      <c r="C1782" s="136" t="s">
        <v>418</v>
      </c>
      <c r="D1782" s="136" t="s">
        <v>723</v>
      </c>
      <c r="E1782" s="136" t="s">
        <v>270</v>
      </c>
      <c r="F1782" s="137">
        <v>121.93</v>
      </c>
    </row>
    <row r="1783" spans="1:6" hidden="1" outlineLevel="2" x14ac:dyDescent="0.25">
      <c r="A1783" s="136" t="s">
        <v>112</v>
      </c>
      <c r="B1783" s="136" t="s">
        <v>113</v>
      </c>
      <c r="C1783" s="136" t="s">
        <v>418</v>
      </c>
      <c r="D1783" s="136" t="s">
        <v>723</v>
      </c>
      <c r="E1783" s="136" t="s">
        <v>299</v>
      </c>
      <c r="F1783" s="137">
        <v>206.41</v>
      </c>
    </row>
    <row r="1784" spans="1:6" hidden="1" outlineLevel="2" x14ac:dyDescent="0.25">
      <c r="A1784" s="136" t="s">
        <v>112</v>
      </c>
      <c r="B1784" s="136" t="s">
        <v>113</v>
      </c>
      <c r="C1784" s="136" t="s">
        <v>418</v>
      </c>
      <c r="D1784" s="136" t="s">
        <v>723</v>
      </c>
      <c r="E1784" s="136" t="s">
        <v>279</v>
      </c>
      <c r="F1784" s="137">
        <v>508.78</v>
      </c>
    </row>
    <row r="1785" spans="1:6" hidden="1" outlineLevel="2" x14ac:dyDescent="0.25">
      <c r="A1785" s="136" t="s">
        <v>112</v>
      </c>
      <c r="B1785" s="136" t="s">
        <v>113</v>
      </c>
      <c r="C1785" s="136" t="s">
        <v>418</v>
      </c>
      <c r="D1785" s="136" t="s">
        <v>723</v>
      </c>
      <c r="E1785" s="136" t="s">
        <v>298</v>
      </c>
      <c r="F1785" s="137">
        <v>158.21</v>
      </c>
    </row>
    <row r="1786" spans="1:6" hidden="1" outlineLevel="2" x14ac:dyDescent="0.25">
      <c r="A1786" s="136" t="s">
        <v>112</v>
      </c>
      <c r="B1786" s="136" t="s">
        <v>113</v>
      </c>
      <c r="C1786" s="136" t="s">
        <v>418</v>
      </c>
      <c r="D1786" s="136" t="s">
        <v>723</v>
      </c>
      <c r="E1786" s="136" t="s">
        <v>322</v>
      </c>
      <c r="F1786" s="137">
        <v>1395.59</v>
      </c>
    </row>
    <row r="1787" spans="1:6" hidden="1" outlineLevel="2" x14ac:dyDescent="0.25">
      <c r="A1787" s="136" t="s">
        <v>112</v>
      </c>
      <c r="B1787" s="136" t="s">
        <v>113</v>
      </c>
      <c r="C1787" s="136" t="s">
        <v>418</v>
      </c>
      <c r="D1787" s="136" t="s">
        <v>723</v>
      </c>
      <c r="E1787" s="136" t="s">
        <v>303</v>
      </c>
      <c r="F1787" s="137">
        <v>847.69</v>
      </c>
    </row>
    <row r="1788" spans="1:6" hidden="1" outlineLevel="2" x14ac:dyDescent="0.25">
      <c r="A1788" s="136" t="s">
        <v>112</v>
      </c>
      <c r="B1788" s="136" t="s">
        <v>113</v>
      </c>
      <c r="C1788" s="136" t="s">
        <v>418</v>
      </c>
      <c r="D1788" s="136" t="s">
        <v>723</v>
      </c>
      <c r="E1788" s="136" t="s">
        <v>282</v>
      </c>
      <c r="F1788" s="137">
        <v>397.77</v>
      </c>
    </row>
    <row r="1789" spans="1:6" hidden="1" outlineLevel="2" x14ac:dyDescent="0.25">
      <c r="A1789" s="136" t="s">
        <v>112</v>
      </c>
      <c r="B1789" s="136" t="s">
        <v>113</v>
      </c>
      <c r="C1789" s="136" t="s">
        <v>418</v>
      </c>
      <c r="D1789" s="136" t="s">
        <v>723</v>
      </c>
      <c r="E1789" s="136" t="s">
        <v>387</v>
      </c>
      <c r="F1789" s="137">
        <v>176.9</v>
      </c>
    </row>
    <row r="1790" spans="1:6" hidden="1" outlineLevel="2" x14ac:dyDescent="0.25">
      <c r="A1790" s="136" t="s">
        <v>112</v>
      </c>
      <c r="B1790" s="136" t="s">
        <v>113</v>
      </c>
      <c r="C1790" s="136" t="s">
        <v>418</v>
      </c>
      <c r="D1790" s="136" t="s">
        <v>723</v>
      </c>
      <c r="E1790" s="136" t="s">
        <v>297</v>
      </c>
      <c r="F1790" s="137">
        <v>153.46</v>
      </c>
    </row>
    <row r="1791" spans="1:6" hidden="1" outlineLevel="2" x14ac:dyDescent="0.25">
      <c r="A1791" s="136" t="s">
        <v>112</v>
      </c>
      <c r="B1791" s="136" t="s">
        <v>113</v>
      </c>
      <c r="C1791" s="136" t="s">
        <v>418</v>
      </c>
      <c r="D1791" s="136" t="s">
        <v>723</v>
      </c>
      <c r="E1791" s="136" t="s">
        <v>338</v>
      </c>
      <c r="F1791" s="137">
        <v>50578.43</v>
      </c>
    </row>
    <row r="1792" spans="1:6" hidden="1" outlineLevel="2" x14ac:dyDescent="0.25">
      <c r="A1792" s="136" t="s">
        <v>112</v>
      </c>
      <c r="B1792" s="136" t="s">
        <v>113</v>
      </c>
      <c r="C1792" s="136" t="s">
        <v>418</v>
      </c>
      <c r="D1792" s="136" t="s">
        <v>723</v>
      </c>
      <c r="E1792" s="136" t="s">
        <v>283</v>
      </c>
      <c r="F1792" s="137">
        <v>11681.34</v>
      </c>
    </row>
    <row r="1793" spans="1:6" hidden="1" outlineLevel="2" x14ac:dyDescent="0.25">
      <c r="A1793" s="136" t="s">
        <v>112</v>
      </c>
      <c r="B1793" s="136" t="s">
        <v>113</v>
      </c>
      <c r="C1793" s="136" t="s">
        <v>418</v>
      </c>
      <c r="D1793" s="136" t="s">
        <v>723</v>
      </c>
      <c r="E1793" s="136" t="s">
        <v>323</v>
      </c>
      <c r="F1793" s="137">
        <v>645.12</v>
      </c>
    </row>
    <row r="1794" spans="1:6" hidden="1" outlineLevel="2" x14ac:dyDescent="0.25">
      <c r="A1794" s="136" t="s">
        <v>112</v>
      </c>
      <c r="B1794" s="136" t="s">
        <v>113</v>
      </c>
      <c r="C1794" s="136" t="s">
        <v>418</v>
      </c>
      <c r="D1794" s="136" t="s">
        <v>723</v>
      </c>
      <c r="E1794" s="136" t="s">
        <v>332</v>
      </c>
      <c r="F1794" s="137">
        <v>210.12</v>
      </c>
    </row>
    <row r="1795" spans="1:6" hidden="1" outlineLevel="2" x14ac:dyDescent="0.25">
      <c r="A1795" s="136" t="s">
        <v>112</v>
      </c>
      <c r="B1795" s="136" t="s">
        <v>113</v>
      </c>
      <c r="C1795" s="136" t="s">
        <v>418</v>
      </c>
      <c r="D1795" s="136" t="s">
        <v>723</v>
      </c>
      <c r="E1795" s="136" t="s">
        <v>337</v>
      </c>
      <c r="F1795" s="137">
        <v>3096.22</v>
      </c>
    </row>
    <row r="1796" spans="1:6" hidden="1" outlineLevel="2" x14ac:dyDescent="0.25">
      <c r="A1796" s="136" t="s">
        <v>112</v>
      </c>
      <c r="B1796" s="136" t="s">
        <v>113</v>
      </c>
      <c r="C1796" s="136" t="s">
        <v>418</v>
      </c>
      <c r="D1796" s="136" t="s">
        <v>723</v>
      </c>
      <c r="E1796" s="136" t="s">
        <v>276</v>
      </c>
      <c r="F1796" s="137">
        <v>93.55</v>
      </c>
    </row>
    <row r="1797" spans="1:6" hidden="1" outlineLevel="2" x14ac:dyDescent="0.25">
      <c r="A1797" s="136" t="s">
        <v>112</v>
      </c>
      <c r="B1797" s="136" t="s">
        <v>113</v>
      </c>
      <c r="C1797" s="136" t="s">
        <v>418</v>
      </c>
      <c r="D1797" s="136" t="s">
        <v>723</v>
      </c>
      <c r="E1797" s="136" t="s">
        <v>333</v>
      </c>
      <c r="F1797" s="137">
        <v>123165.07</v>
      </c>
    </row>
    <row r="1798" spans="1:6" hidden="1" outlineLevel="2" x14ac:dyDescent="0.25">
      <c r="A1798" s="136" t="s">
        <v>112</v>
      </c>
      <c r="B1798" s="136" t="s">
        <v>113</v>
      </c>
      <c r="C1798" s="136" t="s">
        <v>418</v>
      </c>
      <c r="D1798" s="136" t="s">
        <v>723</v>
      </c>
      <c r="E1798" s="136" t="s">
        <v>285</v>
      </c>
      <c r="F1798" s="137">
        <v>120.63</v>
      </c>
    </row>
    <row r="1799" spans="1:6" hidden="1" outlineLevel="2" x14ac:dyDescent="0.25">
      <c r="A1799" s="136" t="s">
        <v>112</v>
      </c>
      <c r="B1799" s="136" t="s">
        <v>113</v>
      </c>
      <c r="C1799" s="136" t="s">
        <v>418</v>
      </c>
      <c r="D1799" s="136" t="s">
        <v>723</v>
      </c>
      <c r="E1799" s="136" t="s">
        <v>289</v>
      </c>
      <c r="F1799" s="137">
        <v>5560.43</v>
      </c>
    </row>
    <row r="1800" spans="1:6" hidden="1" outlineLevel="2" x14ac:dyDescent="0.25">
      <c r="A1800" s="136" t="s">
        <v>112</v>
      </c>
      <c r="B1800" s="136" t="s">
        <v>113</v>
      </c>
      <c r="C1800" s="136" t="s">
        <v>418</v>
      </c>
      <c r="D1800" s="136" t="s">
        <v>723</v>
      </c>
      <c r="E1800" s="136" t="s">
        <v>339</v>
      </c>
      <c r="F1800" s="137">
        <v>44666.37</v>
      </c>
    </row>
    <row r="1801" spans="1:6" hidden="1" outlineLevel="2" x14ac:dyDescent="0.25">
      <c r="A1801" s="136" t="s">
        <v>112</v>
      </c>
      <c r="B1801" s="136" t="s">
        <v>113</v>
      </c>
      <c r="C1801" s="136" t="s">
        <v>418</v>
      </c>
      <c r="D1801" s="136" t="s">
        <v>723</v>
      </c>
      <c r="E1801" s="136" t="s">
        <v>324</v>
      </c>
      <c r="F1801" s="137">
        <v>1984.43</v>
      </c>
    </row>
    <row r="1802" spans="1:6" hidden="1" outlineLevel="2" x14ac:dyDescent="0.25">
      <c r="A1802" s="136" t="s">
        <v>112</v>
      </c>
      <c r="B1802" s="136" t="s">
        <v>113</v>
      </c>
      <c r="C1802" s="136" t="s">
        <v>418</v>
      </c>
      <c r="D1802" s="136" t="s">
        <v>723</v>
      </c>
      <c r="E1802" s="136" t="s">
        <v>313</v>
      </c>
      <c r="F1802" s="137">
        <v>6758.35</v>
      </c>
    </row>
    <row r="1803" spans="1:6" hidden="1" outlineLevel="2" x14ac:dyDescent="0.25">
      <c r="A1803" s="136" t="s">
        <v>112</v>
      </c>
      <c r="B1803" s="136" t="s">
        <v>113</v>
      </c>
      <c r="C1803" s="136" t="s">
        <v>418</v>
      </c>
      <c r="D1803" s="136" t="s">
        <v>723</v>
      </c>
      <c r="E1803" s="136" t="s">
        <v>290</v>
      </c>
      <c r="F1803" s="137">
        <v>1825.79</v>
      </c>
    </row>
    <row r="1804" spans="1:6" hidden="1" outlineLevel="2" x14ac:dyDescent="0.25">
      <c r="A1804" s="136" t="s">
        <v>112</v>
      </c>
      <c r="B1804" s="136" t="s">
        <v>113</v>
      </c>
      <c r="C1804" s="136" t="s">
        <v>418</v>
      </c>
      <c r="D1804" s="136" t="s">
        <v>723</v>
      </c>
      <c r="E1804" s="136" t="s">
        <v>291</v>
      </c>
      <c r="F1804" s="137">
        <v>2487.34</v>
      </c>
    </row>
    <row r="1805" spans="1:6" hidden="1" outlineLevel="2" x14ac:dyDescent="0.25">
      <c r="A1805" s="136" t="s">
        <v>112</v>
      </c>
      <c r="B1805" s="136" t="s">
        <v>113</v>
      </c>
      <c r="C1805" s="136" t="s">
        <v>418</v>
      </c>
      <c r="D1805" s="136" t="s">
        <v>723</v>
      </c>
      <c r="E1805" s="136" t="s">
        <v>321</v>
      </c>
      <c r="F1805" s="137">
        <v>120.33</v>
      </c>
    </row>
    <row r="1806" spans="1:6" hidden="1" outlineLevel="2" x14ac:dyDescent="0.25">
      <c r="A1806" s="136" t="s">
        <v>112</v>
      </c>
      <c r="B1806" s="136" t="s">
        <v>113</v>
      </c>
      <c r="C1806" s="136" t="s">
        <v>418</v>
      </c>
      <c r="D1806" s="136" t="s">
        <v>723</v>
      </c>
      <c r="E1806" s="136" t="s">
        <v>314</v>
      </c>
      <c r="F1806" s="137">
        <v>1919.05</v>
      </c>
    </row>
    <row r="1807" spans="1:6" hidden="1" outlineLevel="2" x14ac:dyDescent="0.25">
      <c r="A1807" s="136" t="s">
        <v>112</v>
      </c>
      <c r="B1807" s="136" t="s">
        <v>113</v>
      </c>
      <c r="C1807" s="136" t="s">
        <v>418</v>
      </c>
      <c r="D1807" s="136" t="s">
        <v>723</v>
      </c>
      <c r="E1807" s="136" t="s">
        <v>284</v>
      </c>
      <c r="F1807" s="137">
        <v>1614.39</v>
      </c>
    </row>
    <row r="1808" spans="1:6" hidden="1" outlineLevel="2" x14ac:dyDescent="0.25">
      <c r="A1808" s="136" t="s">
        <v>112</v>
      </c>
      <c r="B1808" s="136" t="s">
        <v>113</v>
      </c>
      <c r="C1808" s="136" t="s">
        <v>418</v>
      </c>
      <c r="D1808" s="136" t="s">
        <v>723</v>
      </c>
      <c r="E1808" s="136" t="s">
        <v>327</v>
      </c>
      <c r="F1808" s="137">
        <v>1607.91</v>
      </c>
    </row>
    <row r="1809" spans="1:6" hidden="1" outlineLevel="2" x14ac:dyDescent="0.25">
      <c r="A1809" s="136" t="s">
        <v>112</v>
      </c>
      <c r="B1809" s="136" t="s">
        <v>113</v>
      </c>
      <c r="C1809" s="136" t="s">
        <v>418</v>
      </c>
      <c r="D1809" s="136" t="s">
        <v>723</v>
      </c>
      <c r="E1809" s="136" t="s">
        <v>281</v>
      </c>
      <c r="F1809" s="137">
        <v>118.73</v>
      </c>
    </row>
    <row r="1810" spans="1:6" hidden="1" outlineLevel="2" x14ac:dyDescent="0.25">
      <c r="A1810" s="136" t="s">
        <v>112</v>
      </c>
      <c r="B1810" s="136" t="s">
        <v>113</v>
      </c>
      <c r="C1810" s="136" t="s">
        <v>418</v>
      </c>
      <c r="D1810" s="136" t="s">
        <v>723</v>
      </c>
      <c r="E1810" s="136" t="s">
        <v>367</v>
      </c>
      <c r="F1810" s="137">
        <v>47847.63</v>
      </c>
    </row>
    <row r="1811" spans="1:6" hidden="1" outlineLevel="2" x14ac:dyDescent="0.25">
      <c r="A1811" s="136" t="s">
        <v>112</v>
      </c>
      <c r="B1811" s="136" t="s">
        <v>113</v>
      </c>
      <c r="C1811" s="136" t="s">
        <v>418</v>
      </c>
      <c r="D1811" s="136" t="s">
        <v>723</v>
      </c>
      <c r="E1811" s="136" t="s">
        <v>360</v>
      </c>
      <c r="F1811" s="137">
        <v>23884.28</v>
      </c>
    </row>
    <row r="1812" spans="1:6" hidden="1" outlineLevel="2" x14ac:dyDescent="0.25">
      <c r="A1812" s="136" t="s">
        <v>112</v>
      </c>
      <c r="B1812" s="136" t="s">
        <v>113</v>
      </c>
      <c r="C1812" s="136" t="s">
        <v>418</v>
      </c>
      <c r="D1812" s="136" t="s">
        <v>723</v>
      </c>
      <c r="E1812" s="136" t="s">
        <v>328</v>
      </c>
      <c r="F1812" s="137">
        <v>1251.55</v>
      </c>
    </row>
    <row r="1813" spans="1:6" hidden="1" outlineLevel="2" x14ac:dyDescent="0.25">
      <c r="A1813" s="136" t="s">
        <v>112</v>
      </c>
      <c r="B1813" s="136" t="s">
        <v>113</v>
      </c>
      <c r="C1813" s="136" t="s">
        <v>418</v>
      </c>
      <c r="D1813" s="136" t="s">
        <v>723</v>
      </c>
      <c r="E1813" s="136" t="s">
        <v>296</v>
      </c>
      <c r="F1813" s="137">
        <v>986.6</v>
      </c>
    </row>
    <row r="1814" spans="1:6" hidden="1" outlineLevel="2" x14ac:dyDescent="0.25">
      <c r="A1814" s="136" t="s">
        <v>112</v>
      </c>
      <c r="B1814" s="136" t="s">
        <v>113</v>
      </c>
      <c r="C1814" s="136" t="s">
        <v>418</v>
      </c>
      <c r="D1814" s="136" t="s">
        <v>723</v>
      </c>
      <c r="E1814" s="136" t="s">
        <v>300</v>
      </c>
      <c r="F1814" s="137">
        <v>755.73</v>
      </c>
    </row>
    <row r="1815" spans="1:6" hidden="1" outlineLevel="2" x14ac:dyDescent="0.25">
      <c r="A1815" s="136" t="s">
        <v>112</v>
      </c>
      <c r="B1815" s="136" t="s">
        <v>113</v>
      </c>
      <c r="C1815" s="136" t="s">
        <v>418</v>
      </c>
      <c r="D1815" s="136" t="s">
        <v>723</v>
      </c>
      <c r="E1815" s="136" t="s">
        <v>394</v>
      </c>
      <c r="F1815" s="137">
        <v>138.88</v>
      </c>
    </row>
    <row r="1816" spans="1:6" hidden="1" outlineLevel="2" x14ac:dyDescent="0.25">
      <c r="A1816" s="136" t="s">
        <v>112</v>
      </c>
      <c r="B1816" s="136" t="s">
        <v>113</v>
      </c>
      <c r="C1816" s="136" t="s">
        <v>418</v>
      </c>
      <c r="D1816" s="136" t="s">
        <v>723</v>
      </c>
      <c r="E1816" s="136" t="s">
        <v>346</v>
      </c>
      <c r="F1816" s="137">
        <v>528.79</v>
      </c>
    </row>
    <row r="1817" spans="1:6" hidden="1" outlineLevel="2" x14ac:dyDescent="0.25">
      <c r="A1817" s="136" t="s">
        <v>112</v>
      </c>
      <c r="B1817" s="136" t="s">
        <v>113</v>
      </c>
      <c r="C1817" s="136" t="s">
        <v>418</v>
      </c>
      <c r="D1817" s="136" t="s">
        <v>723</v>
      </c>
      <c r="E1817" s="136" t="s">
        <v>287</v>
      </c>
      <c r="F1817" s="137">
        <v>2250.9299999999998</v>
      </c>
    </row>
    <row r="1818" spans="1:6" hidden="1" outlineLevel="2" x14ac:dyDescent="0.25">
      <c r="A1818" s="136" t="s">
        <v>112</v>
      </c>
      <c r="B1818" s="136" t="s">
        <v>113</v>
      </c>
      <c r="C1818" s="136" t="s">
        <v>418</v>
      </c>
      <c r="D1818" s="136" t="s">
        <v>724</v>
      </c>
      <c r="E1818" s="136" t="s">
        <v>339</v>
      </c>
      <c r="F1818" s="137">
        <v>-0.02</v>
      </c>
    </row>
    <row r="1819" spans="1:6" hidden="1" outlineLevel="2" x14ac:dyDescent="0.25">
      <c r="A1819" s="136" t="s">
        <v>112</v>
      </c>
      <c r="B1819" s="136" t="s">
        <v>113</v>
      </c>
      <c r="C1819" s="136" t="s">
        <v>418</v>
      </c>
      <c r="D1819" s="136" t="s">
        <v>724</v>
      </c>
      <c r="E1819" s="136" t="s">
        <v>337</v>
      </c>
      <c r="F1819" s="137">
        <v>8113.6</v>
      </c>
    </row>
    <row r="1820" spans="1:6" hidden="1" outlineLevel="2" x14ac:dyDescent="0.25">
      <c r="A1820" s="136" t="s">
        <v>112</v>
      </c>
      <c r="B1820" s="136" t="s">
        <v>113</v>
      </c>
      <c r="C1820" s="136" t="s">
        <v>418</v>
      </c>
      <c r="D1820" s="136" t="s">
        <v>725</v>
      </c>
      <c r="E1820" s="136" t="s">
        <v>337</v>
      </c>
      <c r="F1820" s="137">
        <v>11592.67</v>
      </c>
    </row>
    <row r="1821" spans="1:6" hidden="1" outlineLevel="2" x14ac:dyDescent="0.25">
      <c r="A1821" s="136" t="s">
        <v>112</v>
      </c>
      <c r="B1821" s="136" t="s">
        <v>113</v>
      </c>
      <c r="C1821" s="136" t="s">
        <v>418</v>
      </c>
      <c r="D1821" s="136" t="s">
        <v>726</v>
      </c>
      <c r="E1821" s="136" t="s">
        <v>269</v>
      </c>
      <c r="F1821" s="137">
        <v>14590.51</v>
      </c>
    </row>
    <row r="1822" spans="1:6" hidden="1" outlineLevel="2" x14ac:dyDescent="0.25">
      <c r="A1822" s="136" t="s">
        <v>112</v>
      </c>
      <c r="B1822" s="136" t="s">
        <v>113</v>
      </c>
      <c r="C1822" s="136" t="s">
        <v>418</v>
      </c>
      <c r="D1822" s="136" t="s">
        <v>726</v>
      </c>
      <c r="E1822" s="136" t="s">
        <v>343</v>
      </c>
      <c r="F1822" s="137">
        <v>28957.98</v>
      </c>
    </row>
    <row r="1823" spans="1:6" hidden="1" outlineLevel="2" x14ac:dyDescent="0.25">
      <c r="A1823" s="136" t="s">
        <v>112</v>
      </c>
      <c r="B1823" s="136" t="s">
        <v>113</v>
      </c>
      <c r="C1823" s="136" t="s">
        <v>418</v>
      </c>
      <c r="D1823" s="136" t="s">
        <v>726</v>
      </c>
      <c r="E1823" s="136" t="s">
        <v>360</v>
      </c>
      <c r="F1823" s="137">
        <v>14904.85</v>
      </c>
    </row>
    <row r="1824" spans="1:6" hidden="1" outlineLevel="2" x14ac:dyDescent="0.25">
      <c r="A1824" s="136" t="s">
        <v>112</v>
      </c>
      <c r="B1824" s="136" t="s">
        <v>113</v>
      </c>
      <c r="C1824" s="136" t="s">
        <v>418</v>
      </c>
      <c r="D1824" s="136" t="s">
        <v>726</v>
      </c>
      <c r="E1824" s="136" t="s">
        <v>314</v>
      </c>
      <c r="F1824" s="137">
        <v>126977.14</v>
      </c>
    </row>
    <row r="1825" spans="1:6" hidden="1" outlineLevel="2" x14ac:dyDescent="0.25">
      <c r="A1825" s="136" t="s">
        <v>112</v>
      </c>
      <c r="B1825" s="136" t="s">
        <v>113</v>
      </c>
      <c r="C1825" s="136" t="s">
        <v>418</v>
      </c>
      <c r="D1825" s="136" t="s">
        <v>726</v>
      </c>
      <c r="E1825" s="136" t="s">
        <v>334</v>
      </c>
      <c r="F1825" s="137">
        <v>4826.3</v>
      </c>
    </row>
    <row r="1826" spans="1:6" hidden="1" outlineLevel="2" x14ac:dyDescent="0.25">
      <c r="A1826" s="136" t="s">
        <v>112</v>
      </c>
      <c r="B1826" s="136" t="s">
        <v>113</v>
      </c>
      <c r="C1826" s="136" t="s">
        <v>418</v>
      </c>
      <c r="D1826" s="136" t="s">
        <v>726</v>
      </c>
      <c r="E1826" s="136" t="s">
        <v>335</v>
      </c>
      <c r="F1826" s="137">
        <v>4609.67</v>
      </c>
    </row>
    <row r="1827" spans="1:6" hidden="1" outlineLevel="2" x14ac:dyDescent="0.25">
      <c r="A1827" s="136" t="s">
        <v>112</v>
      </c>
      <c r="B1827" s="136" t="s">
        <v>113</v>
      </c>
      <c r="C1827" s="136" t="s">
        <v>418</v>
      </c>
      <c r="D1827" s="136" t="s">
        <v>726</v>
      </c>
      <c r="E1827" s="136" t="s">
        <v>376</v>
      </c>
      <c r="F1827" s="137">
        <v>95134.19</v>
      </c>
    </row>
    <row r="1828" spans="1:6" hidden="1" outlineLevel="2" x14ac:dyDescent="0.25">
      <c r="A1828" s="136" t="s">
        <v>112</v>
      </c>
      <c r="B1828" s="136" t="s">
        <v>113</v>
      </c>
      <c r="C1828" s="136" t="s">
        <v>418</v>
      </c>
      <c r="D1828" s="136" t="s">
        <v>726</v>
      </c>
      <c r="E1828" s="136" t="s">
        <v>346</v>
      </c>
      <c r="F1828" s="137">
        <v>76092.149999999994</v>
      </c>
    </row>
    <row r="1829" spans="1:6" hidden="1" outlineLevel="2" x14ac:dyDescent="0.25">
      <c r="A1829" s="136" t="s">
        <v>112</v>
      </c>
      <c r="B1829" s="136" t="s">
        <v>113</v>
      </c>
      <c r="C1829" s="136" t="s">
        <v>418</v>
      </c>
      <c r="D1829" s="136" t="s">
        <v>726</v>
      </c>
      <c r="E1829" s="136" t="s">
        <v>340</v>
      </c>
      <c r="F1829" s="137">
        <v>203439.11</v>
      </c>
    </row>
    <row r="1830" spans="1:6" hidden="1" outlineLevel="2" x14ac:dyDescent="0.25">
      <c r="A1830" s="136" t="s">
        <v>112</v>
      </c>
      <c r="B1830" s="136" t="s">
        <v>113</v>
      </c>
      <c r="C1830" s="136" t="s">
        <v>418</v>
      </c>
      <c r="D1830" s="136" t="s">
        <v>726</v>
      </c>
      <c r="E1830" s="136" t="s">
        <v>375</v>
      </c>
      <c r="F1830" s="137">
        <v>17762.36</v>
      </c>
    </row>
    <row r="1831" spans="1:6" hidden="1" outlineLevel="2" x14ac:dyDescent="0.25">
      <c r="A1831" s="136" t="s">
        <v>112</v>
      </c>
      <c r="B1831" s="136" t="s">
        <v>113</v>
      </c>
      <c r="C1831" s="136" t="s">
        <v>418</v>
      </c>
      <c r="D1831" s="136" t="s">
        <v>726</v>
      </c>
      <c r="E1831" s="136" t="s">
        <v>362</v>
      </c>
      <c r="F1831" s="137">
        <v>88785.13</v>
      </c>
    </row>
    <row r="1832" spans="1:6" hidden="1" outlineLevel="2" x14ac:dyDescent="0.25">
      <c r="A1832" s="136" t="s">
        <v>112</v>
      </c>
      <c r="B1832" s="136" t="s">
        <v>113</v>
      </c>
      <c r="C1832" s="136" t="s">
        <v>418</v>
      </c>
      <c r="D1832" s="136" t="s">
        <v>726</v>
      </c>
      <c r="E1832" s="136" t="s">
        <v>339</v>
      </c>
      <c r="F1832" s="137">
        <v>46771.76</v>
      </c>
    </row>
    <row r="1833" spans="1:6" hidden="1" outlineLevel="2" x14ac:dyDescent="0.25">
      <c r="A1833" s="136" t="s">
        <v>112</v>
      </c>
      <c r="B1833" s="136" t="s">
        <v>113</v>
      </c>
      <c r="C1833" s="136" t="s">
        <v>418</v>
      </c>
      <c r="D1833" s="136" t="s">
        <v>726</v>
      </c>
      <c r="E1833" s="136" t="s">
        <v>383</v>
      </c>
      <c r="F1833" s="137">
        <v>90803.74</v>
      </c>
    </row>
    <row r="1834" spans="1:6" hidden="1" outlineLevel="2" x14ac:dyDescent="0.25">
      <c r="A1834" s="136" t="s">
        <v>112</v>
      </c>
      <c r="B1834" s="136" t="s">
        <v>113</v>
      </c>
      <c r="C1834" s="136" t="s">
        <v>418</v>
      </c>
      <c r="D1834" s="136" t="s">
        <v>726</v>
      </c>
      <c r="E1834" s="136" t="s">
        <v>315</v>
      </c>
      <c r="F1834" s="137">
        <v>27431.33</v>
      </c>
    </row>
    <row r="1835" spans="1:6" hidden="1" outlineLevel="2" x14ac:dyDescent="0.25">
      <c r="A1835" s="136" t="s">
        <v>112</v>
      </c>
      <c r="B1835" s="136" t="s">
        <v>113</v>
      </c>
      <c r="C1835" s="136" t="s">
        <v>418</v>
      </c>
      <c r="D1835" s="136" t="s">
        <v>726</v>
      </c>
      <c r="E1835" s="136" t="s">
        <v>313</v>
      </c>
      <c r="F1835" s="137">
        <v>25467.34</v>
      </c>
    </row>
    <row r="1836" spans="1:6" hidden="1" outlineLevel="2" x14ac:dyDescent="0.25">
      <c r="A1836" s="136" t="s">
        <v>112</v>
      </c>
      <c r="B1836" s="136" t="s">
        <v>113</v>
      </c>
      <c r="C1836" s="136" t="s">
        <v>418</v>
      </c>
      <c r="D1836" s="136" t="s">
        <v>726</v>
      </c>
      <c r="E1836" s="136" t="s">
        <v>309</v>
      </c>
      <c r="F1836" s="137">
        <v>6616.56</v>
      </c>
    </row>
    <row r="1837" spans="1:6" hidden="1" outlineLevel="2" x14ac:dyDescent="0.25">
      <c r="A1837" s="136" t="s">
        <v>112</v>
      </c>
      <c r="B1837" s="136" t="s">
        <v>113</v>
      </c>
      <c r="C1837" s="136" t="s">
        <v>418</v>
      </c>
      <c r="D1837" s="136" t="s">
        <v>726</v>
      </c>
      <c r="E1837" s="136" t="s">
        <v>324</v>
      </c>
      <c r="F1837" s="137">
        <v>362.31</v>
      </c>
    </row>
    <row r="1838" spans="1:6" hidden="1" outlineLevel="2" x14ac:dyDescent="0.25">
      <c r="A1838" s="136" t="s">
        <v>112</v>
      </c>
      <c r="B1838" s="136" t="s">
        <v>113</v>
      </c>
      <c r="C1838" s="136" t="s">
        <v>418</v>
      </c>
      <c r="D1838" s="136" t="s">
        <v>726</v>
      </c>
      <c r="E1838" s="136" t="s">
        <v>310</v>
      </c>
      <c r="F1838" s="137">
        <v>796627.42</v>
      </c>
    </row>
    <row r="1839" spans="1:6" hidden="1" outlineLevel="2" x14ac:dyDescent="0.25">
      <c r="A1839" s="136" t="s">
        <v>112</v>
      </c>
      <c r="B1839" s="136" t="s">
        <v>113</v>
      </c>
      <c r="C1839" s="136" t="s">
        <v>418</v>
      </c>
      <c r="D1839" s="136" t="s">
        <v>726</v>
      </c>
      <c r="E1839" s="136" t="s">
        <v>363</v>
      </c>
      <c r="F1839" s="137">
        <v>16459.509999999998</v>
      </c>
    </row>
    <row r="1840" spans="1:6" hidden="1" outlineLevel="2" x14ac:dyDescent="0.25">
      <c r="A1840" s="136" t="s">
        <v>112</v>
      </c>
      <c r="B1840" s="136" t="s">
        <v>113</v>
      </c>
      <c r="C1840" s="136" t="s">
        <v>418</v>
      </c>
      <c r="D1840" s="136" t="s">
        <v>726</v>
      </c>
      <c r="E1840" s="136" t="s">
        <v>333</v>
      </c>
      <c r="F1840" s="137">
        <v>1508.12</v>
      </c>
    </row>
    <row r="1841" spans="1:6" hidden="1" outlineLevel="2" x14ac:dyDescent="0.25">
      <c r="A1841" s="136" t="s">
        <v>112</v>
      </c>
      <c r="B1841" s="136" t="s">
        <v>113</v>
      </c>
      <c r="C1841" s="136" t="s">
        <v>418</v>
      </c>
      <c r="D1841" s="136" t="s">
        <v>726</v>
      </c>
      <c r="E1841" s="136" t="s">
        <v>338</v>
      </c>
      <c r="F1841" s="137">
        <v>377963.11</v>
      </c>
    </row>
    <row r="1842" spans="1:6" hidden="1" outlineLevel="2" x14ac:dyDescent="0.25">
      <c r="A1842" s="136" t="s">
        <v>112</v>
      </c>
      <c r="B1842" s="136" t="s">
        <v>113</v>
      </c>
      <c r="C1842" s="136" t="s">
        <v>418</v>
      </c>
      <c r="D1842" s="136" t="s">
        <v>726</v>
      </c>
      <c r="E1842" s="136" t="s">
        <v>336</v>
      </c>
      <c r="F1842" s="137">
        <v>31769.43</v>
      </c>
    </row>
    <row r="1843" spans="1:6" hidden="1" outlineLevel="2" x14ac:dyDescent="0.25">
      <c r="A1843" s="136" t="s">
        <v>112</v>
      </c>
      <c r="B1843" s="136" t="s">
        <v>113</v>
      </c>
      <c r="C1843" s="136" t="s">
        <v>418</v>
      </c>
      <c r="D1843" s="136" t="s">
        <v>727</v>
      </c>
      <c r="E1843" s="136" t="s">
        <v>310</v>
      </c>
      <c r="F1843" s="137">
        <v>1149.6400000000001</v>
      </c>
    </row>
    <row r="1844" spans="1:6" hidden="1" outlineLevel="2" x14ac:dyDescent="0.25">
      <c r="A1844" s="136" t="s">
        <v>112</v>
      </c>
      <c r="B1844" s="136" t="s">
        <v>113</v>
      </c>
      <c r="C1844" s="136" t="s">
        <v>418</v>
      </c>
      <c r="D1844" s="136" t="s">
        <v>727</v>
      </c>
      <c r="E1844" s="136" t="s">
        <v>338</v>
      </c>
      <c r="F1844" s="137">
        <v>1778.7</v>
      </c>
    </row>
    <row r="1845" spans="1:6" hidden="1" outlineLevel="2" x14ac:dyDescent="0.25">
      <c r="A1845" s="136" t="s">
        <v>112</v>
      </c>
      <c r="B1845" s="136" t="s">
        <v>113</v>
      </c>
      <c r="C1845" s="136" t="s">
        <v>418</v>
      </c>
      <c r="D1845" s="136" t="s">
        <v>727</v>
      </c>
      <c r="E1845" s="136" t="s">
        <v>361</v>
      </c>
      <c r="F1845" s="137">
        <v>20310.96</v>
      </c>
    </row>
    <row r="1846" spans="1:6" hidden="1" outlineLevel="2" x14ac:dyDescent="0.25">
      <c r="A1846" s="136" t="s">
        <v>112</v>
      </c>
      <c r="B1846" s="136" t="s">
        <v>113</v>
      </c>
      <c r="C1846" s="136" t="s">
        <v>418</v>
      </c>
      <c r="D1846" s="136" t="s">
        <v>727</v>
      </c>
      <c r="E1846" s="136" t="s">
        <v>328</v>
      </c>
      <c r="F1846" s="137">
        <v>1061.78</v>
      </c>
    </row>
    <row r="1847" spans="1:6" hidden="1" outlineLevel="2" x14ac:dyDescent="0.25">
      <c r="A1847" s="136" t="s">
        <v>112</v>
      </c>
      <c r="B1847" s="136" t="s">
        <v>113</v>
      </c>
      <c r="C1847" s="136" t="s">
        <v>418</v>
      </c>
      <c r="D1847" s="136" t="s">
        <v>727</v>
      </c>
      <c r="E1847" s="136" t="s">
        <v>308</v>
      </c>
      <c r="F1847" s="137">
        <v>6745.27</v>
      </c>
    </row>
    <row r="1848" spans="1:6" hidden="1" outlineLevel="2" x14ac:dyDescent="0.25">
      <c r="A1848" s="136" t="s">
        <v>112</v>
      </c>
      <c r="B1848" s="136" t="s">
        <v>113</v>
      </c>
      <c r="C1848" s="136" t="s">
        <v>418</v>
      </c>
      <c r="D1848" s="136" t="s">
        <v>727</v>
      </c>
      <c r="E1848" s="136" t="s">
        <v>336</v>
      </c>
      <c r="F1848" s="137">
        <v>16533.36</v>
      </c>
    </row>
    <row r="1849" spans="1:6" hidden="1" outlineLevel="2" x14ac:dyDescent="0.25">
      <c r="A1849" s="136" t="s">
        <v>112</v>
      </c>
      <c r="B1849" s="136" t="s">
        <v>113</v>
      </c>
      <c r="C1849" s="136" t="s">
        <v>418</v>
      </c>
      <c r="D1849" s="136" t="s">
        <v>727</v>
      </c>
      <c r="E1849" s="136" t="s">
        <v>339</v>
      </c>
      <c r="F1849" s="137">
        <v>40108.65</v>
      </c>
    </row>
    <row r="1850" spans="1:6" hidden="1" outlineLevel="2" x14ac:dyDescent="0.25">
      <c r="A1850" s="136" t="s">
        <v>112</v>
      </c>
      <c r="B1850" s="136" t="s">
        <v>113</v>
      </c>
      <c r="C1850" s="136" t="s">
        <v>418</v>
      </c>
      <c r="D1850" s="136" t="s">
        <v>727</v>
      </c>
      <c r="E1850" s="136" t="s">
        <v>333</v>
      </c>
      <c r="F1850" s="137">
        <v>68873.52</v>
      </c>
    </row>
    <row r="1851" spans="1:6" hidden="1" outlineLevel="2" x14ac:dyDescent="0.25">
      <c r="A1851" s="136" t="s">
        <v>112</v>
      </c>
      <c r="B1851" s="136" t="s">
        <v>113</v>
      </c>
      <c r="C1851" s="136" t="s">
        <v>418</v>
      </c>
      <c r="D1851" s="136" t="s">
        <v>727</v>
      </c>
      <c r="E1851" s="136" t="s">
        <v>309</v>
      </c>
      <c r="F1851" s="137">
        <v>23342.54</v>
      </c>
    </row>
    <row r="1852" spans="1:6" hidden="1" outlineLevel="2" x14ac:dyDescent="0.25">
      <c r="A1852" s="136" t="s">
        <v>112</v>
      </c>
      <c r="B1852" s="136" t="s">
        <v>113</v>
      </c>
      <c r="C1852" s="136" t="s">
        <v>418</v>
      </c>
      <c r="D1852" s="136" t="s">
        <v>727</v>
      </c>
      <c r="E1852" s="136" t="s">
        <v>363</v>
      </c>
      <c r="F1852" s="137">
        <v>32859.839999999997</v>
      </c>
    </row>
    <row r="1853" spans="1:6" hidden="1" outlineLevel="2" x14ac:dyDescent="0.25">
      <c r="A1853" s="136" t="s">
        <v>112</v>
      </c>
      <c r="B1853" s="136" t="s">
        <v>113</v>
      </c>
      <c r="C1853" s="136" t="s">
        <v>418</v>
      </c>
      <c r="D1853" s="136" t="s">
        <v>727</v>
      </c>
      <c r="E1853" s="136" t="s">
        <v>316</v>
      </c>
      <c r="F1853" s="137">
        <v>60380.35</v>
      </c>
    </row>
    <row r="1854" spans="1:6" hidden="1" outlineLevel="2" x14ac:dyDescent="0.25">
      <c r="A1854" s="136" t="s">
        <v>112</v>
      </c>
      <c r="B1854" s="136" t="s">
        <v>113</v>
      </c>
      <c r="C1854" s="136" t="s">
        <v>418</v>
      </c>
      <c r="D1854" s="136" t="s">
        <v>727</v>
      </c>
      <c r="E1854" s="136" t="s">
        <v>340</v>
      </c>
      <c r="F1854" s="137">
        <v>64821.11</v>
      </c>
    </row>
    <row r="1855" spans="1:6" hidden="1" outlineLevel="2" x14ac:dyDescent="0.25">
      <c r="A1855" s="136" t="s">
        <v>112</v>
      </c>
      <c r="B1855" s="136" t="s">
        <v>113</v>
      </c>
      <c r="C1855" s="136" t="s">
        <v>418</v>
      </c>
      <c r="D1855" s="136" t="s">
        <v>727</v>
      </c>
      <c r="E1855" s="136" t="s">
        <v>375</v>
      </c>
      <c r="F1855" s="137">
        <v>7641.44</v>
      </c>
    </row>
    <row r="1856" spans="1:6" hidden="1" outlineLevel="2" x14ac:dyDescent="0.25">
      <c r="A1856" s="136" t="s">
        <v>112</v>
      </c>
      <c r="B1856" s="136" t="s">
        <v>113</v>
      </c>
      <c r="C1856" s="136" t="s">
        <v>418</v>
      </c>
      <c r="D1856" s="136" t="s">
        <v>728</v>
      </c>
      <c r="E1856" s="136" t="s">
        <v>284</v>
      </c>
      <c r="F1856" s="137">
        <v>5814.14</v>
      </c>
    </row>
    <row r="1857" spans="1:6" hidden="1" outlineLevel="2" x14ac:dyDescent="0.25">
      <c r="A1857" s="136" t="s">
        <v>112</v>
      </c>
      <c r="B1857" s="136" t="s">
        <v>113</v>
      </c>
      <c r="C1857" s="136" t="s">
        <v>418</v>
      </c>
      <c r="D1857" s="136" t="s">
        <v>728</v>
      </c>
      <c r="E1857" s="136" t="s">
        <v>285</v>
      </c>
      <c r="F1857" s="137">
        <v>10500.69</v>
      </c>
    </row>
    <row r="1858" spans="1:6" hidden="1" outlineLevel="2" x14ac:dyDescent="0.25">
      <c r="A1858" s="136" t="s">
        <v>112</v>
      </c>
      <c r="B1858" s="136" t="s">
        <v>113</v>
      </c>
      <c r="C1858" s="136" t="s">
        <v>418</v>
      </c>
      <c r="D1858" s="136" t="s">
        <v>728</v>
      </c>
      <c r="E1858" s="136" t="s">
        <v>282</v>
      </c>
      <c r="F1858" s="137">
        <v>10303.719999999999</v>
      </c>
    </row>
    <row r="1859" spans="1:6" hidden="1" outlineLevel="2" x14ac:dyDescent="0.25">
      <c r="A1859" s="136" t="s">
        <v>112</v>
      </c>
      <c r="B1859" s="136" t="s">
        <v>113</v>
      </c>
      <c r="C1859" s="136" t="s">
        <v>418</v>
      </c>
      <c r="D1859" s="136" t="s">
        <v>728</v>
      </c>
      <c r="E1859" s="136" t="s">
        <v>290</v>
      </c>
      <c r="F1859" s="137">
        <v>19728.82</v>
      </c>
    </row>
    <row r="1860" spans="1:6" hidden="1" outlineLevel="2" x14ac:dyDescent="0.25">
      <c r="A1860" s="136" t="s">
        <v>112</v>
      </c>
      <c r="B1860" s="136" t="s">
        <v>113</v>
      </c>
      <c r="C1860" s="136" t="s">
        <v>418</v>
      </c>
      <c r="D1860" s="136" t="s">
        <v>728</v>
      </c>
      <c r="E1860" s="136" t="s">
        <v>335</v>
      </c>
      <c r="F1860" s="137">
        <v>5457.05</v>
      </c>
    </row>
    <row r="1861" spans="1:6" hidden="1" outlineLevel="2" x14ac:dyDescent="0.25">
      <c r="A1861" s="136" t="s">
        <v>112</v>
      </c>
      <c r="B1861" s="136" t="s">
        <v>113</v>
      </c>
      <c r="C1861" s="136" t="s">
        <v>418</v>
      </c>
      <c r="D1861" s="136" t="s">
        <v>728</v>
      </c>
      <c r="E1861" s="136" t="s">
        <v>336</v>
      </c>
      <c r="F1861" s="137">
        <v>22441.67</v>
      </c>
    </row>
    <row r="1862" spans="1:6" hidden="1" outlineLevel="2" x14ac:dyDescent="0.25">
      <c r="A1862" s="136" t="s">
        <v>112</v>
      </c>
      <c r="B1862" s="136" t="s">
        <v>113</v>
      </c>
      <c r="C1862" s="136" t="s">
        <v>418</v>
      </c>
      <c r="D1862" s="136" t="s">
        <v>728</v>
      </c>
      <c r="E1862" s="136" t="s">
        <v>332</v>
      </c>
      <c r="F1862" s="137">
        <v>417.32</v>
      </c>
    </row>
    <row r="1863" spans="1:6" hidden="1" outlineLevel="2" x14ac:dyDescent="0.25">
      <c r="A1863" s="136" t="s">
        <v>112</v>
      </c>
      <c r="B1863" s="136" t="s">
        <v>113</v>
      </c>
      <c r="C1863" s="136" t="s">
        <v>418</v>
      </c>
      <c r="D1863" s="136" t="s">
        <v>728</v>
      </c>
      <c r="E1863" s="136" t="s">
        <v>286</v>
      </c>
      <c r="F1863" s="137">
        <v>8375.51</v>
      </c>
    </row>
    <row r="1864" spans="1:6" hidden="1" outlineLevel="2" x14ac:dyDescent="0.25">
      <c r="A1864" s="136" t="s">
        <v>112</v>
      </c>
      <c r="B1864" s="136" t="s">
        <v>113</v>
      </c>
      <c r="C1864" s="136" t="s">
        <v>418</v>
      </c>
      <c r="D1864" s="136" t="s">
        <v>728</v>
      </c>
      <c r="E1864" s="136" t="s">
        <v>329</v>
      </c>
      <c r="F1864" s="137">
        <v>642.96</v>
      </c>
    </row>
    <row r="1865" spans="1:6" hidden="1" outlineLevel="2" x14ac:dyDescent="0.25">
      <c r="A1865" s="136" t="s">
        <v>112</v>
      </c>
      <c r="B1865" s="136" t="s">
        <v>113</v>
      </c>
      <c r="C1865" s="136" t="s">
        <v>418</v>
      </c>
      <c r="D1865" s="136" t="s">
        <v>728</v>
      </c>
      <c r="E1865" s="136" t="s">
        <v>299</v>
      </c>
      <c r="F1865" s="137">
        <v>1678.94</v>
      </c>
    </row>
    <row r="1866" spans="1:6" hidden="1" outlineLevel="2" x14ac:dyDescent="0.25">
      <c r="A1866" s="136" t="s">
        <v>112</v>
      </c>
      <c r="B1866" s="136" t="s">
        <v>113</v>
      </c>
      <c r="C1866" s="136" t="s">
        <v>418</v>
      </c>
      <c r="D1866" s="136" t="s">
        <v>728</v>
      </c>
      <c r="E1866" s="136" t="s">
        <v>279</v>
      </c>
      <c r="F1866" s="137">
        <v>5214.53</v>
      </c>
    </row>
    <row r="1867" spans="1:6" hidden="1" outlineLevel="2" x14ac:dyDescent="0.25">
      <c r="A1867" s="136" t="s">
        <v>112</v>
      </c>
      <c r="B1867" s="136" t="s">
        <v>113</v>
      </c>
      <c r="C1867" s="136" t="s">
        <v>418</v>
      </c>
      <c r="D1867" s="136" t="s">
        <v>728</v>
      </c>
      <c r="E1867" s="136" t="s">
        <v>303</v>
      </c>
      <c r="F1867" s="137">
        <v>3970.17</v>
      </c>
    </row>
    <row r="1868" spans="1:6" hidden="1" outlineLevel="2" x14ac:dyDescent="0.25">
      <c r="A1868" s="136" t="s">
        <v>112</v>
      </c>
      <c r="B1868" s="136" t="s">
        <v>113</v>
      </c>
      <c r="C1868" s="136" t="s">
        <v>418</v>
      </c>
      <c r="D1868" s="136" t="s">
        <v>728</v>
      </c>
      <c r="E1868" s="136" t="s">
        <v>288</v>
      </c>
      <c r="F1868" s="137">
        <v>12640.69</v>
      </c>
    </row>
    <row r="1869" spans="1:6" hidden="1" outlineLevel="2" x14ac:dyDescent="0.25">
      <c r="A1869" s="136" t="s">
        <v>112</v>
      </c>
      <c r="B1869" s="136" t="s">
        <v>113</v>
      </c>
      <c r="C1869" s="136" t="s">
        <v>418</v>
      </c>
      <c r="D1869" s="136" t="s">
        <v>728</v>
      </c>
      <c r="E1869" s="136" t="s">
        <v>272</v>
      </c>
      <c r="F1869" s="137">
        <v>161.19999999999999</v>
      </c>
    </row>
    <row r="1870" spans="1:6" hidden="1" outlineLevel="2" x14ac:dyDescent="0.25">
      <c r="A1870" s="136" t="s">
        <v>112</v>
      </c>
      <c r="B1870" s="136" t="s">
        <v>113</v>
      </c>
      <c r="C1870" s="136" t="s">
        <v>418</v>
      </c>
      <c r="D1870" s="136" t="s">
        <v>728</v>
      </c>
      <c r="E1870" s="136" t="s">
        <v>269</v>
      </c>
      <c r="F1870" s="137">
        <v>18708.91</v>
      </c>
    </row>
    <row r="1871" spans="1:6" hidden="1" outlineLevel="2" x14ac:dyDescent="0.25">
      <c r="A1871" s="136" t="s">
        <v>112</v>
      </c>
      <c r="B1871" s="136" t="s">
        <v>113</v>
      </c>
      <c r="C1871" s="136" t="s">
        <v>418</v>
      </c>
      <c r="D1871" s="136" t="s">
        <v>728</v>
      </c>
      <c r="E1871" s="136" t="s">
        <v>300</v>
      </c>
      <c r="F1871" s="137">
        <v>4265.95</v>
      </c>
    </row>
    <row r="1872" spans="1:6" hidden="1" outlineLevel="2" x14ac:dyDescent="0.25">
      <c r="A1872" s="136" t="s">
        <v>112</v>
      </c>
      <c r="B1872" s="136" t="s">
        <v>113</v>
      </c>
      <c r="C1872" s="136" t="s">
        <v>418</v>
      </c>
      <c r="D1872" s="136" t="s">
        <v>728</v>
      </c>
      <c r="E1872" s="136" t="s">
        <v>281</v>
      </c>
      <c r="F1872" s="137">
        <v>6100.97</v>
      </c>
    </row>
    <row r="1873" spans="1:6" hidden="1" outlineLevel="2" x14ac:dyDescent="0.25">
      <c r="A1873" s="136" t="s">
        <v>112</v>
      </c>
      <c r="B1873" s="136" t="s">
        <v>113</v>
      </c>
      <c r="C1873" s="136" t="s">
        <v>418</v>
      </c>
      <c r="D1873" s="136" t="s">
        <v>728</v>
      </c>
      <c r="E1873" s="136" t="s">
        <v>278</v>
      </c>
      <c r="F1873" s="137">
        <v>690.81</v>
      </c>
    </row>
    <row r="1874" spans="1:6" hidden="1" outlineLevel="2" x14ac:dyDescent="0.25">
      <c r="A1874" s="136" t="s">
        <v>112</v>
      </c>
      <c r="B1874" s="136" t="s">
        <v>113</v>
      </c>
      <c r="C1874" s="136" t="s">
        <v>418</v>
      </c>
      <c r="D1874" s="136" t="s">
        <v>728</v>
      </c>
      <c r="E1874" s="136" t="s">
        <v>287</v>
      </c>
      <c r="F1874" s="137">
        <v>15358.56</v>
      </c>
    </row>
    <row r="1875" spans="1:6" hidden="1" outlineLevel="2" x14ac:dyDescent="0.25">
      <c r="A1875" s="136" t="s">
        <v>112</v>
      </c>
      <c r="B1875" s="136" t="s">
        <v>113</v>
      </c>
      <c r="C1875" s="136" t="s">
        <v>418</v>
      </c>
      <c r="D1875" s="136" t="s">
        <v>728</v>
      </c>
      <c r="E1875" s="136" t="s">
        <v>395</v>
      </c>
      <c r="F1875" s="137">
        <v>22.22</v>
      </c>
    </row>
    <row r="1876" spans="1:6" hidden="1" outlineLevel="2" x14ac:dyDescent="0.25">
      <c r="A1876" s="136" t="s">
        <v>112</v>
      </c>
      <c r="B1876" s="136" t="s">
        <v>113</v>
      </c>
      <c r="C1876" s="136" t="s">
        <v>418</v>
      </c>
      <c r="D1876" s="136" t="s">
        <v>728</v>
      </c>
      <c r="E1876" s="136" t="s">
        <v>338</v>
      </c>
      <c r="F1876" s="137">
        <v>16831.98</v>
      </c>
    </row>
    <row r="1877" spans="1:6" hidden="1" outlineLevel="2" x14ac:dyDescent="0.25">
      <c r="A1877" s="136" t="s">
        <v>112</v>
      </c>
      <c r="B1877" s="136" t="s">
        <v>113</v>
      </c>
      <c r="C1877" s="136" t="s">
        <v>418</v>
      </c>
      <c r="D1877" s="136" t="s">
        <v>728</v>
      </c>
      <c r="E1877" s="136" t="s">
        <v>301</v>
      </c>
      <c r="F1877" s="137">
        <v>3885.03</v>
      </c>
    </row>
    <row r="1878" spans="1:6" hidden="1" outlineLevel="2" x14ac:dyDescent="0.25">
      <c r="A1878" s="136" t="s">
        <v>112</v>
      </c>
      <c r="B1878" s="136" t="s">
        <v>113</v>
      </c>
      <c r="C1878" s="136" t="s">
        <v>418</v>
      </c>
      <c r="D1878" s="136" t="s">
        <v>728</v>
      </c>
      <c r="E1878" s="136" t="s">
        <v>297</v>
      </c>
      <c r="F1878" s="137">
        <v>1533.26</v>
      </c>
    </row>
    <row r="1879" spans="1:6" hidden="1" outlineLevel="2" x14ac:dyDescent="0.25">
      <c r="A1879" s="136" t="s">
        <v>112</v>
      </c>
      <c r="B1879" s="136" t="s">
        <v>113</v>
      </c>
      <c r="C1879" s="136" t="s">
        <v>418</v>
      </c>
      <c r="D1879" s="136" t="s">
        <v>728</v>
      </c>
      <c r="E1879" s="136" t="s">
        <v>383</v>
      </c>
      <c r="F1879" s="137">
        <v>27958.46</v>
      </c>
    </row>
    <row r="1880" spans="1:6" hidden="1" outlineLevel="2" x14ac:dyDescent="0.25">
      <c r="A1880" s="136" t="s">
        <v>112</v>
      </c>
      <c r="B1880" s="136" t="s">
        <v>113</v>
      </c>
      <c r="C1880" s="136" t="s">
        <v>418</v>
      </c>
      <c r="D1880" s="136" t="s">
        <v>728</v>
      </c>
      <c r="E1880" s="136" t="s">
        <v>322</v>
      </c>
      <c r="F1880" s="137">
        <v>11079.06</v>
      </c>
    </row>
    <row r="1881" spans="1:6" hidden="1" outlineLevel="2" x14ac:dyDescent="0.25">
      <c r="A1881" s="136" t="s">
        <v>112</v>
      </c>
      <c r="B1881" s="136" t="s">
        <v>113</v>
      </c>
      <c r="C1881" s="136" t="s">
        <v>418</v>
      </c>
      <c r="D1881" s="136" t="s">
        <v>728</v>
      </c>
      <c r="E1881" s="136" t="s">
        <v>296</v>
      </c>
      <c r="F1881" s="137">
        <v>367.17</v>
      </c>
    </row>
    <row r="1882" spans="1:6" hidden="1" outlineLevel="2" x14ac:dyDescent="0.25">
      <c r="A1882" s="136" t="s">
        <v>112</v>
      </c>
      <c r="B1882" s="136" t="s">
        <v>113</v>
      </c>
      <c r="C1882" s="136" t="s">
        <v>418</v>
      </c>
      <c r="D1882" s="136" t="s">
        <v>728</v>
      </c>
      <c r="E1882" s="136" t="s">
        <v>361</v>
      </c>
      <c r="F1882" s="137">
        <v>26113.119999999999</v>
      </c>
    </row>
    <row r="1883" spans="1:6" hidden="1" outlineLevel="2" x14ac:dyDescent="0.25">
      <c r="A1883" s="136" t="s">
        <v>112</v>
      </c>
      <c r="B1883" s="136" t="s">
        <v>113</v>
      </c>
      <c r="C1883" s="136" t="s">
        <v>418</v>
      </c>
      <c r="D1883" s="136" t="s">
        <v>728</v>
      </c>
      <c r="E1883" s="136" t="s">
        <v>302</v>
      </c>
      <c r="F1883" s="137">
        <v>3202.54</v>
      </c>
    </row>
    <row r="1884" spans="1:6" hidden="1" outlineLevel="2" x14ac:dyDescent="0.25">
      <c r="A1884" s="136" t="s">
        <v>112</v>
      </c>
      <c r="B1884" s="136" t="s">
        <v>113</v>
      </c>
      <c r="C1884" s="136" t="s">
        <v>418</v>
      </c>
      <c r="D1884" s="136" t="s">
        <v>728</v>
      </c>
      <c r="E1884" s="136" t="s">
        <v>310</v>
      </c>
      <c r="F1884" s="137">
        <v>20461.57</v>
      </c>
    </row>
    <row r="1885" spans="1:6" hidden="1" outlineLevel="2" x14ac:dyDescent="0.25">
      <c r="A1885" s="136" t="s">
        <v>112</v>
      </c>
      <c r="B1885" s="136" t="s">
        <v>113</v>
      </c>
      <c r="C1885" s="136" t="s">
        <v>418</v>
      </c>
      <c r="D1885" s="136" t="s">
        <v>728</v>
      </c>
      <c r="E1885" s="136" t="s">
        <v>273</v>
      </c>
      <c r="F1885" s="137">
        <v>1923.61</v>
      </c>
    </row>
    <row r="1886" spans="1:6" hidden="1" outlineLevel="2" x14ac:dyDescent="0.25">
      <c r="A1886" s="136" t="s">
        <v>112</v>
      </c>
      <c r="B1886" s="136" t="s">
        <v>113</v>
      </c>
      <c r="C1886" s="136" t="s">
        <v>418</v>
      </c>
      <c r="D1886" s="136" t="s">
        <v>728</v>
      </c>
      <c r="E1886" s="136" t="s">
        <v>321</v>
      </c>
      <c r="F1886" s="137">
        <v>423.23</v>
      </c>
    </row>
    <row r="1887" spans="1:6" hidden="1" outlineLevel="2" x14ac:dyDescent="0.25">
      <c r="A1887" s="136" t="s">
        <v>112</v>
      </c>
      <c r="B1887" s="136" t="s">
        <v>113</v>
      </c>
      <c r="C1887" s="136" t="s">
        <v>418</v>
      </c>
      <c r="D1887" s="136" t="s">
        <v>728</v>
      </c>
      <c r="E1887" s="136" t="s">
        <v>283</v>
      </c>
      <c r="F1887" s="137">
        <v>4531.8</v>
      </c>
    </row>
    <row r="1888" spans="1:6" hidden="1" outlineLevel="2" x14ac:dyDescent="0.25">
      <c r="A1888" s="136" t="s">
        <v>112</v>
      </c>
      <c r="B1888" s="136" t="s">
        <v>113</v>
      </c>
      <c r="C1888" s="136" t="s">
        <v>418</v>
      </c>
      <c r="D1888" s="136" t="s">
        <v>728</v>
      </c>
      <c r="E1888" s="136" t="s">
        <v>328</v>
      </c>
      <c r="F1888" s="137">
        <v>6560.58</v>
      </c>
    </row>
    <row r="1889" spans="1:6" hidden="1" outlineLevel="2" x14ac:dyDescent="0.25">
      <c r="A1889" s="136" t="s">
        <v>112</v>
      </c>
      <c r="B1889" s="136" t="s">
        <v>113</v>
      </c>
      <c r="C1889" s="136" t="s">
        <v>418</v>
      </c>
      <c r="D1889" s="136" t="s">
        <v>728</v>
      </c>
      <c r="E1889" s="136" t="s">
        <v>366</v>
      </c>
      <c r="F1889" s="137">
        <v>1044.1600000000001</v>
      </c>
    </row>
    <row r="1890" spans="1:6" hidden="1" outlineLevel="2" x14ac:dyDescent="0.25">
      <c r="A1890" s="136" t="s">
        <v>112</v>
      </c>
      <c r="B1890" s="136" t="s">
        <v>113</v>
      </c>
      <c r="C1890" s="136" t="s">
        <v>418</v>
      </c>
      <c r="D1890" s="136" t="s">
        <v>728</v>
      </c>
      <c r="E1890" s="136" t="s">
        <v>276</v>
      </c>
      <c r="F1890" s="137">
        <v>218.67</v>
      </c>
    </row>
    <row r="1891" spans="1:6" hidden="1" outlineLevel="2" x14ac:dyDescent="0.25">
      <c r="A1891" s="136" t="s">
        <v>112</v>
      </c>
      <c r="B1891" s="136" t="s">
        <v>113</v>
      </c>
      <c r="C1891" s="136" t="s">
        <v>418</v>
      </c>
      <c r="D1891" s="136" t="s">
        <v>728</v>
      </c>
      <c r="E1891" s="136" t="s">
        <v>289</v>
      </c>
      <c r="F1891" s="137">
        <v>16956.3</v>
      </c>
    </row>
    <row r="1892" spans="1:6" hidden="1" outlineLevel="2" x14ac:dyDescent="0.25">
      <c r="A1892" s="136" t="s">
        <v>112</v>
      </c>
      <c r="B1892" s="136" t="s">
        <v>113</v>
      </c>
      <c r="C1892" s="136" t="s">
        <v>418</v>
      </c>
      <c r="D1892" s="136" t="s">
        <v>728</v>
      </c>
      <c r="E1892" s="136" t="s">
        <v>327</v>
      </c>
      <c r="F1892" s="137">
        <v>8658.5400000000009</v>
      </c>
    </row>
    <row r="1893" spans="1:6" hidden="1" outlineLevel="2" x14ac:dyDescent="0.25">
      <c r="A1893" s="136" t="s">
        <v>112</v>
      </c>
      <c r="B1893" s="136" t="s">
        <v>113</v>
      </c>
      <c r="C1893" s="136" t="s">
        <v>418</v>
      </c>
      <c r="D1893" s="136" t="s">
        <v>728</v>
      </c>
      <c r="E1893" s="136" t="s">
        <v>386</v>
      </c>
      <c r="F1893" s="137">
        <v>143.62</v>
      </c>
    </row>
    <row r="1894" spans="1:6" hidden="1" outlineLevel="2" x14ac:dyDescent="0.25">
      <c r="A1894" s="136" t="s">
        <v>112</v>
      </c>
      <c r="B1894" s="136" t="s">
        <v>113</v>
      </c>
      <c r="C1894" s="136" t="s">
        <v>418</v>
      </c>
      <c r="D1894" s="136" t="s">
        <v>728</v>
      </c>
      <c r="E1894" s="136" t="s">
        <v>376</v>
      </c>
      <c r="F1894" s="137">
        <v>3464.7</v>
      </c>
    </row>
    <row r="1895" spans="1:6" hidden="1" outlineLevel="2" x14ac:dyDescent="0.25">
      <c r="A1895" s="136" t="s">
        <v>112</v>
      </c>
      <c r="B1895" s="136" t="s">
        <v>113</v>
      </c>
      <c r="C1895" s="136" t="s">
        <v>418</v>
      </c>
      <c r="D1895" s="136" t="s">
        <v>728</v>
      </c>
      <c r="E1895" s="136" t="s">
        <v>324</v>
      </c>
      <c r="F1895" s="137">
        <v>8213.35</v>
      </c>
    </row>
    <row r="1896" spans="1:6" hidden="1" outlineLevel="2" x14ac:dyDescent="0.25">
      <c r="A1896" s="136" t="s">
        <v>112</v>
      </c>
      <c r="B1896" s="136" t="s">
        <v>113</v>
      </c>
      <c r="C1896" s="136" t="s">
        <v>418</v>
      </c>
      <c r="D1896" s="136" t="s">
        <v>728</v>
      </c>
      <c r="E1896" s="136" t="s">
        <v>367</v>
      </c>
      <c r="F1896" s="137">
        <v>7789.01</v>
      </c>
    </row>
    <row r="1897" spans="1:6" hidden="1" outlineLevel="2" x14ac:dyDescent="0.25">
      <c r="A1897" s="136" t="s">
        <v>112</v>
      </c>
      <c r="B1897" s="136" t="s">
        <v>113</v>
      </c>
      <c r="C1897" s="136" t="s">
        <v>418</v>
      </c>
      <c r="D1897" s="136" t="s">
        <v>728</v>
      </c>
      <c r="E1897" s="136" t="s">
        <v>293</v>
      </c>
      <c r="F1897" s="137">
        <v>2705.99</v>
      </c>
    </row>
    <row r="1898" spans="1:6" hidden="1" outlineLevel="2" x14ac:dyDescent="0.25">
      <c r="A1898" s="136" t="s">
        <v>112</v>
      </c>
      <c r="B1898" s="136" t="s">
        <v>113</v>
      </c>
      <c r="C1898" s="136" t="s">
        <v>418</v>
      </c>
      <c r="D1898" s="136" t="s">
        <v>728</v>
      </c>
      <c r="E1898" s="136" t="s">
        <v>313</v>
      </c>
      <c r="F1898" s="137">
        <v>255.43</v>
      </c>
    </row>
    <row r="1899" spans="1:6" hidden="1" outlineLevel="2" x14ac:dyDescent="0.25">
      <c r="A1899" s="136" t="s">
        <v>112</v>
      </c>
      <c r="B1899" s="136" t="s">
        <v>113</v>
      </c>
      <c r="C1899" s="136" t="s">
        <v>418</v>
      </c>
      <c r="D1899" s="136" t="s">
        <v>728</v>
      </c>
      <c r="E1899" s="136" t="s">
        <v>298</v>
      </c>
      <c r="F1899" s="137">
        <v>1360.88</v>
      </c>
    </row>
    <row r="1900" spans="1:6" hidden="1" outlineLevel="2" x14ac:dyDescent="0.25">
      <c r="A1900" s="136" t="s">
        <v>112</v>
      </c>
      <c r="B1900" s="136" t="s">
        <v>113</v>
      </c>
      <c r="C1900" s="136" t="s">
        <v>418</v>
      </c>
      <c r="D1900" s="136" t="s">
        <v>728</v>
      </c>
      <c r="E1900" s="136" t="s">
        <v>362</v>
      </c>
      <c r="F1900" s="137">
        <v>68742.62</v>
      </c>
    </row>
    <row r="1901" spans="1:6" hidden="1" outlineLevel="2" x14ac:dyDescent="0.25">
      <c r="A1901" s="136" t="s">
        <v>112</v>
      </c>
      <c r="B1901" s="136" t="s">
        <v>113</v>
      </c>
      <c r="C1901" s="136" t="s">
        <v>418</v>
      </c>
      <c r="D1901" s="136" t="s">
        <v>728</v>
      </c>
      <c r="E1901" s="136" t="s">
        <v>346</v>
      </c>
      <c r="F1901" s="137">
        <v>2813.36</v>
      </c>
    </row>
    <row r="1902" spans="1:6" hidden="1" outlineLevel="2" x14ac:dyDescent="0.25">
      <c r="A1902" s="136" t="s">
        <v>112</v>
      </c>
      <c r="B1902" s="136" t="s">
        <v>113</v>
      </c>
      <c r="C1902" s="136" t="s">
        <v>418</v>
      </c>
      <c r="D1902" s="136" t="s">
        <v>728</v>
      </c>
      <c r="E1902" s="136" t="s">
        <v>363</v>
      </c>
      <c r="F1902" s="137">
        <v>4683.33</v>
      </c>
    </row>
    <row r="1903" spans="1:6" hidden="1" outlineLevel="2" x14ac:dyDescent="0.25">
      <c r="A1903" s="136" t="s">
        <v>112</v>
      </c>
      <c r="B1903" s="136" t="s">
        <v>113</v>
      </c>
      <c r="C1903" s="136" t="s">
        <v>418</v>
      </c>
      <c r="D1903" s="136" t="s">
        <v>728</v>
      </c>
      <c r="E1903" s="136" t="s">
        <v>291</v>
      </c>
      <c r="F1903" s="137">
        <v>28869.56</v>
      </c>
    </row>
    <row r="1904" spans="1:6" hidden="1" outlineLevel="2" x14ac:dyDescent="0.25">
      <c r="A1904" s="136" t="s">
        <v>112</v>
      </c>
      <c r="B1904" s="136" t="s">
        <v>113</v>
      </c>
      <c r="C1904" s="136" t="s">
        <v>418</v>
      </c>
      <c r="D1904" s="136" t="s">
        <v>728</v>
      </c>
      <c r="E1904" s="136" t="s">
        <v>323</v>
      </c>
      <c r="F1904" s="137">
        <v>5848.13</v>
      </c>
    </row>
    <row r="1905" spans="1:6" hidden="1" outlineLevel="2" x14ac:dyDescent="0.25">
      <c r="A1905" s="136" t="s">
        <v>112</v>
      </c>
      <c r="B1905" s="136" t="s">
        <v>113</v>
      </c>
      <c r="C1905" s="136" t="s">
        <v>418</v>
      </c>
      <c r="D1905" s="136" t="s">
        <v>728</v>
      </c>
      <c r="E1905" s="136" t="s">
        <v>334</v>
      </c>
      <c r="F1905" s="137">
        <v>24543.09</v>
      </c>
    </row>
    <row r="1906" spans="1:6" hidden="1" outlineLevel="2" x14ac:dyDescent="0.25">
      <c r="A1906" s="136" t="s">
        <v>112</v>
      </c>
      <c r="B1906" s="136" t="s">
        <v>113</v>
      </c>
      <c r="C1906" s="136" t="s">
        <v>418</v>
      </c>
      <c r="D1906" s="136" t="s">
        <v>728</v>
      </c>
      <c r="E1906" s="136" t="s">
        <v>355</v>
      </c>
      <c r="F1906" s="137">
        <v>1392.31</v>
      </c>
    </row>
    <row r="1907" spans="1:6" hidden="1" outlineLevel="2" x14ac:dyDescent="0.25">
      <c r="A1907" s="136" t="s">
        <v>112</v>
      </c>
      <c r="B1907" s="136" t="s">
        <v>113</v>
      </c>
      <c r="C1907" s="136" t="s">
        <v>418</v>
      </c>
      <c r="D1907" s="136" t="s">
        <v>728</v>
      </c>
      <c r="E1907" s="136" t="s">
        <v>280</v>
      </c>
      <c r="F1907" s="137">
        <v>8746.9599999999991</v>
      </c>
    </row>
    <row r="1908" spans="1:6" hidden="1" outlineLevel="2" x14ac:dyDescent="0.25">
      <c r="A1908" s="136" t="s">
        <v>112</v>
      </c>
      <c r="B1908" s="136" t="s">
        <v>113</v>
      </c>
      <c r="C1908" s="136" t="s">
        <v>418</v>
      </c>
      <c r="D1908" s="136" t="s">
        <v>729</v>
      </c>
      <c r="E1908" s="136" t="s">
        <v>283</v>
      </c>
      <c r="F1908" s="137">
        <v>577.71</v>
      </c>
    </row>
    <row r="1909" spans="1:6" hidden="1" outlineLevel="2" x14ac:dyDescent="0.25">
      <c r="A1909" s="136" t="s">
        <v>112</v>
      </c>
      <c r="B1909" s="136" t="s">
        <v>113</v>
      </c>
      <c r="C1909" s="136" t="s">
        <v>418</v>
      </c>
      <c r="D1909" s="136" t="s">
        <v>729</v>
      </c>
      <c r="E1909" s="136" t="s">
        <v>334</v>
      </c>
      <c r="F1909" s="137">
        <v>33305.69</v>
      </c>
    </row>
    <row r="1910" spans="1:6" hidden="1" outlineLevel="2" x14ac:dyDescent="0.25">
      <c r="A1910" s="136" t="s">
        <v>112</v>
      </c>
      <c r="B1910" s="136" t="s">
        <v>113</v>
      </c>
      <c r="C1910" s="136" t="s">
        <v>418</v>
      </c>
      <c r="D1910" s="136" t="s">
        <v>729</v>
      </c>
      <c r="E1910" s="136" t="s">
        <v>290</v>
      </c>
      <c r="F1910" s="137">
        <v>4108.6000000000004</v>
      </c>
    </row>
    <row r="1911" spans="1:6" hidden="1" outlineLevel="2" x14ac:dyDescent="0.25">
      <c r="A1911" s="136" t="s">
        <v>112</v>
      </c>
      <c r="B1911" s="136" t="s">
        <v>113</v>
      </c>
      <c r="C1911" s="136" t="s">
        <v>418</v>
      </c>
      <c r="D1911" s="136" t="s">
        <v>729</v>
      </c>
      <c r="E1911" s="136" t="s">
        <v>327</v>
      </c>
      <c r="F1911" s="137">
        <v>839.35</v>
      </c>
    </row>
    <row r="1912" spans="1:6" hidden="1" outlineLevel="2" x14ac:dyDescent="0.25">
      <c r="A1912" s="136" t="s">
        <v>112</v>
      </c>
      <c r="B1912" s="136" t="s">
        <v>113</v>
      </c>
      <c r="C1912" s="136" t="s">
        <v>418</v>
      </c>
      <c r="D1912" s="136" t="s">
        <v>729</v>
      </c>
      <c r="E1912" s="136" t="s">
        <v>322</v>
      </c>
      <c r="F1912" s="137">
        <v>1684.15</v>
      </c>
    </row>
    <row r="1913" spans="1:6" hidden="1" outlineLevel="2" x14ac:dyDescent="0.25">
      <c r="A1913" s="136" t="s">
        <v>112</v>
      </c>
      <c r="B1913" s="136" t="s">
        <v>113</v>
      </c>
      <c r="C1913" s="136" t="s">
        <v>418</v>
      </c>
      <c r="D1913" s="136" t="s">
        <v>729</v>
      </c>
      <c r="E1913" s="136" t="s">
        <v>279</v>
      </c>
      <c r="F1913" s="137">
        <v>2759.65</v>
      </c>
    </row>
    <row r="1914" spans="1:6" hidden="1" outlineLevel="2" x14ac:dyDescent="0.25">
      <c r="A1914" s="136" t="s">
        <v>112</v>
      </c>
      <c r="B1914" s="136" t="s">
        <v>113</v>
      </c>
      <c r="C1914" s="136" t="s">
        <v>418</v>
      </c>
      <c r="D1914" s="136" t="s">
        <v>729</v>
      </c>
      <c r="E1914" s="136" t="s">
        <v>287</v>
      </c>
      <c r="F1914" s="137">
        <v>4307.28</v>
      </c>
    </row>
    <row r="1915" spans="1:6" hidden="1" outlineLevel="2" x14ac:dyDescent="0.25">
      <c r="A1915" s="136" t="s">
        <v>112</v>
      </c>
      <c r="B1915" s="136" t="s">
        <v>113</v>
      </c>
      <c r="C1915" s="136" t="s">
        <v>418</v>
      </c>
      <c r="D1915" s="136" t="s">
        <v>729</v>
      </c>
      <c r="E1915" s="136" t="s">
        <v>303</v>
      </c>
      <c r="F1915" s="137">
        <v>82.5</v>
      </c>
    </row>
    <row r="1916" spans="1:6" hidden="1" outlineLevel="2" x14ac:dyDescent="0.25">
      <c r="A1916" s="136" t="s">
        <v>112</v>
      </c>
      <c r="B1916" s="136" t="s">
        <v>113</v>
      </c>
      <c r="C1916" s="136" t="s">
        <v>418</v>
      </c>
      <c r="D1916" s="136" t="s">
        <v>729</v>
      </c>
      <c r="E1916" s="136" t="s">
        <v>360</v>
      </c>
      <c r="F1916" s="137">
        <v>4043.46</v>
      </c>
    </row>
    <row r="1917" spans="1:6" hidden="1" outlineLevel="2" x14ac:dyDescent="0.25">
      <c r="A1917" s="136" t="s">
        <v>112</v>
      </c>
      <c r="B1917" s="136" t="s">
        <v>113</v>
      </c>
      <c r="C1917" s="136" t="s">
        <v>418</v>
      </c>
      <c r="D1917" s="136" t="s">
        <v>729</v>
      </c>
      <c r="E1917" s="136" t="s">
        <v>293</v>
      </c>
      <c r="F1917" s="137">
        <v>2782.82</v>
      </c>
    </row>
    <row r="1918" spans="1:6" hidden="1" outlineLevel="2" x14ac:dyDescent="0.25">
      <c r="A1918" s="136" t="s">
        <v>112</v>
      </c>
      <c r="B1918" s="136" t="s">
        <v>113</v>
      </c>
      <c r="C1918" s="136" t="s">
        <v>418</v>
      </c>
      <c r="D1918" s="136" t="s">
        <v>729</v>
      </c>
      <c r="E1918" s="136" t="s">
        <v>285</v>
      </c>
      <c r="F1918" s="137">
        <v>805.4</v>
      </c>
    </row>
    <row r="1919" spans="1:6" hidden="1" outlineLevel="2" x14ac:dyDescent="0.25">
      <c r="A1919" s="136" t="s">
        <v>112</v>
      </c>
      <c r="B1919" s="136" t="s">
        <v>113</v>
      </c>
      <c r="C1919" s="136" t="s">
        <v>418</v>
      </c>
      <c r="D1919" s="136" t="s">
        <v>729</v>
      </c>
      <c r="E1919" s="136" t="s">
        <v>338</v>
      </c>
      <c r="F1919" s="137">
        <v>16832.009999999998</v>
      </c>
    </row>
    <row r="1920" spans="1:6" hidden="1" outlineLevel="2" x14ac:dyDescent="0.25">
      <c r="A1920" s="136" t="s">
        <v>112</v>
      </c>
      <c r="B1920" s="136" t="s">
        <v>113</v>
      </c>
      <c r="C1920" s="136" t="s">
        <v>418</v>
      </c>
      <c r="D1920" s="136" t="s">
        <v>729</v>
      </c>
      <c r="E1920" s="136" t="s">
        <v>288</v>
      </c>
      <c r="F1920" s="137">
        <v>663.37</v>
      </c>
    </row>
    <row r="1921" spans="1:6" hidden="1" outlineLevel="2" x14ac:dyDescent="0.25">
      <c r="A1921" s="136" t="s">
        <v>112</v>
      </c>
      <c r="B1921" s="136" t="s">
        <v>113</v>
      </c>
      <c r="C1921" s="136" t="s">
        <v>418</v>
      </c>
      <c r="D1921" s="136" t="s">
        <v>729</v>
      </c>
      <c r="E1921" s="136" t="s">
        <v>284</v>
      </c>
      <c r="F1921" s="137">
        <v>324.56</v>
      </c>
    </row>
    <row r="1922" spans="1:6" hidden="1" outlineLevel="2" x14ac:dyDescent="0.25">
      <c r="A1922" s="136" t="s">
        <v>112</v>
      </c>
      <c r="B1922" s="136" t="s">
        <v>113</v>
      </c>
      <c r="C1922" s="136" t="s">
        <v>418</v>
      </c>
      <c r="D1922" s="136" t="s">
        <v>729</v>
      </c>
      <c r="E1922" s="136" t="s">
        <v>316</v>
      </c>
      <c r="F1922" s="137">
        <v>12325.65</v>
      </c>
    </row>
    <row r="1923" spans="1:6" hidden="1" outlineLevel="2" x14ac:dyDescent="0.25">
      <c r="A1923" s="136" t="s">
        <v>112</v>
      </c>
      <c r="B1923" s="136" t="s">
        <v>113</v>
      </c>
      <c r="C1923" s="136" t="s">
        <v>418</v>
      </c>
      <c r="D1923" s="136" t="s">
        <v>729</v>
      </c>
      <c r="E1923" s="136" t="s">
        <v>340</v>
      </c>
      <c r="F1923" s="137">
        <v>1175054.8700000001</v>
      </c>
    </row>
    <row r="1924" spans="1:6" hidden="1" outlineLevel="2" x14ac:dyDescent="0.25">
      <c r="A1924" s="136" t="s">
        <v>112</v>
      </c>
      <c r="B1924" s="136" t="s">
        <v>113</v>
      </c>
      <c r="C1924" s="136" t="s">
        <v>418</v>
      </c>
      <c r="D1924" s="136" t="s">
        <v>729</v>
      </c>
      <c r="E1924" s="136" t="s">
        <v>337</v>
      </c>
      <c r="F1924" s="137">
        <v>29377.74</v>
      </c>
    </row>
    <row r="1925" spans="1:6" hidden="1" outlineLevel="2" x14ac:dyDescent="0.25">
      <c r="A1925" s="136" t="s">
        <v>112</v>
      </c>
      <c r="B1925" s="136" t="s">
        <v>113</v>
      </c>
      <c r="C1925" s="136" t="s">
        <v>418</v>
      </c>
      <c r="D1925" s="136" t="s">
        <v>729</v>
      </c>
      <c r="E1925" s="136" t="s">
        <v>291</v>
      </c>
      <c r="F1925" s="137">
        <v>621.79</v>
      </c>
    </row>
    <row r="1926" spans="1:6" hidden="1" outlineLevel="2" x14ac:dyDescent="0.25">
      <c r="A1926" s="136" t="s">
        <v>112</v>
      </c>
      <c r="B1926" s="136" t="s">
        <v>113</v>
      </c>
      <c r="C1926" s="136" t="s">
        <v>418</v>
      </c>
      <c r="D1926" s="136" t="s">
        <v>729</v>
      </c>
      <c r="E1926" s="136" t="s">
        <v>280</v>
      </c>
      <c r="F1926" s="137">
        <v>1366.59</v>
      </c>
    </row>
    <row r="1927" spans="1:6" hidden="1" outlineLevel="2" x14ac:dyDescent="0.25">
      <c r="A1927" s="136" t="s">
        <v>112</v>
      </c>
      <c r="B1927" s="136" t="s">
        <v>113</v>
      </c>
      <c r="C1927" s="136" t="s">
        <v>418</v>
      </c>
      <c r="D1927" s="136" t="s">
        <v>729</v>
      </c>
      <c r="E1927" s="136" t="s">
        <v>286</v>
      </c>
      <c r="F1927" s="137">
        <v>974.72</v>
      </c>
    </row>
    <row r="1928" spans="1:6" hidden="1" outlineLevel="2" x14ac:dyDescent="0.25">
      <c r="A1928" s="136" t="s">
        <v>112</v>
      </c>
      <c r="B1928" s="136" t="s">
        <v>113</v>
      </c>
      <c r="C1928" s="136" t="s">
        <v>418</v>
      </c>
      <c r="D1928" s="136" t="s">
        <v>729</v>
      </c>
      <c r="E1928" s="136" t="s">
        <v>281</v>
      </c>
      <c r="F1928" s="137">
        <v>1036.42</v>
      </c>
    </row>
    <row r="1929" spans="1:6" hidden="1" outlineLevel="2" x14ac:dyDescent="0.25">
      <c r="A1929" s="136" t="s">
        <v>112</v>
      </c>
      <c r="B1929" s="136" t="s">
        <v>113</v>
      </c>
      <c r="C1929" s="136" t="s">
        <v>418</v>
      </c>
      <c r="D1929" s="136" t="s">
        <v>730</v>
      </c>
      <c r="E1929" s="136" t="s">
        <v>327</v>
      </c>
      <c r="F1929" s="137">
        <v>2139.5500000000002</v>
      </c>
    </row>
    <row r="1930" spans="1:6" hidden="1" outlineLevel="2" x14ac:dyDescent="0.25">
      <c r="A1930" s="136" t="s">
        <v>112</v>
      </c>
      <c r="B1930" s="136" t="s">
        <v>113</v>
      </c>
      <c r="C1930" s="136" t="s">
        <v>418</v>
      </c>
      <c r="D1930" s="136" t="s">
        <v>730</v>
      </c>
      <c r="E1930" s="136" t="s">
        <v>281</v>
      </c>
      <c r="F1930" s="137">
        <v>2801.18</v>
      </c>
    </row>
    <row r="1931" spans="1:6" hidden="1" outlineLevel="2" x14ac:dyDescent="0.25">
      <c r="A1931" s="136" t="s">
        <v>112</v>
      </c>
      <c r="B1931" s="136" t="s">
        <v>113</v>
      </c>
      <c r="C1931" s="136" t="s">
        <v>418</v>
      </c>
      <c r="D1931" s="136" t="s">
        <v>730</v>
      </c>
      <c r="E1931" s="136" t="s">
        <v>283</v>
      </c>
      <c r="F1931" s="137">
        <v>1705.77</v>
      </c>
    </row>
    <row r="1932" spans="1:6" hidden="1" outlineLevel="2" x14ac:dyDescent="0.25">
      <c r="A1932" s="136" t="s">
        <v>112</v>
      </c>
      <c r="B1932" s="136" t="s">
        <v>113</v>
      </c>
      <c r="C1932" s="136" t="s">
        <v>418</v>
      </c>
      <c r="D1932" s="136" t="s">
        <v>730</v>
      </c>
      <c r="E1932" s="136" t="s">
        <v>282</v>
      </c>
      <c r="F1932" s="137">
        <v>1871.55</v>
      </c>
    </row>
    <row r="1933" spans="1:6" hidden="1" outlineLevel="2" x14ac:dyDescent="0.25">
      <c r="A1933" s="136" t="s">
        <v>112</v>
      </c>
      <c r="B1933" s="136" t="s">
        <v>113</v>
      </c>
      <c r="C1933" s="136" t="s">
        <v>418</v>
      </c>
      <c r="D1933" s="136" t="s">
        <v>730</v>
      </c>
      <c r="E1933" s="136" t="s">
        <v>287</v>
      </c>
      <c r="F1933" s="137">
        <v>822.84</v>
      </c>
    </row>
    <row r="1934" spans="1:6" hidden="1" outlineLevel="2" x14ac:dyDescent="0.25">
      <c r="A1934" s="136" t="s">
        <v>112</v>
      </c>
      <c r="B1934" s="136" t="s">
        <v>113</v>
      </c>
      <c r="C1934" s="136" t="s">
        <v>418</v>
      </c>
      <c r="D1934" s="136" t="s">
        <v>730</v>
      </c>
      <c r="E1934" s="136" t="s">
        <v>334</v>
      </c>
      <c r="F1934" s="137">
        <v>21636.63</v>
      </c>
    </row>
    <row r="1935" spans="1:6" hidden="1" outlineLevel="2" x14ac:dyDescent="0.25">
      <c r="A1935" s="136" t="s">
        <v>112</v>
      </c>
      <c r="B1935" s="136" t="s">
        <v>113</v>
      </c>
      <c r="C1935" s="136" t="s">
        <v>418</v>
      </c>
      <c r="D1935" s="136" t="s">
        <v>730</v>
      </c>
      <c r="E1935" s="136" t="s">
        <v>284</v>
      </c>
      <c r="F1935" s="137">
        <v>1400.92</v>
      </c>
    </row>
    <row r="1936" spans="1:6" hidden="1" outlineLevel="2" x14ac:dyDescent="0.25">
      <c r="A1936" s="136" t="s">
        <v>112</v>
      </c>
      <c r="B1936" s="136" t="s">
        <v>113</v>
      </c>
      <c r="C1936" s="136" t="s">
        <v>418</v>
      </c>
      <c r="D1936" s="136" t="s">
        <v>730</v>
      </c>
      <c r="E1936" s="136" t="s">
        <v>346</v>
      </c>
      <c r="F1936" s="137">
        <v>754</v>
      </c>
    </row>
    <row r="1937" spans="1:6" hidden="1" outlineLevel="2" x14ac:dyDescent="0.25">
      <c r="A1937" s="136" t="s">
        <v>112</v>
      </c>
      <c r="B1937" s="136" t="s">
        <v>113</v>
      </c>
      <c r="C1937" s="136" t="s">
        <v>418</v>
      </c>
      <c r="D1937" s="136" t="s">
        <v>730</v>
      </c>
      <c r="E1937" s="136" t="s">
        <v>288</v>
      </c>
      <c r="F1937" s="137">
        <v>6970.77</v>
      </c>
    </row>
    <row r="1938" spans="1:6" hidden="1" outlineLevel="2" x14ac:dyDescent="0.25">
      <c r="A1938" s="136" t="s">
        <v>112</v>
      </c>
      <c r="B1938" s="136" t="s">
        <v>113</v>
      </c>
      <c r="C1938" s="136" t="s">
        <v>418</v>
      </c>
      <c r="D1938" s="136" t="s">
        <v>730</v>
      </c>
      <c r="E1938" s="136" t="s">
        <v>279</v>
      </c>
      <c r="F1938" s="137">
        <v>3568.87</v>
      </c>
    </row>
    <row r="1939" spans="1:6" hidden="1" outlineLevel="2" x14ac:dyDescent="0.25">
      <c r="A1939" s="136" t="s">
        <v>112</v>
      </c>
      <c r="B1939" s="136" t="s">
        <v>113</v>
      </c>
      <c r="C1939" s="136" t="s">
        <v>418</v>
      </c>
      <c r="D1939" s="136" t="s">
        <v>730</v>
      </c>
      <c r="E1939" s="136" t="s">
        <v>290</v>
      </c>
      <c r="F1939" s="137">
        <v>4217.46</v>
      </c>
    </row>
    <row r="1940" spans="1:6" hidden="1" outlineLevel="2" x14ac:dyDescent="0.25">
      <c r="A1940" s="136" t="s">
        <v>112</v>
      </c>
      <c r="B1940" s="136" t="s">
        <v>113</v>
      </c>
      <c r="C1940" s="136" t="s">
        <v>418</v>
      </c>
      <c r="D1940" s="136" t="s">
        <v>730</v>
      </c>
      <c r="E1940" s="136" t="s">
        <v>323</v>
      </c>
      <c r="F1940" s="137">
        <v>2058.06</v>
      </c>
    </row>
    <row r="1941" spans="1:6" hidden="1" outlineLevel="2" x14ac:dyDescent="0.25">
      <c r="A1941" s="136" t="s">
        <v>112</v>
      </c>
      <c r="B1941" s="136" t="s">
        <v>113</v>
      </c>
      <c r="C1941" s="136" t="s">
        <v>418</v>
      </c>
      <c r="D1941" s="136" t="s">
        <v>730</v>
      </c>
      <c r="E1941" s="136" t="s">
        <v>299</v>
      </c>
      <c r="F1941" s="137">
        <v>373.96</v>
      </c>
    </row>
    <row r="1942" spans="1:6" hidden="1" outlineLevel="2" x14ac:dyDescent="0.25">
      <c r="A1942" s="136" t="s">
        <v>112</v>
      </c>
      <c r="B1942" s="136" t="s">
        <v>113</v>
      </c>
      <c r="C1942" s="136" t="s">
        <v>418</v>
      </c>
      <c r="D1942" s="136" t="s">
        <v>730</v>
      </c>
      <c r="E1942" s="136" t="s">
        <v>280</v>
      </c>
      <c r="F1942" s="137">
        <v>3303.24</v>
      </c>
    </row>
    <row r="1943" spans="1:6" hidden="1" outlineLevel="2" x14ac:dyDescent="0.25">
      <c r="A1943" s="136" t="s">
        <v>112</v>
      </c>
      <c r="B1943" s="136" t="s">
        <v>113</v>
      </c>
      <c r="C1943" s="136" t="s">
        <v>418</v>
      </c>
      <c r="D1943" s="136" t="s">
        <v>730</v>
      </c>
      <c r="E1943" s="136" t="s">
        <v>300</v>
      </c>
      <c r="F1943" s="137">
        <v>2018.4</v>
      </c>
    </row>
    <row r="1944" spans="1:6" hidden="1" outlineLevel="2" x14ac:dyDescent="0.25">
      <c r="A1944" s="136" t="s">
        <v>112</v>
      </c>
      <c r="B1944" s="136" t="s">
        <v>113</v>
      </c>
      <c r="C1944" s="136" t="s">
        <v>418</v>
      </c>
      <c r="D1944" s="136" t="s">
        <v>730</v>
      </c>
      <c r="E1944" s="136" t="s">
        <v>367</v>
      </c>
      <c r="F1944" s="137">
        <v>5664.87</v>
      </c>
    </row>
    <row r="1945" spans="1:6" hidden="1" outlineLevel="2" x14ac:dyDescent="0.25">
      <c r="A1945" s="136" t="s">
        <v>112</v>
      </c>
      <c r="B1945" s="136" t="s">
        <v>113</v>
      </c>
      <c r="C1945" s="136" t="s">
        <v>418</v>
      </c>
      <c r="D1945" s="136" t="s">
        <v>730</v>
      </c>
      <c r="E1945" s="136" t="s">
        <v>301</v>
      </c>
      <c r="F1945" s="137">
        <v>2824.34</v>
      </c>
    </row>
    <row r="1946" spans="1:6" hidden="1" outlineLevel="2" x14ac:dyDescent="0.25">
      <c r="A1946" s="136" t="s">
        <v>112</v>
      </c>
      <c r="B1946" s="136" t="s">
        <v>113</v>
      </c>
      <c r="C1946" s="136" t="s">
        <v>418</v>
      </c>
      <c r="D1946" s="136" t="s">
        <v>730</v>
      </c>
      <c r="E1946" s="136" t="s">
        <v>285</v>
      </c>
      <c r="F1946" s="137">
        <v>1797.44</v>
      </c>
    </row>
    <row r="1947" spans="1:6" hidden="1" outlineLevel="2" x14ac:dyDescent="0.25">
      <c r="A1947" s="136" t="s">
        <v>112</v>
      </c>
      <c r="B1947" s="136" t="s">
        <v>113</v>
      </c>
      <c r="C1947" s="136" t="s">
        <v>418</v>
      </c>
      <c r="D1947" s="136" t="s">
        <v>730</v>
      </c>
      <c r="E1947" s="136" t="s">
        <v>289</v>
      </c>
      <c r="F1947" s="137">
        <v>6205.8</v>
      </c>
    </row>
    <row r="1948" spans="1:6" hidden="1" outlineLevel="2" x14ac:dyDescent="0.25">
      <c r="A1948" s="136" t="s">
        <v>112</v>
      </c>
      <c r="B1948" s="136" t="s">
        <v>113</v>
      </c>
      <c r="C1948" s="136" t="s">
        <v>418</v>
      </c>
      <c r="D1948" s="136" t="s">
        <v>730</v>
      </c>
      <c r="E1948" s="136" t="s">
        <v>291</v>
      </c>
      <c r="F1948" s="137">
        <v>4622.3999999999996</v>
      </c>
    </row>
    <row r="1949" spans="1:6" hidden="1" outlineLevel="2" x14ac:dyDescent="0.25">
      <c r="A1949" s="136" t="s">
        <v>112</v>
      </c>
      <c r="B1949" s="136" t="s">
        <v>113</v>
      </c>
      <c r="C1949" s="136" t="s">
        <v>418</v>
      </c>
      <c r="D1949" s="136" t="s">
        <v>730</v>
      </c>
      <c r="E1949" s="136" t="s">
        <v>292</v>
      </c>
      <c r="F1949" s="137">
        <v>3755.04</v>
      </c>
    </row>
    <row r="1950" spans="1:6" hidden="1" outlineLevel="2" x14ac:dyDescent="0.25">
      <c r="A1950" s="136" t="s">
        <v>112</v>
      </c>
      <c r="B1950" s="136" t="s">
        <v>113</v>
      </c>
      <c r="C1950" s="136" t="s">
        <v>418</v>
      </c>
      <c r="D1950" s="136" t="s">
        <v>730</v>
      </c>
      <c r="E1950" s="136" t="s">
        <v>303</v>
      </c>
      <c r="F1950" s="137">
        <v>4340.22</v>
      </c>
    </row>
    <row r="1951" spans="1:6" hidden="1" outlineLevel="2" x14ac:dyDescent="0.25">
      <c r="A1951" s="136" t="s">
        <v>112</v>
      </c>
      <c r="B1951" s="136" t="s">
        <v>113</v>
      </c>
      <c r="C1951" s="136" t="s">
        <v>418</v>
      </c>
      <c r="D1951" s="136" t="s">
        <v>730</v>
      </c>
      <c r="E1951" s="136" t="s">
        <v>324</v>
      </c>
      <c r="F1951" s="137">
        <v>204.56</v>
      </c>
    </row>
    <row r="1952" spans="1:6" hidden="1" outlineLevel="2" x14ac:dyDescent="0.25">
      <c r="A1952" s="136" t="s">
        <v>112</v>
      </c>
      <c r="B1952" s="136" t="s">
        <v>113</v>
      </c>
      <c r="C1952" s="136" t="s">
        <v>418</v>
      </c>
      <c r="D1952" s="136" t="s">
        <v>730</v>
      </c>
      <c r="E1952" s="136" t="s">
        <v>286</v>
      </c>
      <c r="F1952" s="137">
        <v>1100.98</v>
      </c>
    </row>
    <row r="1953" spans="1:6" hidden="1" outlineLevel="2" x14ac:dyDescent="0.25">
      <c r="A1953" s="136" t="s">
        <v>112</v>
      </c>
      <c r="B1953" s="136" t="s">
        <v>113</v>
      </c>
      <c r="C1953" s="136" t="s">
        <v>418</v>
      </c>
      <c r="D1953" s="136" t="s">
        <v>730</v>
      </c>
      <c r="E1953" s="136" t="s">
        <v>302</v>
      </c>
      <c r="F1953" s="137">
        <v>3385.35</v>
      </c>
    </row>
    <row r="1954" spans="1:6" hidden="1" outlineLevel="2" x14ac:dyDescent="0.25">
      <c r="A1954" s="136" t="s">
        <v>112</v>
      </c>
      <c r="B1954" s="136" t="s">
        <v>113</v>
      </c>
      <c r="C1954" s="136" t="s">
        <v>418</v>
      </c>
      <c r="D1954" s="136" t="s">
        <v>730</v>
      </c>
      <c r="E1954" s="136" t="s">
        <v>328</v>
      </c>
      <c r="F1954" s="137">
        <v>2597.63</v>
      </c>
    </row>
    <row r="1955" spans="1:6" hidden="1" outlineLevel="2" x14ac:dyDescent="0.25">
      <c r="A1955" s="136" t="s">
        <v>112</v>
      </c>
      <c r="B1955" s="136" t="s">
        <v>113</v>
      </c>
      <c r="C1955" s="136" t="s">
        <v>418</v>
      </c>
      <c r="D1955" s="136" t="s">
        <v>731</v>
      </c>
      <c r="E1955" s="136" t="s">
        <v>334</v>
      </c>
      <c r="F1955" s="137">
        <v>59110.84</v>
      </c>
    </row>
    <row r="1956" spans="1:6" hidden="1" outlineLevel="2" x14ac:dyDescent="0.25">
      <c r="A1956" s="136" t="s">
        <v>112</v>
      </c>
      <c r="B1956" s="136" t="s">
        <v>113</v>
      </c>
      <c r="C1956" s="136" t="s">
        <v>418</v>
      </c>
      <c r="D1956" s="136" t="s">
        <v>732</v>
      </c>
      <c r="E1956" s="136" t="s">
        <v>283</v>
      </c>
      <c r="F1956" s="137">
        <v>6840.47</v>
      </c>
    </row>
    <row r="1957" spans="1:6" hidden="1" outlineLevel="2" x14ac:dyDescent="0.25">
      <c r="A1957" s="136" t="s">
        <v>112</v>
      </c>
      <c r="B1957" s="136" t="s">
        <v>113</v>
      </c>
      <c r="C1957" s="136" t="s">
        <v>418</v>
      </c>
      <c r="D1957" s="136" t="s">
        <v>732</v>
      </c>
      <c r="E1957" s="136" t="s">
        <v>321</v>
      </c>
      <c r="F1957" s="137">
        <v>196.8</v>
      </c>
    </row>
    <row r="1958" spans="1:6" hidden="1" outlineLevel="2" x14ac:dyDescent="0.25">
      <c r="A1958" s="136" t="s">
        <v>112</v>
      </c>
      <c r="B1958" s="136" t="s">
        <v>113</v>
      </c>
      <c r="C1958" s="136" t="s">
        <v>418</v>
      </c>
      <c r="D1958" s="136" t="s">
        <v>732</v>
      </c>
      <c r="E1958" s="136" t="s">
        <v>323</v>
      </c>
      <c r="F1958" s="137">
        <v>4597.99</v>
      </c>
    </row>
    <row r="1959" spans="1:6" hidden="1" outlineLevel="2" x14ac:dyDescent="0.25">
      <c r="A1959" s="136" t="s">
        <v>112</v>
      </c>
      <c r="B1959" s="136" t="s">
        <v>113</v>
      </c>
      <c r="C1959" s="136" t="s">
        <v>418</v>
      </c>
      <c r="D1959" s="136" t="s">
        <v>732</v>
      </c>
      <c r="E1959" s="136" t="s">
        <v>287</v>
      </c>
      <c r="F1959" s="137">
        <v>24915.43</v>
      </c>
    </row>
    <row r="1960" spans="1:6" hidden="1" outlineLevel="2" x14ac:dyDescent="0.25">
      <c r="A1960" s="136" t="s">
        <v>112</v>
      </c>
      <c r="B1960" s="136" t="s">
        <v>113</v>
      </c>
      <c r="C1960" s="136" t="s">
        <v>418</v>
      </c>
      <c r="D1960" s="136" t="s">
        <v>732</v>
      </c>
      <c r="E1960" s="136" t="s">
        <v>279</v>
      </c>
      <c r="F1960" s="137">
        <v>1873.16</v>
      </c>
    </row>
    <row r="1961" spans="1:6" hidden="1" outlineLevel="2" x14ac:dyDescent="0.25">
      <c r="A1961" s="136" t="s">
        <v>112</v>
      </c>
      <c r="B1961" s="136" t="s">
        <v>113</v>
      </c>
      <c r="C1961" s="136" t="s">
        <v>418</v>
      </c>
      <c r="D1961" s="136" t="s">
        <v>732</v>
      </c>
      <c r="E1961" s="136" t="s">
        <v>281</v>
      </c>
      <c r="F1961" s="137">
        <v>4864.21</v>
      </c>
    </row>
    <row r="1962" spans="1:6" hidden="1" outlineLevel="2" x14ac:dyDescent="0.25">
      <c r="A1962" s="136" t="s">
        <v>112</v>
      </c>
      <c r="B1962" s="136" t="s">
        <v>113</v>
      </c>
      <c r="C1962" s="136" t="s">
        <v>418</v>
      </c>
      <c r="D1962" s="136" t="s">
        <v>732</v>
      </c>
      <c r="E1962" s="136" t="s">
        <v>328</v>
      </c>
      <c r="F1962" s="137">
        <v>3965.01</v>
      </c>
    </row>
    <row r="1963" spans="1:6" hidden="1" outlineLevel="2" x14ac:dyDescent="0.25">
      <c r="A1963" s="136" t="s">
        <v>112</v>
      </c>
      <c r="B1963" s="136" t="s">
        <v>113</v>
      </c>
      <c r="C1963" s="136" t="s">
        <v>418</v>
      </c>
      <c r="D1963" s="136" t="s">
        <v>732</v>
      </c>
      <c r="E1963" s="136" t="s">
        <v>280</v>
      </c>
      <c r="F1963" s="137">
        <v>5977.29</v>
      </c>
    </row>
    <row r="1964" spans="1:6" hidden="1" outlineLevel="2" x14ac:dyDescent="0.25">
      <c r="A1964" s="136" t="s">
        <v>112</v>
      </c>
      <c r="B1964" s="136" t="s">
        <v>113</v>
      </c>
      <c r="C1964" s="136" t="s">
        <v>418</v>
      </c>
      <c r="D1964" s="136" t="s">
        <v>732</v>
      </c>
      <c r="E1964" s="136" t="s">
        <v>346</v>
      </c>
      <c r="F1964" s="137">
        <v>2308.3200000000002</v>
      </c>
    </row>
    <row r="1965" spans="1:6" hidden="1" outlineLevel="2" x14ac:dyDescent="0.25">
      <c r="A1965" s="136" t="s">
        <v>112</v>
      </c>
      <c r="B1965" s="136" t="s">
        <v>113</v>
      </c>
      <c r="C1965" s="136" t="s">
        <v>418</v>
      </c>
      <c r="D1965" s="136" t="s">
        <v>732</v>
      </c>
      <c r="E1965" s="136" t="s">
        <v>376</v>
      </c>
      <c r="F1965" s="137">
        <v>3464.76</v>
      </c>
    </row>
    <row r="1966" spans="1:6" hidden="1" outlineLevel="2" x14ac:dyDescent="0.25">
      <c r="A1966" s="136" t="s">
        <v>112</v>
      </c>
      <c r="B1966" s="136" t="s">
        <v>113</v>
      </c>
      <c r="C1966" s="136" t="s">
        <v>418</v>
      </c>
      <c r="D1966" s="136" t="s">
        <v>732</v>
      </c>
      <c r="E1966" s="136" t="s">
        <v>301</v>
      </c>
      <c r="F1966" s="137">
        <v>993.21</v>
      </c>
    </row>
    <row r="1967" spans="1:6" hidden="1" outlineLevel="2" x14ac:dyDescent="0.25">
      <c r="A1967" s="136" t="s">
        <v>112</v>
      </c>
      <c r="B1967" s="136" t="s">
        <v>113</v>
      </c>
      <c r="C1967" s="136" t="s">
        <v>418</v>
      </c>
      <c r="D1967" s="136" t="s">
        <v>732</v>
      </c>
      <c r="E1967" s="136" t="s">
        <v>367</v>
      </c>
      <c r="F1967" s="137">
        <v>14089.27</v>
      </c>
    </row>
    <row r="1968" spans="1:6" hidden="1" outlineLevel="2" x14ac:dyDescent="0.25">
      <c r="A1968" s="136" t="s">
        <v>112</v>
      </c>
      <c r="B1968" s="136" t="s">
        <v>113</v>
      </c>
      <c r="C1968" s="136" t="s">
        <v>418</v>
      </c>
      <c r="D1968" s="136" t="s">
        <v>732</v>
      </c>
      <c r="E1968" s="136" t="s">
        <v>298</v>
      </c>
      <c r="F1968" s="137">
        <v>396.05</v>
      </c>
    </row>
    <row r="1969" spans="1:6" hidden="1" outlineLevel="2" x14ac:dyDescent="0.25">
      <c r="A1969" s="136" t="s">
        <v>112</v>
      </c>
      <c r="B1969" s="136" t="s">
        <v>113</v>
      </c>
      <c r="C1969" s="136" t="s">
        <v>418</v>
      </c>
      <c r="D1969" s="136" t="s">
        <v>732</v>
      </c>
      <c r="E1969" s="136" t="s">
        <v>366</v>
      </c>
      <c r="F1969" s="137">
        <v>316.49</v>
      </c>
    </row>
    <row r="1970" spans="1:6" hidden="1" outlineLevel="2" x14ac:dyDescent="0.25">
      <c r="A1970" s="136" t="s">
        <v>112</v>
      </c>
      <c r="B1970" s="136" t="s">
        <v>113</v>
      </c>
      <c r="C1970" s="136" t="s">
        <v>418</v>
      </c>
      <c r="D1970" s="136" t="s">
        <v>732</v>
      </c>
      <c r="E1970" s="136" t="s">
        <v>278</v>
      </c>
      <c r="F1970" s="137">
        <v>92.03</v>
      </c>
    </row>
    <row r="1971" spans="1:6" hidden="1" outlineLevel="2" x14ac:dyDescent="0.25">
      <c r="A1971" s="136" t="s">
        <v>112</v>
      </c>
      <c r="B1971" s="136" t="s">
        <v>113</v>
      </c>
      <c r="C1971" s="136" t="s">
        <v>418</v>
      </c>
      <c r="D1971" s="136" t="s">
        <v>732</v>
      </c>
      <c r="E1971" s="136" t="s">
        <v>293</v>
      </c>
      <c r="F1971" s="137">
        <v>1306.77</v>
      </c>
    </row>
    <row r="1972" spans="1:6" hidden="1" outlineLevel="2" x14ac:dyDescent="0.25">
      <c r="A1972" s="136" t="s">
        <v>112</v>
      </c>
      <c r="B1972" s="136" t="s">
        <v>113</v>
      </c>
      <c r="C1972" s="136" t="s">
        <v>418</v>
      </c>
      <c r="D1972" s="136" t="s">
        <v>732</v>
      </c>
      <c r="E1972" s="136" t="s">
        <v>300</v>
      </c>
      <c r="F1972" s="137">
        <v>858.14</v>
      </c>
    </row>
    <row r="1973" spans="1:6" hidden="1" outlineLevel="2" x14ac:dyDescent="0.25">
      <c r="A1973" s="136" t="s">
        <v>112</v>
      </c>
      <c r="B1973" s="136" t="s">
        <v>113</v>
      </c>
      <c r="C1973" s="136" t="s">
        <v>418</v>
      </c>
      <c r="D1973" s="136" t="s">
        <v>732</v>
      </c>
      <c r="E1973" s="136" t="s">
        <v>297</v>
      </c>
      <c r="F1973" s="137">
        <v>356.44</v>
      </c>
    </row>
    <row r="1974" spans="1:6" hidden="1" outlineLevel="2" x14ac:dyDescent="0.25">
      <c r="A1974" s="136" t="s">
        <v>112</v>
      </c>
      <c r="B1974" s="136" t="s">
        <v>113</v>
      </c>
      <c r="C1974" s="136" t="s">
        <v>418</v>
      </c>
      <c r="D1974" s="136" t="s">
        <v>732</v>
      </c>
      <c r="E1974" s="136" t="s">
        <v>324</v>
      </c>
      <c r="F1974" s="137">
        <v>11658.05</v>
      </c>
    </row>
    <row r="1975" spans="1:6" hidden="1" outlineLevel="2" x14ac:dyDescent="0.25">
      <c r="A1975" s="136" t="s">
        <v>112</v>
      </c>
      <c r="B1975" s="136" t="s">
        <v>113</v>
      </c>
      <c r="C1975" s="136" t="s">
        <v>418</v>
      </c>
      <c r="D1975" s="136" t="s">
        <v>732</v>
      </c>
      <c r="E1975" s="136" t="s">
        <v>284</v>
      </c>
      <c r="F1975" s="137">
        <v>3374.42</v>
      </c>
    </row>
    <row r="1976" spans="1:6" hidden="1" outlineLevel="2" x14ac:dyDescent="0.25">
      <c r="A1976" s="136" t="s">
        <v>112</v>
      </c>
      <c r="B1976" s="136" t="s">
        <v>113</v>
      </c>
      <c r="C1976" s="136" t="s">
        <v>418</v>
      </c>
      <c r="D1976" s="136" t="s">
        <v>732</v>
      </c>
      <c r="E1976" s="136" t="s">
        <v>269</v>
      </c>
      <c r="F1976" s="137">
        <v>14590.51</v>
      </c>
    </row>
    <row r="1977" spans="1:6" hidden="1" outlineLevel="2" x14ac:dyDescent="0.25">
      <c r="A1977" s="136" t="s">
        <v>112</v>
      </c>
      <c r="B1977" s="136" t="s">
        <v>113</v>
      </c>
      <c r="C1977" s="136" t="s">
        <v>418</v>
      </c>
      <c r="D1977" s="136" t="s">
        <v>732</v>
      </c>
      <c r="E1977" s="136" t="s">
        <v>286</v>
      </c>
      <c r="F1977" s="137">
        <v>5697.26</v>
      </c>
    </row>
    <row r="1978" spans="1:6" hidden="1" outlineLevel="2" x14ac:dyDescent="0.25">
      <c r="A1978" s="136" t="s">
        <v>112</v>
      </c>
      <c r="B1978" s="136" t="s">
        <v>113</v>
      </c>
      <c r="C1978" s="136" t="s">
        <v>418</v>
      </c>
      <c r="D1978" s="136" t="s">
        <v>732</v>
      </c>
      <c r="E1978" s="136" t="s">
        <v>335</v>
      </c>
      <c r="F1978" s="137">
        <v>20924.91</v>
      </c>
    </row>
    <row r="1979" spans="1:6" hidden="1" outlineLevel="2" x14ac:dyDescent="0.25">
      <c r="A1979" s="136" t="s">
        <v>112</v>
      </c>
      <c r="B1979" s="136" t="s">
        <v>113</v>
      </c>
      <c r="C1979" s="136" t="s">
        <v>418</v>
      </c>
      <c r="D1979" s="136" t="s">
        <v>732</v>
      </c>
      <c r="E1979" s="136" t="s">
        <v>289</v>
      </c>
      <c r="F1979" s="137">
        <v>11110.52</v>
      </c>
    </row>
    <row r="1980" spans="1:6" hidden="1" outlineLevel="2" x14ac:dyDescent="0.25">
      <c r="A1980" s="136" t="s">
        <v>112</v>
      </c>
      <c r="B1980" s="136" t="s">
        <v>113</v>
      </c>
      <c r="C1980" s="136" t="s">
        <v>418</v>
      </c>
      <c r="D1980" s="136" t="s">
        <v>732</v>
      </c>
      <c r="E1980" s="136" t="s">
        <v>303</v>
      </c>
      <c r="F1980" s="137">
        <v>3979.02</v>
      </c>
    </row>
    <row r="1981" spans="1:6" hidden="1" outlineLevel="2" x14ac:dyDescent="0.25">
      <c r="A1981" s="136" t="s">
        <v>112</v>
      </c>
      <c r="B1981" s="136" t="s">
        <v>113</v>
      </c>
      <c r="C1981" s="136" t="s">
        <v>418</v>
      </c>
      <c r="D1981" s="136" t="s">
        <v>732</v>
      </c>
      <c r="E1981" s="136" t="s">
        <v>322</v>
      </c>
      <c r="F1981" s="137">
        <v>1878.77</v>
      </c>
    </row>
    <row r="1982" spans="1:6" hidden="1" outlineLevel="2" x14ac:dyDescent="0.25">
      <c r="A1982" s="136" t="s">
        <v>112</v>
      </c>
      <c r="B1982" s="136" t="s">
        <v>113</v>
      </c>
      <c r="C1982" s="136" t="s">
        <v>418</v>
      </c>
      <c r="D1982" s="136" t="s">
        <v>732</v>
      </c>
      <c r="E1982" s="136" t="s">
        <v>333</v>
      </c>
      <c r="F1982" s="137">
        <v>702.43</v>
      </c>
    </row>
    <row r="1983" spans="1:6" hidden="1" outlineLevel="2" x14ac:dyDescent="0.25">
      <c r="A1983" s="136" t="s">
        <v>112</v>
      </c>
      <c r="B1983" s="136" t="s">
        <v>113</v>
      </c>
      <c r="C1983" s="136" t="s">
        <v>418</v>
      </c>
      <c r="D1983" s="136" t="s">
        <v>732</v>
      </c>
      <c r="E1983" s="136" t="s">
        <v>355</v>
      </c>
      <c r="F1983" s="137">
        <v>378.9</v>
      </c>
    </row>
    <row r="1984" spans="1:6" hidden="1" outlineLevel="2" x14ac:dyDescent="0.25">
      <c r="A1984" s="136" t="s">
        <v>112</v>
      </c>
      <c r="B1984" s="136" t="s">
        <v>113</v>
      </c>
      <c r="C1984" s="136" t="s">
        <v>418</v>
      </c>
      <c r="D1984" s="136" t="s">
        <v>732</v>
      </c>
      <c r="E1984" s="136" t="s">
        <v>299</v>
      </c>
      <c r="F1984" s="137">
        <v>29.28</v>
      </c>
    </row>
    <row r="1985" spans="1:6" hidden="1" outlineLevel="2" x14ac:dyDescent="0.25">
      <c r="A1985" s="136" t="s">
        <v>112</v>
      </c>
      <c r="B1985" s="136" t="s">
        <v>113</v>
      </c>
      <c r="C1985" s="136" t="s">
        <v>418</v>
      </c>
      <c r="D1985" s="136" t="s">
        <v>732</v>
      </c>
      <c r="E1985" s="136" t="s">
        <v>360</v>
      </c>
      <c r="F1985" s="137">
        <v>101.32</v>
      </c>
    </row>
    <row r="1986" spans="1:6" hidden="1" outlineLevel="2" x14ac:dyDescent="0.25">
      <c r="A1986" s="136" t="s">
        <v>112</v>
      </c>
      <c r="B1986" s="136" t="s">
        <v>113</v>
      </c>
      <c r="C1986" s="136" t="s">
        <v>418</v>
      </c>
      <c r="D1986" s="136" t="s">
        <v>732</v>
      </c>
      <c r="E1986" s="136" t="s">
        <v>273</v>
      </c>
      <c r="F1986" s="137">
        <v>730.57</v>
      </c>
    </row>
    <row r="1987" spans="1:6" hidden="1" outlineLevel="2" x14ac:dyDescent="0.25">
      <c r="A1987" s="136" t="s">
        <v>112</v>
      </c>
      <c r="B1987" s="136" t="s">
        <v>113</v>
      </c>
      <c r="C1987" s="136" t="s">
        <v>418</v>
      </c>
      <c r="D1987" s="136" t="s">
        <v>732</v>
      </c>
      <c r="E1987" s="136" t="s">
        <v>327</v>
      </c>
      <c r="F1987" s="137">
        <v>4713.38</v>
      </c>
    </row>
    <row r="1988" spans="1:6" hidden="1" outlineLevel="2" x14ac:dyDescent="0.25">
      <c r="A1988" s="136" t="s">
        <v>112</v>
      </c>
      <c r="B1988" s="136" t="s">
        <v>113</v>
      </c>
      <c r="C1988" s="136" t="s">
        <v>418</v>
      </c>
      <c r="D1988" s="136" t="s">
        <v>732</v>
      </c>
      <c r="E1988" s="136" t="s">
        <v>340</v>
      </c>
      <c r="F1988" s="137">
        <v>22979.53</v>
      </c>
    </row>
    <row r="1989" spans="1:6" hidden="1" outlineLevel="2" x14ac:dyDescent="0.25">
      <c r="A1989" s="136" t="s">
        <v>112</v>
      </c>
      <c r="B1989" s="136" t="s">
        <v>113</v>
      </c>
      <c r="C1989" s="136" t="s">
        <v>418</v>
      </c>
      <c r="D1989" s="136" t="s">
        <v>732</v>
      </c>
      <c r="E1989" s="136" t="s">
        <v>375</v>
      </c>
      <c r="F1989" s="137">
        <v>21711.53</v>
      </c>
    </row>
    <row r="1990" spans="1:6" hidden="1" outlineLevel="2" x14ac:dyDescent="0.25">
      <c r="A1990" s="136" t="s">
        <v>112</v>
      </c>
      <c r="B1990" s="136" t="s">
        <v>113</v>
      </c>
      <c r="C1990" s="136" t="s">
        <v>418</v>
      </c>
      <c r="D1990" s="136" t="s">
        <v>732</v>
      </c>
      <c r="E1990" s="136" t="s">
        <v>290</v>
      </c>
      <c r="F1990" s="137">
        <v>10212.4</v>
      </c>
    </row>
    <row r="1991" spans="1:6" hidden="1" outlineLevel="2" x14ac:dyDescent="0.25">
      <c r="A1991" s="136" t="s">
        <v>112</v>
      </c>
      <c r="B1991" s="136" t="s">
        <v>113</v>
      </c>
      <c r="C1991" s="136" t="s">
        <v>418</v>
      </c>
      <c r="D1991" s="136" t="s">
        <v>732</v>
      </c>
      <c r="E1991" s="136" t="s">
        <v>272</v>
      </c>
      <c r="F1991" s="137">
        <v>201.71</v>
      </c>
    </row>
    <row r="1992" spans="1:6" hidden="1" outlineLevel="2" x14ac:dyDescent="0.25">
      <c r="A1992" s="136" t="s">
        <v>112</v>
      </c>
      <c r="B1992" s="136" t="s">
        <v>113</v>
      </c>
      <c r="C1992" s="136" t="s">
        <v>418</v>
      </c>
      <c r="D1992" s="136" t="s">
        <v>732</v>
      </c>
      <c r="E1992" s="136" t="s">
        <v>288</v>
      </c>
      <c r="F1992" s="137">
        <v>14803.46</v>
      </c>
    </row>
    <row r="1993" spans="1:6" hidden="1" outlineLevel="2" x14ac:dyDescent="0.25">
      <c r="A1993" s="136" t="s">
        <v>112</v>
      </c>
      <c r="B1993" s="136" t="s">
        <v>113</v>
      </c>
      <c r="C1993" s="136" t="s">
        <v>418</v>
      </c>
      <c r="D1993" s="136" t="s">
        <v>732</v>
      </c>
      <c r="E1993" s="136" t="s">
        <v>285</v>
      </c>
      <c r="F1993" s="137">
        <v>4583.4799999999996</v>
      </c>
    </row>
    <row r="1994" spans="1:6" hidden="1" outlineLevel="2" x14ac:dyDescent="0.25">
      <c r="A1994" s="136" t="s">
        <v>112</v>
      </c>
      <c r="B1994" s="136" t="s">
        <v>113</v>
      </c>
      <c r="C1994" s="136" t="s">
        <v>418</v>
      </c>
      <c r="D1994" s="136" t="s">
        <v>732</v>
      </c>
      <c r="E1994" s="136" t="s">
        <v>282</v>
      </c>
      <c r="F1994" s="137">
        <v>6076.08</v>
      </c>
    </row>
    <row r="1995" spans="1:6" hidden="1" outlineLevel="2" x14ac:dyDescent="0.25">
      <c r="A1995" s="136" t="s">
        <v>112</v>
      </c>
      <c r="B1995" s="136" t="s">
        <v>113</v>
      </c>
      <c r="C1995" s="136" t="s">
        <v>418</v>
      </c>
      <c r="D1995" s="136" t="s">
        <v>732</v>
      </c>
      <c r="E1995" s="136" t="s">
        <v>291</v>
      </c>
      <c r="F1995" s="137">
        <v>5028.58</v>
      </c>
    </row>
    <row r="1996" spans="1:6" hidden="1" outlineLevel="2" x14ac:dyDescent="0.25">
      <c r="A1996" s="136" t="s">
        <v>112</v>
      </c>
      <c r="B1996" s="136" t="s">
        <v>113</v>
      </c>
      <c r="C1996" s="136" t="s">
        <v>418</v>
      </c>
      <c r="D1996" s="136" t="s">
        <v>732</v>
      </c>
      <c r="E1996" s="136" t="s">
        <v>302</v>
      </c>
      <c r="F1996" s="137">
        <v>942.84</v>
      </c>
    </row>
    <row r="1997" spans="1:6" hidden="1" outlineLevel="2" x14ac:dyDescent="0.25">
      <c r="A1997" s="136" t="s">
        <v>112</v>
      </c>
      <c r="B1997" s="136" t="s">
        <v>113</v>
      </c>
      <c r="C1997" s="136" t="s">
        <v>418</v>
      </c>
      <c r="D1997" s="136" t="s">
        <v>732</v>
      </c>
      <c r="E1997" s="136" t="s">
        <v>332</v>
      </c>
      <c r="F1997" s="137">
        <v>306.7</v>
      </c>
    </row>
    <row r="1998" spans="1:6" hidden="1" outlineLevel="2" x14ac:dyDescent="0.25">
      <c r="A1998" s="136" t="s">
        <v>112</v>
      </c>
      <c r="B1998" s="136" t="s">
        <v>113</v>
      </c>
      <c r="C1998" s="136" t="s">
        <v>418</v>
      </c>
      <c r="D1998" s="136" t="s">
        <v>733</v>
      </c>
      <c r="E1998" s="136" t="s">
        <v>339</v>
      </c>
      <c r="F1998" s="137">
        <v>18506.27</v>
      </c>
    </row>
    <row r="1999" spans="1:6" hidden="1" outlineLevel="2" x14ac:dyDescent="0.25">
      <c r="A1999" s="136" t="s">
        <v>112</v>
      </c>
      <c r="B1999" s="136" t="s">
        <v>113</v>
      </c>
      <c r="C1999" s="136" t="s">
        <v>418</v>
      </c>
      <c r="D1999" s="136" t="s">
        <v>733</v>
      </c>
      <c r="E1999" s="136" t="s">
        <v>338</v>
      </c>
      <c r="F1999" s="137">
        <v>13428.71</v>
      </c>
    </row>
    <row r="2000" spans="1:6" hidden="1" outlineLevel="2" x14ac:dyDescent="0.25">
      <c r="A2000" s="136" t="s">
        <v>112</v>
      </c>
      <c r="B2000" s="136" t="s">
        <v>113</v>
      </c>
      <c r="C2000" s="136" t="s">
        <v>418</v>
      </c>
      <c r="D2000" s="136" t="s">
        <v>734</v>
      </c>
      <c r="E2000" s="136" t="s">
        <v>273</v>
      </c>
      <c r="F2000" s="137">
        <v>803.58</v>
      </c>
    </row>
    <row r="2001" spans="1:6" hidden="1" outlineLevel="2" x14ac:dyDescent="0.25">
      <c r="A2001" s="136" t="s">
        <v>112</v>
      </c>
      <c r="B2001" s="136" t="s">
        <v>113</v>
      </c>
      <c r="C2001" s="136" t="s">
        <v>418</v>
      </c>
      <c r="D2001" s="136" t="s">
        <v>734</v>
      </c>
      <c r="E2001" s="136" t="s">
        <v>287</v>
      </c>
      <c r="F2001" s="137">
        <v>31232.47</v>
      </c>
    </row>
    <row r="2002" spans="1:6" hidden="1" outlineLevel="2" x14ac:dyDescent="0.25">
      <c r="A2002" s="136" t="s">
        <v>112</v>
      </c>
      <c r="B2002" s="136" t="s">
        <v>113</v>
      </c>
      <c r="C2002" s="136" t="s">
        <v>418</v>
      </c>
      <c r="D2002" s="136" t="s">
        <v>734</v>
      </c>
      <c r="E2002" s="136" t="s">
        <v>297</v>
      </c>
      <c r="F2002" s="137">
        <v>290.51</v>
      </c>
    </row>
    <row r="2003" spans="1:6" hidden="1" outlineLevel="2" x14ac:dyDescent="0.25">
      <c r="A2003" s="136" t="s">
        <v>112</v>
      </c>
      <c r="B2003" s="136" t="s">
        <v>113</v>
      </c>
      <c r="C2003" s="136" t="s">
        <v>418</v>
      </c>
      <c r="D2003" s="136" t="s">
        <v>734</v>
      </c>
      <c r="E2003" s="136" t="s">
        <v>282</v>
      </c>
      <c r="F2003" s="137">
        <v>2096.5500000000002</v>
      </c>
    </row>
    <row r="2004" spans="1:6" hidden="1" outlineLevel="2" x14ac:dyDescent="0.25">
      <c r="A2004" s="136" t="s">
        <v>112</v>
      </c>
      <c r="B2004" s="136" t="s">
        <v>113</v>
      </c>
      <c r="C2004" s="136" t="s">
        <v>418</v>
      </c>
      <c r="D2004" s="136" t="s">
        <v>734</v>
      </c>
      <c r="E2004" s="136" t="s">
        <v>327</v>
      </c>
      <c r="F2004" s="137">
        <v>5465.19</v>
      </c>
    </row>
    <row r="2005" spans="1:6" hidden="1" outlineLevel="2" x14ac:dyDescent="0.25">
      <c r="A2005" s="136" t="s">
        <v>112</v>
      </c>
      <c r="B2005" s="136" t="s">
        <v>113</v>
      </c>
      <c r="C2005" s="136" t="s">
        <v>418</v>
      </c>
      <c r="D2005" s="136" t="s">
        <v>734</v>
      </c>
      <c r="E2005" s="136" t="s">
        <v>272</v>
      </c>
      <c r="F2005" s="137">
        <v>1000.31</v>
      </c>
    </row>
    <row r="2006" spans="1:6" hidden="1" outlineLevel="2" x14ac:dyDescent="0.25">
      <c r="A2006" s="136" t="s">
        <v>112</v>
      </c>
      <c r="B2006" s="136" t="s">
        <v>113</v>
      </c>
      <c r="C2006" s="136" t="s">
        <v>418</v>
      </c>
      <c r="D2006" s="136" t="s">
        <v>734</v>
      </c>
      <c r="E2006" s="136" t="s">
        <v>328</v>
      </c>
      <c r="F2006" s="137">
        <v>3980.97</v>
      </c>
    </row>
    <row r="2007" spans="1:6" hidden="1" outlineLevel="2" x14ac:dyDescent="0.25">
      <c r="A2007" s="136" t="s">
        <v>112</v>
      </c>
      <c r="B2007" s="136" t="s">
        <v>113</v>
      </c>
      <c r="C2007" s="136" t="s">
        <v>418</v>
      </c>
      <c r="D2007" s="136" t="s">
        <v>734</v>
      </c>
      <c r="E2007" s="136" t="s">
        <v>367</v>
      </c>
      <c r="F2007" s="137">
        <v>31849.69</v>
      </c>
    </row>
    <row r="2008" spans="1:6" hidden="1" outlineLevel="2" x14ac:dyDescent="0.25">
      <c r="A2008" s="136" t="s">
        <v>112</v>
      </c>
      <c r="B2008" s="136" t="s">
        <v>113</v>
      </c>
      <c r="C2008" s="136" t="s">
        <v>418</v>
      </c>
      <c r="D2008" s="136" t="s">
        <v>734</v>
      </c>
      <c r="E2008" s="136" t="s">
        <v>284</v>
      </c>
      <c r="F2008" s="137">
        <v>2877.63</v>
      </c>
    </row>
    <row r="2009" spans="1:6" hidden="1" outlineLevel="2" x14ac:dyDescent="0.25">
      <c r="A2009" s="136" t="s">
        <v>112</v>
      </c>
      <c r="B2009" s="136" t="s">
        <v>113</v>
      </c>
      <c r="C2009" s="136" t="s">
        <v>418</v>
      </c>
      <c r="D2009" s="136" t="s">
        <v>734</v>
      </c>
      <c r="E2009" s="136" t="s">
        <v>332</v>
      </c>
      <c r="F2009" s="137">
        <v>2018.91</v>
      </c>
    </row>
    <row r="2010" spans="1:6" hidden="1" outlineLevel="2" x14ac:dyDescent="0.25">
      <c r="A2010" s="136" t="s">
        <v>112</v>
      </c>
      <c r="B2010" s="136" t="s">
        <v>113</v>
      </c>
      <c r="C2010" s="136" t="s">
        <v>418</v>
      </c>
      <c r="D2010" s="136" t="s">
        <v>734</v>
      </c>
      <c r="E2010" s="136" t="s">
        <v>269</v>
      </c>
      <c r="F2010" s="137">
        <v>4118.3999999999996</v>
      </c>
    </row>
    <row r="2011" spans="1:6" hidden="1" outlineLevel="2" x14ac:dyDescent="0.25">
      <c r="A2011" s="136" t="s">
        <v>112</v>
      </c>
      <c r="B2011" s="136" t="s">
        <v>113</v>
      </c>
      <c r="C2011" s="136" t="s">
        <v>418</v>
      </c>
      <c r="D2011" s="136" t="s">
        <v>734</v>
      </c>
      <c r="E2011" s="136" t="s">
        <v>299</v>
      </c>
      <c r="F2011" s="137">
        <v>7120.13</v>
      </c>
    </row>
    <row r="2012" spans="1:6" hidden="1" outlineLevel="2" x14ac:dyDescent="0.25">
      <c r="A2012" s="136" t="s">
        <v>112</v>
      </c>
      <c r="B2012" s="136" t="s">
        <v>113</v>
      </c>
      <c r="C2012" s="136" t="s">
        <v>418</v>
      </c>
      <c r="D2012" s="136" t="s">
        <v>734</v>
      </c>
      <c r="E2012" s="136" t="s">
        <v>321</v>
      </c>
      <c r="F2012" s="137">
        <v>929.89</v>
      </c>
    </row>
    <row r="2013" spans="1:6" hidden="1" outlineLevel="2" x14ac:dyDescent="0.25">
      <c r="A2013" s="136" t="s">
        <v>112</v>
      </c>
      <c r="B2013" s="136" t="s">
        <v>113</v>
      </c>
      <c r="C2013" s="136" t="s">
        <v>418</v>
      </c>
      <c r="D2013" s="136" t="s">
        <v>734</v>
      </c>
      <c r="E2013" s="136" t="s">
        <v>303</v>
      </c>
      <c r="F2013" s="137">
        <v>8363.98</v>
      </c>
    </row>
    <row r="2014" spans="1:6" hidden="1" outlineLevel="2" x14ac:dyDescent="0.25">
      <c r="A2014" s="136" t="s">
        <v>112</v>
      </c>
      <c r="B2014" s="136" t="s">
        <v>113</v>
      </c>
      <c r="C2014" s="136" t="s">
        <v>418</v>
      </c>
      <c r="D2014" s="136" t="s">
        <v>734</v>
      </c>
      <c r="E2014" s="136" t="s">
        <v>288</v>
      </c>
      <c r="F2014" s="137">
        <v>2070</v>
      </c>
    </row>
    <row r="2015" spans="1:6" hidden="1" outlineLevel="2" x14ac:dyDescent="0.25">
      <c r="A2015" s="136" t="s">
        <v>112</v>
      </c>
      <c r="B2015" s="136" t="s">
        <v>113</v>
      </c>
      <c r="C2015" s="136" t="s">
        <v>418</v>
      </c>
      <c r="D2015" s="136" t="s">
        <v>734</v>
      </c>
      <c r="E2015" s="136" t="s">
        <v>324</v>
      </c>
      <c r="F2015" s="137">
        <v>59315.63</v>
      </c>
    </row>
    <row r="2016" spans="1:6" hidden="1" outlineLevel="2" x14ac:dyDescent="0.25">
      <c r="A2016" s="136" t="s">
        <v>112</v>
      </c>
      <c r="B2016" s="136" t="s">
        <v>113</v>
      </c>
      <c r="C2016" s="136" t="s">
        <v>418</v>
      </c>
      <c r="D2016" s="136" t="s">
        <v>734</v>
      </c>
      <c r="E2016" s="136" t="s">
        <v>289</v>
      </c>
      <c r="F2016" s="137">
        <v>15623.77</v>
      </c>
    </row>
    <row r="2017" spans="1:6" hidden="1" outlineLevel="2" x14ac:dyDescent="0.25">
      <c r="A2017" s="136" t="s">
        <v>112</v>
      </c>
      <c r="B2017" s="136" t="s">
        <v>113</v>
      </c>
      <c r="C2017" s="136" t="s">
        <v>418</v>
      </c>
      <c r="D2017" s="136" t="s">
        <v>734</v>
      </c>
      <c r="E2017" s="136" t="s">
        <v>366</v>
      </c>
      <c r="F2017" s="137">
        <v>1136.1400000000001</v>
      </c>
    </row>
    <row r="2018" spans="1:6" hidden="1" outlineLevel="2" x14ac:dyDescent="0.25">
      <c r="A2018" s="136" t="s">
        <v>112</v>
      </c>
      <c r="B2018" s="136" t="s">
        <v>113</v>
      </c>
      <c r="C2018" s="136" t="s">
        <v>418</v>
      </c>
      <c r="D2018" s="136" t="s">
        <v>734</v>
      </c>
      <c r="E2018" s="136" t="s">
        <v>387</v>
      </c>
      <c r="F2018" s="137">
        <v>317.2</v>
      </c>
    </row>
    <row r="2019" spans="1:6" hidden="1" outlineLevel="2" x14ac:dyDescent="0.25">
      <c r="A2019" s="136" t="s">
        <v>112</v>
      </c>
      <c r="B2019" s="136" t="s">
        <v>113</v>
      </c>
      <c r="C2019" s="136" t="s">
        <v>418</v>
      </c>
      <c r="D2019" s="136" t="s">
        <v>734</v>
      </c>
      <c r="E2019" s="136" t="s">
        <v>298</v>
      </c>
      <c r="F2019" s="137">
        <v>2178.4499999999998</v>
      </c>
    </row>
    <row r="2020" spans="1:6" hidden="1" outlineLevel="2" x14ac:dyDescent="0.25">
      <c r="A2020" s="136" t="s">
        <v>112</v>
      </c>
      <c r="B2020" s="136" t="s">
        <v>113</v>
      </c>
      <c r="C2020" s="136" t="s">
        <v>418</v>
      </c>
      <c r="D2020" s="136" t="s">
        <v>734</v>
      </c>
      <c r="E2020" s="136" t="s">
        <v>277</v>
      </c>
      <c r="F2020" s="137">
        <v>106.62</v>
      </c>
    </row>
    <row r="2021" spans="1:6" hidden="1" outlineLevel="2" x14ac:dyDescent="0.25">
      <c r="A2021" s="136" t="s">
        <v>112</v>
      </c>
      <c r="B2021" s="136" t="s">
        <v>113</v>
      </c>
      <c r="C2021" s="136" t="s">
        <v>418</v>
      </c>
      <c r="D2021" s="136" t="s">
        <v>734</v>
      </c>
      <c r="E2021" s="136" t="s">
        <v>323</v>
      </c>
      <c r="F2021" s="137">
        <v>3252.35</v>
      </c>
    </row>
    <row r="2022" spans="1:6" hidden="1" outlineLevel="2" x14ac:dyDescent="0.25">
      <c r="A2022" s="136" t="s">
        <v>112</v>
      </c>
      <c r="B2022" s="136" t="s">
        <v>113</v>
      </c>
      <c r="C2022" s="136" t="s">
        <v>418</v>
      </c>
      <c r="D2022" s="136" t="s">
        <v>734</v>
      </c>
      <c r="E2022" s="136" t="s">
        <v>281</v>
      </c>
      <c r="F2022" s="137">
        <v>220.89</v>
      </c>
    </row>
    <row r="2023" spans="1:6" hidden="1" outlineLevel="2" x14ac:dyDescent="0.25">
      <c r="A2023" s="136" t="s">
        <v>112</v>
      </c>
      <c r="B2023" s="136" t="s">
        <v>113</v>
      </c>
      <c r="C2023" s="136" t="s">
        <v>418</v>
      </c>
      <c r="D2023" s="136" t="s">
        <v>734</v>
      </c>
      <c r="E2023" s="136" t="s">
        <v>386</v>
      </c>
      <c r="F2023" s="137">
        <v>157</v>
      </c>
    </row>
    <row r="2024" spans="1:6" hidden="1" outlineLevel="2" x14ac:dyDescent="0.25">
      <c r="A2024" s="136" t="s">
        <v>112</v>
      </c>
      <c r="B2024" s="136" t="s">
        <v>113</v>
      </c>
      <c r="C2024" s="136" t="s">
        <v>418</v>
      </c>
      <c r="D2024" s="136" t="s">
        <v>734</v>
      </c>
      <c r="E2024" s="136" t="s">
        <v>355</v>
      </c>
      <c r="F2024" s="137">
        <v>838.72</v>
      </c>
    </row>
    <row r="2025" spans="1:6" hidden="1" outlineLevel="2" x14ac:dyDescent="0.25">
      <c r="A2025" s="136" t="s">
        <v>112</v>
      </c>
      <c r="B2025" s="136" t="s">
        <v>113</v>
      </c>
      <c r="C2025" s="136" t="s">
        <v>418</v>
      </c>
      <c r="D2025" s="136" t="s">
        <v>734</v>
      </c>
      <c r="E2025" s="136" t="s">
        <v>300</v>
      </c>
      <c r="F2025" s="137">
        <v>3802.4</v>
      </c>
    </row>
    <row r="2026" spans="1:6" hidden="1" outlineLevel="2" x14ac:dyDescent="0.25">
      <c r="A2026" s="136" t="s">
        <v>112</v>
      </c>
      <c r="B2026" s="136" t="s">
        <v>113</v>
      </c>
      <c r="C2026" s="136" t="s">
        <v>418</v>
      </c>
      <c r="D2026" s="136" t="s">
        <v>734</v>
      </c>
      <c r="E2026" s="136" t="s">
        <v>280</v>
      </c>
      <c r="F2026" s="137">
        <v>11700.13</v>
      </c>
    </row>
    <row r="2027" spans="1:6" hidden="1" outlineLevel="2" x14ac:dyDescent="0.25">
      <c r="A2027" s="136" t="s">
        <v>112</v>
      </c>
      <c r="B2027" s="136" t="s">
        <v>113</v>
      </c>
      <c r="C2027" s="136" t="s">
        <v>418</v>
      </c>
      <c r="D2027" s="136" t="s">
        <v>734</v>
      </c>
      <c r="E2027" s="136" t="s">
        <v>286</v>
      </c>
      <c r="F2027" s="137">
        <v>24508.67</v>
      </c>
    </row>
    <row r="2028" spans="1:6" hidden="1" outlineLevel="2" x14ac:dyDescent="0.25">
      <c r="A2028" s="136" t="s">
        <v>112</v>
      </c>
      <c r="B2028" s="136" t="s">
        <v>113</v>
      </c>
      <c r="C2028" s="136" t="s">
        <v>418</v>
      </c>
      <c r="D2028" s="136" t="s">
        <v>734</v>
      </c>
      <c r="E2028" s="136" t="s">
        <v>290</v>
      </c>
      <c r="F2028" s="137">
        <v>10264.790000000001</v>
      </c>
    </row>
    <row r="2029" spans="1:6" hidden="1" outlineLevel="2" x14ac:dyDescent="0.25">
      <c r="A2029" s="136" t="s">
        <v>112</v>
      </c>
      <c r="B2029" s="136" t="s">
        <v>113</v>
      </c>
      <c r="C2029" s="136" t="s">
        <v>418</v>
      </c>
      <c r="D2029" s="136" t="s">
        <v>734</v>
      </c>
      <c r="E2029" s="136" t="s">
        <v>340</v>
      </c>
      <c r="F2029" s="137">
        <v>8095.51</v>
      </c>
    </row>
    <row r="2030" spans="1:6" hidden="1" outlineLevel="2" x14ac:dyDescent="0.25">
      <c r="A2030" s="136" t="s">
        <v>112</v>
      </c>
      <c r="B2030" s="136" t="s">
        <v>113</v>
      </c>
      <c r="C2030" s="136" t="s">
        <v>418</v>
      </c>
      <c r="D2030" s="136" t="s">
        <v>734</v>
      </c>
      <c r="E2030" s="136" t="s">
        <v>394</v>
      </c>
      <c r="F2030" s="137">
        <v>136.04</v>
      </c>
    </row>
    <row r="2031" spans="1:6" hidden="1" outlineLevel="2" x14ac:dyDescent="0.25">
      <c r="A2031" s="136" t="s">
        <v>112</v>
      </c>
      <c r="B2031" s="136" t="s">
        <v>113</v>
      </c>
      <c r="C2031" s="136" t="s">
        <v>418</v>
      </c>
      <c r="D2031" s="136" t="s">
        <v>734</v>
      </c>
      <c r="E2031" s="136" t="s">
        <v>276</v>
      </c>
      <c r="F2031" s="137">
        <v>916.33</v>
      </c>
    </row>
    <row r="2032" spans="1:6" hidden="1" outlineLevel="2" x14ac:dyDescent="0.25">
      <c r="A2032" s="136" t="s">
        <v>112</v>
      </c>
      <c r="B2032" s="136" t="s">
        <v>113</v>
      </c>
      <c r="C2032" s="136" t="s">
        <v>418</v>
      </c>
      <c r="D2032" s="136" t="s">
        <v>734</v>
      </c>
      <c r="E2032" s="136" t="s">
        <v>278</v>
      </c>
      <c r="F2032" s="137">
        <v>1052.6400000000001</v>
      </c>
    </row>
    <row r="2033" spans="1:6" hidden="1" outlineLevel="2" x14ac:dyDescent="0.25">
      <c r="A2033" s="136" t="s">
        <v>112</v>
      </c>
      <c r="B2033" s="136" t="s">
        <v>113</v>
      </c>
      <c r="C2033" s="136" t="s">
        <v>418</v>
      </c>
      <c r="D2033" s="136" t="s">
        <v>734</v>
      </c>
      <c r="E2033" s="136" t="s">
        <v>301</v>
      </c>
      <c r="F2033" s="137">
        <v>1769.99</v>
      </c>
    </row>
    <row r="2034" spans="1:6" hidden="1" outlineLevel="2" x14ac:dyDescent="0.25">
      <c r="A2034" s="136" t="s">
        <v>112</v>
      </c>
      <c r="B2034" s="136" t="s">
        <v>113</v>
      </c>
      <c r="C2034" s="136" t="s">
        <v>418</v>
      </c>
      <c r="D2034" s="136" t="s">
        <v>734</v>
      </c>
      <c r="E2034" s="136" t="s">
        <v>283</v>
      </c>
      <c r="F2034" s="137">
        <v>5091.5200000000004</v>
      </c>
    </row>
    <row r="2035" spans="1:6" hidden="1" outlineLevel="2" x14ac:dyDescent="0.25">
      <c r="A2035" s="136" t="s">
        <v>112</v>
      </c>
      <c r="B2035" s="136" t="s">
        <v>113</v>
      </c>
      <c r="C2035" s="136" t="s">
        <v>418</v>
      </c>
      <c r="D2035" s="136" t="s">
        <v>734</v>
      </c>
      <c r="E2035" s="136" t="s">
        <v>360</v>
      </c>
      <c r="F2035" s="137">
        <v>11015.44</v>
      </c>
    </row>
    <row r="2036" spans="1:6" hidden="1" outlineLevel="2" x14ac:dyDescent="0.25">
      <c r="A2036" s="136" t="s">
        <v>112</v>
      </c>
      <c r="B2036" s="136" t="s">
        <v>113</v>
      </c>
      <c r="C2036" s="136" t="s">
        <v>418</v>
      </c>
      <c r="D2036" s="136" t="s">
        <v>734</v>
      </c>
      <c r="E2036" s="136" t="s">
        <v>293</v>
      </c>
      <c r="F2036" s="137">
        <v>39313.879999999997</v>
      </c>
    </row>
    <row r="2037" spans="1:6" hidden="1" outlineLevel="2" x14ac:dyDescent="0.25">
      <c r="A2037" s="136" t="s">
        <v>112</v>
      </c>
      <c r="B2037" s="136" t="s">
        <v>113</v>
      </c>
      <c r="C2037" s="136" t="s">
        <v>418</v>
      </c>
      <c r="D2037" s="136" t="s">
        <v>734</v>
      </c>
      <c r="E2037" s="136" t="s">
        <v>285</v>
      </c>
      <c r="F2037" s="137">
        <v>2435.37</v>
      </c>
    </row>
    <row r="2038" spans="1:6" hidden="1" outlineLevel="2" x14ac:dyDescent="0.25">
      <c r="A2038" s="136" t="s">
        <v>112</v>
      </c>
      <c r="B2038" s="136" t="s">
        <v>113</v>
      </c>
      <c r="C2038" s="136" t="s">
        <v>418</v>
      </c>
      <c r="D2038" s="136" t="s">
        <v>734</v>
      </c>
      <c r="E2038" s="136" t="s">
        <v>302</v>
      </c>
      <c r="F2038" s="137">
        <v>5801.74</v>
      </c>
    </row>
    <row r="2039" spans="1:6" hidden="1" outlineLevel="2" x14ac:dyDescent="0.25">
      <c r="A2039" s="136" t="s">
        <v>112</v>
      </c>
      <c r="B2039" s="136" t="s">
        <v>113</v>
      </c>
      <c r="C2039" s="136" t="s">
        <v>418</v>
      </c>
      <c r="D2039" s="136" t="s">
        <v>734</v>
      </c>
      <c r="E2039" s="136" t="s">
        <v>279</v>
      </c>
      <c r="F2039" s="137">
        <v>3937.15</v>
      </c>
    </row>
    <row r="2040" spans="1:6" hidden="1" outlineLevel="2" x14ac:dyDescent="0.25">
      <c r="A2040" s="136" t="s">
        <v>112</v>
      </c>
      <c r="B2040" s="136" t="s">
        <v>113</v>
      </c>
      <c r="C2040" s="136" t="s">
        <v>418</v>
      </c>
      <c r="D2040" s="136" t="s">
        <v>734</v>
      </c>
      <c r="E2040" s="136" t="s">
        <v>296</v>
      </c>
      <c r="F2040" s="137">
        <v>1108.9000000000001</v>
      </c>
    </row>
    <row r="2041" spans="1:6" hidden="1" outlineLevel="2" x14ac:dyDescent="0.25">
      <c r="A2041" s="136" t="s">
        <v>112</v>
      </c>
      <c r="B2041" s="136" t="s">
        <v>113</v>
      </c>
      <c r="C2041" s="136" t="s">
        <v>418</v>
      </c>
      <c r="D2041" s="136" t="s">
        <v>734</v>
      </c>
      <c r="E2041" s="136" t="s">
        <v>322</v>
      </c>
      <c r="F2041" s="137">
        <v>1659.12</v>
      </c>
    </row>
    <row r="2042" spans="1:6" hidden="1" outlineLevel="2" x14ac:dyDescent="0.25">
      <c r="A2042" s="136" t="s">
        <v>112</v>
      </c>
      <c r="B2042" s="136" t="s">
        <v>113</v>
      </c>
      <c r="C2042" s="136" t="s">
        <v>418</v>
      </c>
      <c r="D2042" s="136" t="s">
        <v>735</v>
      </c>
      <c r="E2042" s="136" t="s">
        <v>309</v>
      </c>
      <c r="F2042" s="137">
        <v>1776.44</v>
      </c>
    </row>
    <row r="2043" spans="1:6" hidden="1" outlineLevel="2" x14ac:dyDescent="0.25">
      <c r="A2043" s="136" t="s">
        <v>112</v>
      </c>
      <c r="B2043" s="136" t="s">
        <v>113</v>
      </c>
      <c r="C2043" s="136" t="s">
        <v>418</v>
      </c>
      <c r="D2043" s="136" t="s">
        <v>735</v>
      </c>
      <c r="E2043" s="136" t="s">
        <v>301</v>
      </c>
      <c r="F2043" s="137">
        <v>427.21</v>
      </c>
    </row>
    <row r="2044" spans="1:6" hidden="1" outlineLevel="2" x14ac:dyDescent="0.25">
      <c r="A2044" s="136" t="s">
        <v>112</v>
      </c>
      <c r="B2044" s="136" t="s">
        <v>113</v>
      </c>
      <c r="C2044" s="136" t="s">
        <v>418</v>
      </c>
      <c r="D2044" s="136" t="s">
        <v>735</v>
      </c>
      <c r="E2044" s="136" t="s">
        <v>329</v>
      </c>
      <c r="F2044" s="137">
        <v>1993.74</v>
      </c>
    </row>
    <row r="2045" spans="1:6" hidden="1" outlineLevel="2" x14ac:dyDescent="0.25">
      <c r="A2045" s="136" t="s">
        <v>112</v>
      </c>
      <c r="B2045" s="136" t="s">
        <v>113</v>
      </c>
      <c r="C2045" s="136" t="s">
        <v>418</v>
      </c>
      <c r="D2045" s="136" t="s">
        <v>735</v>
      </c>
      <c r="E2045" s="136" t="s">
        <v>291</v>
      </c>
      <c r="F2045" s="137">
        <v>1803.73</v>
      </c>
    </row>
    <row r="2046" spans="1:6" hidden="1" outlineLevel="2" x14ac:dyDescent="0.25">
      <c r="A2046" s="136" t="s">
        <v>112</v>
      </c>
      <c r="B2046" s="136" t="s">
        <v>113</v>
      </c>
      <c r="C2046" s="136" t="s">
        <v>418</v>
      </c>
      <c r="D2046" s="136" t="s">
        <v>735</v>
      </c>
      <c r="E2046" s="136" t="s">
        <v>281</v>
      </c>
      <c r="F2046" s="137">
        <v>1912.78</v>
      </c>
    </row>
    <row r="2047" spans="1:6" hidden="1" outlineLevel="2" x14ac:dyDescent="0.25">
      <c r="A2047" s="136" t="s">
        <v>112</v>
      </c>
      <c r="B2047" s="136" t="s">
        <v>113</v>
      </c>
      <c r="C2047" s="136" t="s">
        <v>418</v>
      </c>
      <c r="D2047" s="136" t="s">
        <v>735</v>
      </c>
      <c r="E2047" s="136" t="s">
        <v>313</v>
      </c>
      <c r="F2047" s="137">
        <v>423.15</v>
      </c>
    </row>
    <row r="2048" spans="1:6" hidden="1" outlineLevel="2" x14ac:dyDescent="0.25">
      <c r="A2048" s="136" t="s">
        <v>112</v>
      </c>
      <c r="B2048" s="136" t="s">
        <v>113</v>
      </c>
      <c r="C2048" s="136" t="s">
        <v>418</v>
      </c>
      <c r="D2048" s="136" t="s">
        <v>735</v>
      </c>
      <c r="E2048" s="136" t="s">
        <v>346</v>
      </c>
      <c r="F2048" s="137">
        <v>983.6</v>
      </c>
    </row>
    <row r="2049" spans="1:6" hidden="1" outlineLevel="2" x14ac:dyDescent="0.25">
      <c r="A2049" s="136" t="s">
        <v>112</v>
      </c>
      <c r="B2049" s="136" t="s">
        <v>113</v>
      </c>
      <c r="C2049" s="136" t="s">
        <v>418</v>
      </c>
      <c r="D2049" s="136" t="s">
        <v>735</v>
      </c>
      <c r="E2049" s="136" t="s">
        <v>315</v>
      </c>
      <c r="F2049" s="137">
        <v>1355.55</v>
      </c>
    </row>
    <row r="2050" spans="1:6" hidden="1" outlineLevel="2" x14ac:dyDescent="0.25">
      <c r="A2050" s="136" t="s">
        <v>112</v>
      </c>
      <c r="B2050" s="136" t="s">
        <v>113</v>
      </c>
      <c r="C2050" s="136" t="s">
        <v>418</v>
      </c>
      <c r="D2050" s="136" t="s">
        <v>735</v>
      </c>
      <c r="E2050" s="136" t="s">
        <v>280</v>
      </c>
      <c r="F2050" s="137">
        <v>426.62</v>
      </c>
    </row>
    <row r="2051" spans="1:6" hidden="1" outlineLevel="2" x14ac:dyDescent="0.25">
      <c r="A2051" s="136" t="s">
        <v>112</v>
      </c>
      <c r="B2051" s="136" t="s">
        <v>113</v>
      </c>
      <c r="C2051" s="136" t="s">
        <v>418</v>
      </c>
      <c r="D2051" s="136" t="s">
        <v>736</v>
      </c>
      <c r="E2051" s="136" t="s">
        <v>316</v>
      </c>
      <c r="F2051" s="137">
        <v>4507.22</v>
      </c>
    </row>
    <row r="2052" spans="1:6" hidden="1" outlineLevel="2" x14ac:dyDescent="0.25">
      <c r="A2052" s="136" t="s">
        <v>112</v>
      </c>
      <c r="B2052" s="136" t="s">
        <v>113</v>
      </c>
      <c r="C2052" s="136" t="s">
        <v>418</v>
      </c>
      <c r="D2052" s="136" t="s">
        <v>736</v>
      </c>
      <c r="E2052" s="136" t="s">
        <v>333</v>
      </c>
      <c r="F2052" s="137">
        <v>-2483.54</v>
      </c>
    </row>
    <row r="2053" spans="1:6" hidden="1" outlineLevel="2" x14ac:dyDescent="0.25">
      <c r="A2053" s="136" t="s">
        <v>112</v>
      </c>
      <c r="B2053" s="136" t="s">
        <v>113</v>
      </c>
      <c r="C2053" s="136" t="s">
        <v>418</v>
      </c>
      <c r="D2053" s="136" t="s">
        <v>736</v>
      </c>
      <c r="E2053" s="136" t="s">
        <v>298</v>
      </c>
      <c r="F2053" s="137">
        <v>763.65</v>
      </c>
    </row>
    <row r="2054" spans="1:6" hidden="1" outlineLevel="2" x14ac:dyDescent="0.25">
      <c r="A2054" s="136" t="s">
        <v>112</v>
      </c>
      <c r="B2054" s="136" t="s">
        <v>113</v>
      </c>
      <c r="C2054" s="136" t="s">
        <v>418</v>
      </c>
      <c r="D2054" s="136" t="s">
        <v>736</v>
      </c>
      <c r="E2054" s="136" t="s">
        <v>310</v>
      </c>
      <c r="F2054" s="137">
        <v>12700.16</v>
      </c>
    </row>
    <row r="2055" spans="1:6" hidden="1" outlineLevel="2" x14ac:dyDescent="0.25">
      <c r="A2055" s="136" t="s">
        <v>112</v>
      </c>
      <c r="B2055" s="136" t="s">
        <v>113</v>
      </c>
      <c r="C2055" s="136" t="s">
        <v>418</v>
      </c>
      <c r="D2055" s="136" t="s">
        <v>736</v>
      </c>
      <c r="E2055" s="136" t="s">
        <v>336</v>
      </c>
      <c r="F2055" s="137">
        <v>154849.29999999999</v>
      </c>
    </row>
    <row r="2056" spans="1:6" hidden="1" outlineLevel="2" x14ac:dyDescent="0.25">
      <c r="A2056" s="136" t="s">
        <v>112</v>
      </c>
      <c r="B2056" s="136" t="s">
        <v>113</v>
      </c>
      <c r="C2056" s="136" t="s">
        <v>418</v>
      </c>
      <c r="D2056" s="136" t="s">
        <v>737</v>
      </c>
      <c r="E2056" s="136" t="s">
        <v>308</v>
      </c>
      <c r="F2056" s="137">
        <v>61047.14</v>
      </c>
    </row>
    <row r="2057" spans="1:6" hidden="1" outlineLevel="2" x14ac:dyDescent="0.25">
      <c r="A2057" s="136" t="s">
        <v>112</v>
      </c>
      <c r="B2057" s="136" t="s">
        <v>113</v>
      </c>
      <c r="C2057" s="136" t="s">
        <v>418</v>
      </c>
      <c r="D2057" s="136" t="s">
        <v>737</v>
      </c>
      <c r="E2057" s="136" t="s">
        <v>360</v>
      </c>
      <c r="F2057" s="137">
        <v>1393.38</v>
      </c>
    </row>
    <row r="2058" spans="1:6" hidden="1" outlineLevel="2" x14ac:dyDescent="0.25">
      <c r="A2058" s="136" t="s">
        <v>112</v>
      </c>
      <c r="B2058" s="136" t="s">
        <v>113</v>
      </c>
      <c r="C2058" s="136" t="s">
        <v>418</v>
      </c>
      <c r="D2058" s="136" t="s">
        <v>737</v>
      </c>
      <c r="E2058" s="136" t="s">
        <v>269</v>
      </c>
      <c r="F2058" s="137">
        <v>894567.63</v>
      </c>
    </row>
    <row r="2059" spans="1:6" hidden="1" outlineLevel="2" x14ac:dyDescent="0.25">
      <c r="A2059" s="136" t="s">
        <v>112</v>
      </c>
      <c r="B2059" s="136" t="s">
        <v>113</v>
      </c>
      <c r="C2059" s="136" t="s">
        <v>418</v>
      </c>
      <c r="D2059" s="136" t="s">
        <v>737</v>
      </c>
      <c r="E2059" s="136" t="s">
        <v>309</v>
      </c>
      <c r="F2059" s="137">
        <v>35509</v>
      </c>
    </row>
    <row r="2060" spans="1:6" hidden="1" outlineLevel="2" x14ac:dyDescent="0.25">
      <c r="A2060" s="136" t="s">
        <v>112</v>
      </c>
      <c r="B2060" s="136" t="s">
        <v>113</v>
      </c>
      <c r="C2060" s="136" t="s">
        <v>418</v>
      </c>
      <c r="D2060" s="136" t="s">
        <v>737</v>
      </c>
      <c r="E2060" s="136" t="s">
        <v>346</v>
      </c>
      <c r="F2060" s="137">
        <v>14191.2</v>
      </c>
    </row>
    <row r="2061" spans="1:6" hidden="1" outlineLevel="2" x14ac:dyDescent="0.25">
      <c r="A2061" s="136" t="s">
        <v>112</v>
      </c>
      <c r="B2061" s="136" t="s">
        <v>113</v>
      </c>
      <c r="C2061" s="136" t="s">
        <v>418</v>
      </c>
      <c r="D2061" s="136" t="s">
        <v>737</v>
      </c>
      <c r="E2061" s="136" t="s">
        <v>313</v>
      </c>
      <c r="F2061" s="137">
        <v>10943.34</v>
      </c>
    </row>
    <row r="2062" spans="1:6" hidden="1" outlineLevel="2" x14ac:dyDescent="0.25">
      <c r="A2062" s="136" t="s">
        <v>112</v>
      </c>
      <c r="B2062" s="136" t="s">
        <v>113</v>
      </c>
      <c r="C2062" s="136" t="s">
        <v>418</v>
      </c>
      <c r="D2062" s="136" t="s">
        <v>737</v>
      </c>
      <c r="E2062" s="136" t="s">
        <v>375</v>
      </c>
      <c r="F2062" s="137">
        <v>53617.84</v>
      </c>
    </row>
    <row r="2063" spans="1:6" hidden="1" outlineLevel="2" x14ac:dyDescent="0.25">
      <c r="A2063" s="136" t="s">
        <v>112</v>
      </c>
      <c r="B2063" s="136" t="s">
        <v>113</v>
      </c>
      <c r="C2063" s="136" t="s">
        <v>418</v>
      </c>
      <c r="D2063" s="136" t="s">
        <v>737</v>
      </c>
      <c r="E2063" s="136" t="s">
        <v>314</v>
      </c>
      <c r="F2063" s="137">
        <v>5871.94</v>
      </c>
    </row>
    <row r="2064" spans="1:6" hidden="1" outlineLevel="2" x14ac:dyDescent="0.25">
      <c r="A2064" s="136" t="s">
        <v>112</v>
      </c>
      <c r="B2064" s="136" t="s">
        <v>113</v>
      </c>
      <c r="C2064" s="136" t="s">
        <v>418</v>
      </c>
      <c r="D2064" s="136" t="s">
        <v>737</v>
      </c>
      <c r="E2064" s="136" t="s">
        <v>315</v>
      </c>
      <c r="F2064" s="137">
        <v>27563.8</v>
      </c>
    </row>
    <row r="2065" spans="1:6" hidden="1" outlineLevel="2" x14ac:dyDescent="0.25">
      <c r="A2065" s="136" t="s">
        <v>112</v>
      </c>
      <c r="B2065" s="136" t="s">
        <v>113</v>
      </c>
      <c r="C2065" s="136" t="s">
        <v>418</v>
      </c>
      <c r="D2065" s="136" t="s">
        <v>737</v>
      </c>
      <c r="E2065" s="136" t="s">
        <v>322</v>
      </c>
      <c r="F2065" s="137">
        <v>3263.96</v>
      </c>
    </row>
    <row r="2066" spans="1:6" hidden="1" outlineLevel="2" x14ac:dyDescent="0.25">
      <c r="A2066" s="136" t="s">
        <v>112</v>
      </c>
      <c r="B2066" s="136" t="s">
        <v>113</v>
      </c>
      <c r="C2066" s="136" t="s">
        <v>418</v>
      </c>
      <c r="D2066" s="136" t="s">
        <v>738</v>
      </c>
      <c r="E2066" s="136" t="s">
        <v>363</v>
      </c>
      <c r="F2066" s="137">
        <v>-6526.72</v>
      </c>
    </row>
    <row r="2067" spans="1:6" hidden="1" outlineLevel="2" x14ac:dyDescent="0.25">
      <c r="A2067" s="136" t="s">
        <v>112</v>
      </c>
      <c r="B2067" s="136" t="s">
        <v>113</v>
      </c>
      <c r="C2067" s="136" t="s">
        <v>418</v>
      </c>
      <c r="D2067" s="136" t="s">
        <v>738</v>
      </c>
      <c r="E2067" s="136" t="s">
        <v>335</v>
      </c>
      <c r="F2067" s="137">
        <v>14894.48</v>
      </c>
    </row>
    <row r="2068" spans="1:6" hidden="1" outlineLevel="2" x14ac:dyDescent="0.25">
      <c r="A2068" s="136" t="s">
        <v>112</v>
      </c>
      <c r="B2068" s="136" t="s">
        <v>113</v>
      </c>
      <c r="C2068" s="136" t="s">
        <v>418</v>
      </c>
      <c r="D2068" s="136" t="s">
        <v>738</v>
      </c>
      <c r="E2068" s="136" t="s">
        <v>340</v>
      </c>
      <c r="F2068" s="137">
        <v>24286.44</v>
      </c>
    </row>
    <row r="2069" spans="1:6" hidden="1" outlineLevel="2" x14ac:dyDescent="0.25">
      <c r="A2069" s="136" t="s">
        <v>112</v>
      </c>
      <c r="B2069" s="136" t="s">
        <v>113</v>
      </c>
      <c r="C2069" s="136" t="s">
        <v>418</v>
      </c>
      <c r="D2069" s="136" t="s">
        <v>739</v>
      </c>
      <c r="E2069" s="136" t="s">
        <v>338</v>
      </c>
      <c r="F2069" s="137">
        <v>65483.87</v>
      </c>
    </row>
    <row r="2070" spans="1:6" hidden="1" outlineLevel="2" x14ac:dyDescent="0.25">
      <c r="A2070" s="136" t="s">
        <v>112</v>
      </c>
      <c r="B2070" s="136" t="s">
        <v>113</v>
      </c>
      <c r="C2070" s="136" t="s">
        <v>418</v>
      </c>
      <c r="D2070" s="136" t="s">
        <v>739</v>
      </c>
      <c r="E2070" s="136" t="s">
        <v>336</v>
      </c>
      <c r="F2070" s="137">
        <v>71071.73</v>
      </c>
    </row>
    <row r="2071" spans="1:6" hidden="1" outlineLevel="2" x14ac:dyDescent="0.25">
      <c r="A2071" s="136" t="s">
        <v>112</v>
      </c>
      <c r="B2071" s="136" t="s">
        <v>113</v>
      </c>
      <c r="C2071" s="136" t="s">
        <v>418</v>
      </c>
      <c r="D2071" s="136" t="s">
        <v>493</v>
      </c>
      <c r="E2071" s="136" t="s">
        <v>339</v>
      </c>
      <c r="F2071" s="137">
        <v>81772.78</v>
      </c>
    </row>
    <row r="2072" spans="1:6" hidden="1" outlineLevel="2" x14ac:dyDescent="0.25">
      <c r="A2072" s="136" t="s">
        <v>112</v>
      </c>
      <c r="B2072" s="136" t="s">
        <v>113</v>
      </c>
      <c r="C2072" s="136" t="s">
        <v>418</v>
      </c>
      <c r="D2072" s="136" t="s">
        <v>493</v>
      </c>
      <c r="E2072" s="136" t="s">
        <v>340</v>
      </c>
      <c r="F2072" s="137">
        <v>30619.79</v>
      </c>
    </row>
    <row r="2073" spans="1:6" hidden="1" outlineLevel="2" x14ac:dyDescent="0.25">
      <c r="A2073" s="136" t="s">
        <v>112</v>
      </c>
      <c r="B2073" s="136" t="s">
        <v>113</v>
      </c>
      <c r="C2073" s="136" t="s">
        <v>418</v>
      </c>
      <c r="D2073" s="136" t="s">
        <v>493</v>
      </c>
      <c r="E2073" s="136" t="s">
        <v>269</v>
      </c>
      <c r="F2073" s="137">
        <v>354443.87</v>
      </c>
    </row>
    <row r="2074" spans="1:6" hidden="1" outlineLevel="2" x14ac:dyDescent="0.25">
      <c r="A2074" s="136" t="s">
        <v>112</v>
      </c>
      <c r="B2074" s="136" t="s">
        <v>113</v>
      </c>
      <c r="C2074" s="136" t="s">
        <v>418</v>
      </c>
      <c r="D2074" s="136" t="s">
        <v>493</v>
      </c>
      <c r="E2074" s="136" t="s">
        <v>338</v>
      </c>
      <c r="F2074" s="137">
        <v>39356.050000000003</v>
      </c>
    </row>
    <row r="2075" spans="1:6" outlineLevel="1" collapsed="1" x14ac:dyDescent="0.25">
      <c r="A2075" s="136"/>
      <c r="B2075" s="136"/>
      <c r="C2075" s="140" t="s">
        <v>419</v>
      </c>
      <c r="D2075" s="136"/>
      <c r="E2075" s="136"/>
      <c r="F2075" s="137">
        <f>SUBTOTAL(9,F1646:F2074)</f>
        <v>9659648.2699999958</v>
      </c>
    </row>
    <row r="2076" spans="1:6" hidden="1" outlineLevel="2" x14ac:dyDescent="0.25">
      <c r="A2076" s="136" t="s">
        <v>112</v>
      </c>
      <c r="B2076" s="136" t="s">
        <v>113</v>
      </c>
      <c r="C2076" s="136" t="s">
        <v>420</v>
      </c>
      <c r="D2076" s="136" t="s">
        <v>740</v>
      </c>
      <c r="E2076" s="136" t="s">
        <v>269</v>
      </c>
      <c r="F2076" s="137">
        <v>145905.18</v>
      </c>
    </row>
    <row r="2077" spans="1:6" hidden="1" outlineLevel="2" x14ac:dyDescent="0.25">
      <c r="A2077" s="136" t="s">
        <v>112</v>
      </c>
      <c r="B2077" s="136" t="s">
        <v>113</v>
      </c>
      <c r="C2077" s="136" t="s">
        <v>420</v>
      </c>
      <c r="D2077" s="136" t="s">
        <v>740</v>
      </c>
      <c r="E2077" s="136" t="s">
        <v>334</v>
      </c>
      <c r="F2077" s="137">
        <v>129591.78</v>
      </c>
    </row>
    <row r="2078" spans="1:6" hidden="1" outlineLevel="2" x14ac:dyDescent="0.25">
      <c r="A2078" s="136" t="s">
        <v>112</v>
      </c>
      <c r="B2078" s="136" t="s">
        <v>113</v>
      </c>
      <c r="C2078" s="136" t="s">
        <v>420</v>
      </c>
      <c r="D2078" s="136" t="s">
        <v>740</v>
      </c>
      <c r="E2078" s="136" t="s">
        <v>338</v>
      </c>
      <c r="F2078" s="137">
        <v>173202.07</v>
      </c>
    </row>
    <row r="2079" spans="1:6" hidden="1" outlineLevel="2" x14ac:dyDescent="0.25">
      <c r="A2079" s="136" t="s">
        <v>112</v>
      </c>
      <c r="B2079" s="136" t="s">
        <v>113</v>
      </c>
      <c r="C2079" s="136" t="s">
        <v>420</v>
      </c>
      <c r="D2079" s="136" t="s">
        <v>740</v>
      </c>
      <c r="E2079" s="136" t="s">
        <v>339</v>
      </c>
      <c r="F2079" s="137">
        <v>24974.61</v>
      </c>
    </row>
    <row r="2080" spans="1:6" hidden="1" outlineLevel="2" x14ac:dyDescent="0.25">
      <c r="A2080" s="136" t="s">
        <v>112</v>
      </c>
      <c r="B2080" s="136" t="s">
        <v>113</v>
      </c>
      <c r="C2080" s="136" t="s">
        <v>420</v>
      </c>
      <c r="D2080" s="136" t="s">
        <v>740</v>
      </c>
      <c r="E2080" s="136" t="s">
        <v>337</v>
      </c>
      <c r="F2080" s="137">
        <v>71740.11</v>
      </c>
    </row>
    <row r="2081" spans="1:6" hidden="1" outlineLevel="2" x14ac:dyDescent="0.25">
      <c r="A2081" s="136" t="s">
        <v>112</v>
      </c>
      <c r="B2081" s="136" t="s">
        <v>113</v>
      </c>
      <c r="C2081" s="136" t="s">
        <v>420</v>
      </c>
      <c r="D2081" s="136" t="s">
        <v>740</v>
      </c>
      <c r="E2081" s="136" t="s">
        <v>363</v>
      </c>
      <c r="F2081" s="137">
        <v>27568.32</v>
      </c>
    </row>
    <row r="2082" spans="1:6" hidden="1" outlineLevel="2" x14ac:dyDescent="0.25">
      <c r="A2082" s="136" t="s">
        <v>112</v>
      </c>
      <c r="B2082" s="136" t="s">
        <v>113</v>
      </c>
      <c r="C2082" s="136" t="s">
        <v>420</v>
      </c>
      <c r="D2082" s="136" t="s">
        <v>740</v>
      </c>
      <c r="E2082" s="136" t="s">
        <v>340</v>
      </c>
      <c r="F2082" s="137">
        <v>462067.61</v>
      </c>
    </row>
    <row r="2083" spans="1:6" hidden="1" outlineLevel="2" x14ac:dyDescent="0.25">
      <c r="A2083" s="136" t="s">
        <v>112</v>
      </c>
      <c r="B2083" s="136" t="s">
        <v>113</v>
      </c>
      <c r="C2083" s="136" t="s">
        <v>420</v>
      </c>
      <c r="D2083" s="136" t="s">
        <v>740</v>
      </c>
      <c r="E2083" s="136" t="s">
        <v>310</v>
      </c>
      <c r="F2083" s="137">
        <v>10250.67</v>
      </c>
    </row>
    <row r="2084" spans="1:6" hidden="1" outlineLevel="2" x14ac:dyDescent="0.25">
      <c r="A2084" s="136" t="s">
        <v>112</v>
      </c>
      <c r="B2084" s="136" t="s">
        <v>113</v>
      </c>
      <c r="C2084" s="136" t="s">
        <v>420</v>
      </c>
      <c r="D2084" s="136" t="s">
        <v>740</v>
      </c>
      <c r="E2084" s="136" t="s">
        <v>335</v>
      </c>
      <c r="F2084" s="137">
        <v>65038.87</v>
      </c>
    </row>
    <row r="2085" spans="1:6" hidden="1" outlineLevel="2" x14ac:dyDescent="0.25">
      <c r="A2085" s="136" t="s">
        <v>112</v>
      </c>
      <c r="B2085" s="136" t="s">
        <v>113</v>
      </c>
      <c r="C2085" s="136" t="s">
        <v>420</v>
      </c>
      <c r="D2085" s="136" t="s">
        <v>740</v>
      </c>
      <c r="E2085" s="136" t="s">
        <v>336</v>
      </c>
      <c r="F2085" s="137">
        <v>58250.25</v>
      </c>
    </row>
    <row r="2086" spans="1:6" hidden="1" outlineLevel="2" x14ac:dyDescent="0.25">
      <c r="A2086" s="136" t="s">
        <v>112</v>
      </c>
      <c r="B2086" s="136" t="s">
        <v>113</v>
      </c>
      <c r="C2086" s="136" t="s">
        <v>420</v>
      </c>
      <c r="D2086" s="136" t="s">
        <v>741</v>
      </c>
      <c r="E2086" s="136" t="s">
        <v>281</v>
      </c>
      <c r="F2086" s="137">
        <v>206.21</v>
      </c>
    </row>
    <row r="2087" spans="1:6" hidden="1" outlineLevel="2" x14ac:dyDescent="0.25">
      <c r="A2087" s="136" t="s">
        <v>112</v>
      </c>
      <c r="B2087" s="136" t="s">
        <v>113</v>
      </c>
      <c r="C2087" s="136" t="s">
        <v>420</v>
      </c>
      <c r="D2087" s="136" t="s">
        <v>741</v>
      </c>
      <c r="E2087" s="136" t="s">
        <v>337</v>
      </c>
      <c r="F2087" s="137">
        <v>34696.31</v>
      </c>
    </row>
    <row r="2088" spans="1:6" hidden="1" outlineLevel="2" x14ac:dyDescent="0.25">
      <c r="A2088" s="136" t="s">
        <v>112</v>
      </c>
      <c r="B2088" s="136" t="s">
        <v>113</v>
      </c>
      <c r="C2088" s="136" t="s">
        <v>420</v>
      </c>
      <c r="D2088" s="136" t="s">
        <v>742</v>
      </c>
      <c r="E2088" s="136" t="s">
        <v>269</v>
      </c>
      <c r="F2088" s="137">
        <v>12364.51</v>
      </c>
    </row>
    <row r="2089" spans="1:6" hidden="1" outlineLevel="2" x14ac:dyDescent="0.25">
      <c r="A2089" s="136" t="s">
        <v>112</v>
      </c>
      <c r="B2089" s="136" t="s">
        <v>113</v>
      </c>
      <c r="C2089" s="136" t="s">
        <v>420</v>
      </c>
      <c r="D2089" s="136" t="s">
        <v>743</v>
      </c>
      <c r="E2089" s="136" t="s">
        <v>338</v>
      </c>
      <c r="F2089" s="137">
        <v>61068.93</v>
      </c>
    </row>
    <row r="2090" spans="1:6" hidden="1" outlineLevel="2" x14ac:dyDescent="0.25">
      <c r="A2090" s="136" t="s">
        <v>112</v>
      </c>
      <c r="B2090" s="136" t="s">
        <v>113</v>
      </c>
      <c r="C2090" s="136" t="s">
        <v>420</v>
      </c>
      <c r="D2090" s="136" t="s">
        <v>743</v>
      </c>
      <c r="E2090" s="136" t="s">
        <v>289</v>
      </c>
      <c r="F2090" s="137">
        <v>1031.47</v>
      </c>
    </row>
    <row r="2091" spans="1:6" hidden="1" outlineLevel="2" x14ac:dyDescent="0.25">
      <c r="A2091" s="136" t="s">
        <v>112</v>
      </c>
      <c r="B2091" s="136" t="s">
        <v>113</v>
      </c>
      <c r="C2091" s="136" t="s">
        <v>420</v>
      </c>
      <c r="D2091" s="136" t="s">
        <v>743</v>
      </c>
      <c r="E2091" s="136" t="s">
        <v>291</v>
      </c>
      <c r="F2091" s="137">
        <v>1267.04</v>
      </c>
    </row>
    <row r="2092" spans="1:6" hidden="1" outlineLevel="2" x14ac:dyDescent="0.25">
      <c r="A2092" s="136" t="s">
        <v>112</v>
      </c>
      <c r="B2092" s="136" t="s">
        <v>113</v>
      </c>
      <c r="C2092" s="136" t="s">
        <v>420</v>
      </c>
      <c r="D2092" s="136" t="s">
        <v>743</v>
      </c>
      <c r="E2092" s="136" t="s">
        <v>301</v>
      </c>
      <c r="F2092" s="137">
        <v>394.14</v>
      </c>
    </row>
    <row r="2093" spans="1:6" hidden="1" outlineLevel="2" x14ac:dyDescent="0.25">
      <c r="A2093" s="136" t="s">
        <v>112</v>
      </c>
      <c r="B2093" s="136" t="s">
        <v>113</v>
      </c>
      <c r="C2093" s="136" t="s">
        <v>420</v>
      </c>
      <c r="D2093" s="136" t="s">
        <v>744</v>
      </c>
      <c r="E2093" s="136" t="s">
        <v>383</v>
      </c>
      <c r="F2093" s="137">
        <v>97205.77</v>
      </c>
    </row>
    <row r="2094" spans="1:6" hidden="1" outlineLevel="2" x14ac:dyDescent="0.25">
      <c r="A2094" s="136" t="s">
        <v>112</v>
      </c>
      <c r="B2094" s="136" t="s">
        <v>113</v>
      </c>
      <c r="C2094" s="136" t="s">
        <v>420</v>
      </c>
      <c r="D2094" s="136" t="s">
        <v>744</v>
      </c>
      <c r="E2094" s="136" t="s">
        <v>317</v>
      </c>
      <c r="F2094" s="137">
        <v>150806.95000000001</v>
      </c>
    </row>
    <row r="2095" spans="1:6" hidden="1" outlineLevel="2" x14ac:dyDescent="0.25">
      <c r="A2095" s="136" t="s">
        <v>112</v>
      </c>
      <c r="B2095" s="136" t="s">
        <v>113</v>
      </c>
      <c r="C2095" s="136" t="s">
        <v>420</v>
      </c>
      <c r="D2095" s="136" t="s">
        <v>744</v>
      </c>
      <c r="E2095" s="136" t="s">
        <v>333</v>
      </c>
      <c r="F2095" s="137">
        <v>10796.5</v>
      </c>
    </row>
    <row r="2096" spans="1:6" hidden="1" outlineLevel="2" x14ac:dyDescent="0.25">
      <c r="A2096" s="136" t="s">
        <v>112</v>
      </c>
      <c r="B2096" s="136" t="s">
        <v>113</v>
      </c>
      <c r="C2096" s="136" t="s">
        <v>420</v>
      </c>
      <c r="D2096" s="136" t="s">
        <v>744</v>
      </c>
      <c r="E2096" s="136" t="s">
        <v>375</v>
      </c>
      <c r="F2096" s="137">
        <v>147845.21</v>
      </c>
    </row>
    <row r="2097" spans="1:6" hidden="1" outlineLevel="2" x14ac:dyDescent="0.25">
      <c r="A2097" s="136" t="s">
        <v>112</v>
      </c>
      <c r="B2097" s="136" t="s">
        <v>113</v>
      </c>
      <c r="C2097" s="136" t="s">
        <v>420</v>
      </c>
      <c r="D2097" s="136" t="s">
        <v>744</v>
      </c>
      <c r="E2097" s="136" t="s">
        <v>361</v>
      </c>
      <c r="F2097" s="137">
        <v>238612.78</v>
      </c>
    </row>
    <row r="2098" spans="1:6" hidden="1" outlineLevel="2" x14ac:dyDescent="0.25">
      <c r="A2098" s="136" t="s">
        <v>112</v>
      </c>
      <c r="B2098" s="136" t="s">
        <v>113</v>
      </c>
      <c r="C2098" s="136" t="s">
        <v>420</v>
      </c>
      <c r="D2098" s="136" t="s">
        <v>744</v>
      </c>
      <c r="E2098" s="136" t="s">
        <v>372</v>
      </c>
      <c r="F2098" s="137">
        <v>466830.29</v>
      </c>
    </row>
    <row r="2099" spans="1:6" hidden="1" outlineLevel="2" x14ac:dyDescent="0.25">
      <c r="A2099" s="136" t="s">
        <v>112</v>
      </c>
      <c r="B2099" s="136" t="s">
        <v>113</v>
      </c>
      <c r="C2099" s="136" t="s">
        <v>420</v>
      </c>
      <c r="D2099" s="136" t="s">
        <v>744</v>
      </c>
      <c r="E2099" s="136" t="s">
        <v>316</v>
      </c>
      <c r="F2099" s="137">
        <v>76692.88</v>
      </c>
    </row>
    <row r="2100" spans="1:6" hidden="1" outlineLevel="2" x14ac:dyDescent="0.25">
      <c r="A2100" s="136" t="s">
        <v>112</v>
      </c>
      <c r="B2100" s="136" t="s">
        <v>113</v>
      </c>
      <c r="C2100" s="136" t="s">
        <v>420</v>
      </c>
      <c r="D2100" s="136" t="s">
        <v>744</v>
      </c>
      <c r="E2100" s="136" t="s">
        <v>337</v>
      </c>
      <c r="F2100" s="137">
        <v>23036.65</v>
      </c>
    </row>
    <row r="2101" spans="1:6" hidden="1" outlineLevel="2" x14ac:dyDescent="0.25">
      <c r="A2101" s="136" t="s">
        <v>112</v>
      </c>
      <c r="B2101" s="136" t="s">
        <v>113</v>
      </c>
      <c r="C2101" s="136" t="s">
        <v>420</v>
      </c>
      <c r="D2101" s="136" t="s">
        <v>744</v>
      </c>
      <c r="E2101" s="136" t="s">
        <v>362</v>
      </c>
      <c r="F2101" s="137">
        <v>7742.21</v>
      </c>
    </row>
    <row r="2102" spans="1:6" hidden="1" outlineLevel="2" x14ac:dyDescent="0.25">
      <c r="A2102" s="136" t="s">
        <v>112</v>
      </c>
      <c r="B2102" s="136" t="s">
        <v>113</v>
      </c>
      <c r="C2102" s="136" t="s">
        <v>420</v>
      </c>
      <c r="D2102" s="136" t="s">
        <v>745</v>
      </c>
      <c r="E2102" s="136" t="s">
        <v>279</v>
      </c>
      <c r="F2102" s="137">
        <v>115.1</v>
      </c>
    </row>
    <row r="2103" spans="1:6" hidden="1" outlineLevel="2" x14ac:dyDescent="0.25">
      <c r="A2103" s="136" t="s">
        <v>112</v>
      </c>
      <c r="B2103" s="136" t="s">
        <v>113</v>
      </c>
      <c r="C2103" s="136" t="s">
        <v>420</v>
      </c>
      <c r="D2103" s="136" t="s">
        <v>746</v>
      </c>
      <c r="E2103" s="136" t="s">
        <v>337</v>
      </c>
      <c r="F2103" s="137">
        <v>21478.51</v>
      </c>
    </row>
    <row r="2104" spans="1:6" hidden="1" outlineLevel="2" x14ac:dyDescent="0.25">
      <c r="A2104" s="136" t="s">
        <v>112</v>
      </c>
      <c r="B2104" s="136" t="s">
        <v>113</v>
      </c>
      <c r="C2104" s="136" t="s">
        <v>420</v>
      </c>
      <c r="D2104" s="136" t="s">
        <v>747</v>
      </c>
      <c r="E2104" s="136" t="s">
        <v>363</v>
      </c>
      <c r="F2104" s="137">
        <v>7813</v>
      </c>
    </row>
    <row r="2105" spans="1:6" hidden="1" outlineLevel="2" x14ac:dyDescent="0.25">
      <c r="A2105" s="136" t="s">
        <v>112</v>
      </c>
      <c r="B2105" s="136" t="s">
        <v>113</v>
      </c>
      <c r="C2105" s="136" t="s">
        <v>420</v>
      </c>
      <c r="D2105" s="136" t="s">
        <v>747</v>
      </c>
      <c r="E2105" s="136" t="s">
        <v>383</v>
      </c>
      <c r="F2105" s="137">
        <v>1243.8800000000001</v>
      </c>
    </row>
    <row r="2106" spans="1:6" hidden="1" outlineLevel="2" x14ac:dyDescent="0.25">
      <c r="A2106" s="136" t="s">
        <v>112</v>
      </c>
      <c r="B2106" s="136" t="s">
        <v>113</v>
      </c>
      <c r="C2106" s="136" t="s">
        <v>420</v>
      </c>
      <c r="D2106" s="136" t="s">
        <v>748</v>
      </c>
      <c r="E2106" s="136" t="s">
        <v>301</v>
      </c>
      <c r="F2106" s="137">
        <v>317.61</v>
      </c>
    </row>
    <row r="2107" spans="1:6" hidden="1" outlineLevel="2" x14ac:dyDescent="0.25">
      <c r="A2107" s="136" t="s">
        <v>112</v>
      </c>
      <c r="B2107" s="136" t="s">
        <v>113</v>
      </c>
      <c r="C2107" s="136" t="s">
        <v>420</v>
      </c>
      <c r="D2107" s="136" t="s">
        <v>748</v>
      </c>
      <c r="E2107" s="136" t="s">
        <v>279</v>
      </c>
      <c r="F2107" s="137">
        <v>284.16000000000003</v>
      </c>
    </row>
    <row r="2108" spans="1:6" hidden="1" outlineLevel="2" x14ac:dyDescent="0.25">
      <c r="A2108" s="136" t="s">
        <v>112</v>
      </c>
      <c r="B2108" s="136" t="s">
        <v>113</v>
      </c>
      <c r="C2108" s="136" t="s">
        <v>420</v>
      </c>
      <c r="D2108" s="136" t="s">
        <v>748</v>
      </c>
      <c r="E2108" s="136" t="s">
        <v>338</v>
      </c>
      <c r="F2108" s="137">
        <v>59176.21</v>
      </c>
    </row>
    <row r="2109" spans="1:6" hidden="1" outlineLevel="2" x14ac:dyDescent="0.25">
      <c r="A2109" s="136" t="s">
        <v>112</v>
      </c>
      <c r="B2109" s="136" t="s">
        <v>113</v>
      </c>
      <c r="C2109" s="136" t="s">
        <v>420</v>
      </c>
      <c r="D2109" s="136" t="s">
        <v>748</v>
      </c>
      <c r="E2109" s="136" t="s">
        <v>309</v>
      </c>
      <c r="F2109" s="137">
        <v>1914.64</v>
      </c>
    </row>
    <row r="2110" spans="1:6" hidden="1" outlineLevel="2" x14ac:dyDescent="0.25">
      <c r="A2110" s="136" t="s">
        <v>112</v>
      </c>
      <c r="B2110" s="136" t="s">
        <v>113</v>
      </c>
      <c r="C2110" s="136" t="s">
        <v>420</v>
      </c>
      <c r="D2110" s="136" t="s">
        <v>748</v>
      </c>
      <c r="E2110" s="136" t="s">
        <v>336</v>
      </c>
      <c r="F2110" s="137">
        <v>50123.64</v>
      </c>
    </row>
    <row r="2111" spans="1:6" hidden="1" outlineLevel="2" x14ac:dyDescent="0.25">
      <c r="A2111" s="136" t="s">
        <v>112</v>
      </c>
      <c r="B2111" s="136" t="s">
        <v>113</v>
      </c>
      <c r="C2111" s="136" t="s">
        <v>420</v>
      </c>
      <c r="D2111" s="136" t="s">
        <v>748</v>
      </c>
      <c r="E2111" s="136" t="s">
        <v>334</v>
      </c>
      <c r="F2111" s="137">
        <v>28923.88</v>
      </c>
    </row>
    <row r="2112" spans="1:6" hidden="1" outlineLevel="2" x14ac:dyDescent="0.25">
      <c r="A2112" s="136" t="s">
        <v>112</v>
      </c>
      <c r="B2112" s="136" t="s">
        <v>113</v>
      </c>
      <c r="C2112" s="136" t="s">
        <v>420</v>
      </c>
      <c r="D2112" s="136" t="s">
        <v>749</v>
      </c>
      <c r="E2112" s="136" t="s">
        <v>302</v>
      </c>
      <c r="F2112" s="137">
        <v>87.18</v>
      </c>
    </row>
    <row r="2113" spans="1:6" hidden="1" outlineLevel="2" x14ac:dyDescent="0.25">
      <c r="A2113" s="136" t="s">
        <v>112</v>
      </c>
      <c r="B2113" s="136" t="s">
        <v>113</v>
      </c>
      <c r="C2113" s="136" t="s">
        <v>420</v>
      </c>
      <c r="D2113" s="136" t="s">
        <v>749</v>
      </c>
      <c r="E2113" s="136" t="s">
        <v>338</v>
      </c>
      <c r="F2113" s="137">
        <v>27399.09</v>
      </c>
    </row>
    <row r="2114" spans="1:6" hidden="1" outlineLevel="2" x14ac:dyDescent="0.25">
      <c r="A2114" s="136" t="s">
        <v>112</v>
      </c>
      <c r="B2114" s="136" t="s">
        <v>113</v>
      </c>
      <c r="C2114" s="136" t="s">
        <v>420</v>
      </c>
      <c r="D2114" s="136" t="s">
        <v>749</v>
      </c>
      <c r="E2114" s="136" t="s">
        <v>362</v>
      </c>
      <c r="F2114" s="137">
        <v>12667.97</v>
      </c>
    </row>
    <row r="2115" spans="1:6" hidden="1" outlineLevel="2" x14ac:dyDescent="0.25">
      <c r="A2115" s="136" t="s">
        <v>112</v>
      </c>
      <c r="B2115" s="136" t="s">
        <v>113</v>
      </c>
      <c r="C2115" s="136" t="s">
        <v>420</v>
      </c>
      <c r="D2115" s="136" t="s">
        <v>749</v>
      </c>
      <c r="E2115" s="136" t="s">
        <v>301</v>
      </c>
      <c r="F2115" s="137">
        <v>395.65</v>
      </c>
    </row>
    <row r="2116" spans="1:6" hidden="1" outlineLevel="2" x14ac:dyDescent="0.25">
      <c r="A2116" s="136" t="s">
        <v>112</v>
      </c>
      <c r="B2116" s="136" t="s">
        <v>113</v>
      </c>
      <c r="C2116" s="136" t="s">
        <v>420</v>
      </c>
      <c r="D2116" s="136" t="s">
        <v>749</v>
      </c>
      <c r="E2116" s="136" t="s">
        <v>376</v>
      </c>
      <c r="F2116" s="137">
        <v>10000.91</v>
      </c>
    </row>
    <row r="2117" spans="1:6" hidden="1" outlineLevel="2" x14ac:dyDescent="0.25">
      <c r="A2117" s="136" t="s">
        <v>112</v>
      </c>
      <c r="B2117" s="136" t="s">
        <v>113</v>
      </c>
      <c r="C2117" s="136" t="s">
        <v>420</v>
      </c>
      <c r="D2117" s="136" t="s">
        <v>749</v>
      </c>
      <c r="E2117" s="136" t="s">
        <v>336</v>
      </c>
      <c r="F2117" s="137">
        <v>24957.78</v>
      </c>
    </row>
    <row r="2118" spans="1:6" hidden="1" outlineLevel="2" x14ac:dyDescent="0.25">
      <c r="A2118" s="136" t="s">
        <v>112</v>
      </c>
      <c r="B2118" s="136" t="s">
        <v>113</v>
      </c>
      <c r="C2118" s="136" t="s">
        <v>420</v>
      </c>
      <c r="D2118" s="136" t="s">
        <v>749</v>
      </c>
      <c r="E2118" s="136" t="s">
        <v>334</v>
      </c>
      <c r="F2118" s="137">
        <v>2683.95</v>
      </c>
    </row>
    <row r="2119" spans="1:6" hidden="1" outlineLevel="2" x14ac:dyDescent="0.25">
      <c r="A2119" s="136" t="s">
        <v>112</v>
      </c>
      <c r="B2119" s="136" t="s">
        <v>113</v>
      </c>
      <c r="C2119" s="136" t="s">
        <v>420</v>
      </c>
      <c r="D2119" s="136" t="s">
        <v>750</v>
      </c>
      <c r="E2119" s="136" t="s">
        <v>338</v>
      </c>
      <c r="F2119" s="137">
        <v>24485.73</v>
      </c>
    </row>
    <row r="2120" spans="1:6" hidden="1" outlineLevel="2" x14ac:dyDescent="0.25">
      <c r="A2120" s="136" t="s">
        <v>112</v>
      </c>
      <c r="B2120" s="136" t="s">
        <v>113</v>
      </c>
      <c r="C2120" s="136" t="s">
        <v>420</v>
      </c>
      <c r="D2120" s="136" t="s">
        <v>750</v>
      </c>
      <c r="E2120" s="136" t="s">
        <v>340</v>
      </c>
      <c r="F2120" s="137">
        <v>3598.98</v>
      </c>
    </row>
    <row r="2121" spans="1:6" hidden="1" outlineLevel="2" x14ac:dyDescent="0.25">
      <c r="A2121" s="136" t="s">
        <v>112</v>
      </c>
      <c r="B2121" s="136" t="s">
        <v>113</v>
      </c>
      <c r="C2121" s="136" t="s">
        <v>420</v>
      </c>
      <c r="D2121" s="136" t="s">
        <v>751</v>
      </c>
      <c r="E2121" s="136" t="s">
        <v>338</v>
      </c>
      <c r="F2121" s="137">
        <v>8868.76</v>
      </c>
    </row>
    <row r="2122" spans="1:6" hidden="1" outlineLevel="2" x14ac:dyDescent="0.25">
      <c r="A2122" s="136" t="s">
        <v>112</v>
      </c>
      <c r="B2122" s="136" t="s">
        <v>113</v>
      </c>
      <c r="C2122" s="136" t="s">
        <v>420</v>
      </c>
      <c r="D2122" s="136" t="s">
        <v>752</v>
      </c>
      <c r="E2122" s="136" t="s">
        <v>363</v>
      </c>
      <c r="F2122" s="137">
        <v>51170.47</v>
      </c>
    </row>
    <row r="2123" spans="1:6" hidden="1" outlineLevel="2" x14ac:dyDescent="0.25">
      <c r="A2123" s="136" t="s">
        <v>112</v>
      </c>
      <c r="B2123" s="136" t="s">
        <v>113</v>
      </c>
      <c r="C2123" s="136" t="s">
        <v>420</v>
      </c>
      <c r="D2123" s="136" t="s">
        <v>752</v>
      </c>
      <c r="E2123" s="136" t="s">
        <v>362</v>
      </c>
      <c r="F2123" s="137">
        <v>10773.73</v>
      </c>
    </row>
    <row r="2124" spans="1:6" hidden="1" outlineLevel="2" x14ac:dyDescent="0.25">
      <c r="A2124" s="136" t="s">
        <v>112</v>
      </c>
      <c r="B2124" s="136" t="s">
        <v>113</v>
      </c>
      <c r="C2124" s="136" t="s">
        <v>420</v>
      </c>
      <c r="D2124" s="136" t="s">
        <v>752</v>
      </c>
      <c r="E2124" s="136" t="s">
        <v>338</v>
      </c>
      <c r="F2124" s="137">
        <v>49117.29</v>
      </c>
    </row>
    <row r="2125" spans="1:6" hidden="1" outlineLevel="2" x14ac:dyDescent="0.25">
      <c r="A2125" s="136" t="s">
        <v>112</v>
      </c>
      <c r="B2125" s="136" t="s">
        <v>113</v>
      </c>
      <c r="C2125" s="136" t="s">
        <v>420</v>
      </c>
      <c r="D2125" s="136" t="s">
        <v>752</v>
      </c>
      <c r="E2125" s="136" t="s">
        <v>340</v>
      </c>
      <c r="F2125" s="137">
        <v>45813.31</v>
      </c>
    </row>
    <row r="2126" spans="1:6" hidden="1" outlineLevel="2" x14ac:dyDescent="0.25">
      <c r="A2126" s="136" t="s">
        <v>112</v>
      </c>
      <c r="B2126" s="136" t="s">
        <v>113</v>
      </c>
      <c r="C2126" s="136" t="s">
        <v>420</v>
      </c>
      <c r="D2126" s="136" t="s">
        <v>752</v>
      </c>
      <c r="E2126" s="136" t="s">
        <v>335</v>
      </c>
      <c r="F2126" s="137">
        <v>24710.49</v>
      </c>
    </row>
    <row r="2127" spans="1:6" hidden="1" outlineLevel="2" x14ac:dyDescent="0.25">
      <c r="A2127" s="136" t="s">
        <v>112</v>
      </c>
      <c r="B2127" s="136" t="s">
        <v>113</v>
      </c>
      <c r="C2127" s="136" t="s">
        <v>420</v>
      </c>
      <c r="D2127" s="136" t="s">
        <v>752</v>
      </c>
      <c r="E2127" s="136" t="s">
        <v>336</v>
      </c>
      <c r="F2127" s="137">
        <v>6483.89</v>
      </c>
    </row>
    <row r="2128" spans="1:6" hidden="1" outlineLevel="2" x14ac:dyDescent="0.25">
      <c r="A2128" s="136" t="s">
        <v>112</v>
      </c>
      <c r="B2128" s="136" t="s">
        <v>113</v>
      </c>
      <c r="C2128" s="136" t="s">
        <v>420</v>
      </c>
      <c r="D2128" s="136" t="s">
        <v>752</v>
      </c>
      <c r="E2128" s="136" t="s">
        <v>337</v>
      </c>
      <c r="F2128" s="137">
        <v>26952.04</v>
      </c>
    </row>
    <row r="2129" spans="1:6" hidden="1" outlineLevel="2" x14ac:dyDescent="0.25">
      <c r="A2129" s="136" t="s">
        <v>112</v>
      </c>
      <c r="B2129" s="136" t="s">
        <v>113</v>
      </c>
      <c r="C2129" s="136" t="s">
        <v>420</v>
      </c>
      <c r="D2129" s="136" t="s">
        <v>752</v>
      </c>
      <c r="E2129" s="136" t="s">
        <v>339</v>
      </c>
      <c r="F2129" s="137">
        <v>298957.78999999998</v>
      </c>
    </row>
    <row r="2130" spans="1:6" hidden="1" outlineLevel="2" x14ac:dyDescent="0.25">
      <c r="A2130" s="136" t="s">
        <v>112</v>
      </c>
      <c r="B2130" s="136" t="s">
        <v>113</v>
      </c>
      <c r="C2130" s="136" t="s">
        <v>420</v>
      </c>
      <c r="D2130" s="136" t="s">
        <v>753</v>
      </c>
      <c r="E2130" s="136" t="s">
        <v>362</v>
      </c>
      <c r="F2130" s="137">
        <v>36547.5</v>
      </c>
    </row>
    <row r="2131" spans="1:6" hidden="1" outlineLevel="2" x14ac:dyDescent="0.25">
      <c r="A2131" s="136" t="s">
        <v>112</v>
      </c>
      <c r="B2131" s="136" t="s">
        <v>113</v>
      </c>
      <c r="C2131" s="136" t="s">
        <v>420</v>
      </c>
      <c r="D2131" s="136" t="s">
        <v>753</v>
      </c>
      <c r="E2131" s="136" t="s">
        <v>337</v>
      </c>
      <c r="F2131" s="137">
        <v>2055.5500000000002</v>
      </c>
    </row>
    <row r="2132" spans="1:6" hidden="1" outlineLevel="2" x14ac:dyDescent="0.25">
      <c r="A2132" s="136" t="s">
        <v>112</v>
      </c>
      <c r="B2132" s="136" t="s">
        <v>113</v>
      </c>
      <c r="C2132" s="136" t="s">
        <v>420</v>
      </c>
      <c r="D2132" s="136" t="s">
        <v>753</v>
      </c>
      <c r="E2132" s="136" t="s">
        <v>338</v>
      </c>
      <c r="F2132" s="137">
        <v>10279.06</v>
      </c>
    </row>
    <row r="2133" spans="1:6" hidden="1" outlineLevel="2" x14ac:dyDescent="0.25">
      <c r="A2133" s="136" t="s">
        <v>112</v>
      </c>
      <c r="B2133" s="136" t="s">
        <v>113</v>
      </c>
      <c r="C2133" s="136" t="s">
        <v>420</v>
      </c>
      <c r="D2133" s="136" t="s">
        <v>753</v>
      </c>
      <c r="E2133" s="136" t="s">
        <v>363</v>
      </c>
      <c r="F2133" s="137">
        <v>21256.46</v>
      </c>
    </row>
    <row r="2134" spans="1:6" hidden="1" outlineLevel="2" x14ac:dyDescent="0.25">
      <c r="A2134" s="136" t="s">
        <v>112</v>
      </c>
      <c r="B2134" s="136" t="s">
        <v>113</v>
      </c>
      <c r="C2134" s="136" t="s">
        <v>420</v>
      </c>
      <c r="D2134" s="136" t="s">
        <v>753</v>
      </c>
      <c r="E2134" s="136" t="s">
        <v>339</v>
      </c>
      <c r="F2134" s="137">
        <v>18807.93</v>
      </c>
    </row>
    <row r="2135" spans="1:6" hidden="1" outlineLevel="2" x14ac:dyDescent="0.25">
      <c r="A2135" s="136" t="s">
        <v>112</v>
      </c>
      <c r="B2135" s="136" t="s">
        <v>113</v>
      </c>
      <c r="C2135" s="136" t="s">
        <v>420</v>
      </c>
      <c r="D2135" s="136" t="s">
        <v>753</v>
      </c>
      <c r="E2135" s="136" t="s">
        <v>310</v>
      </c>
      <c r="F2135" s="137">
        <v>10933.02</v>
      </c>
    </row>
    <row r="2136" spans="1:6" hidden="1" outlineLevel="2" x14ac:dyDescent="0.25">
      <c r="A2136" s="136" t="s">
        <v>112</v>
      </c>
      <c r="B2136" s="136" t="s">
        <v>113</v>
      </c>
      <c r="C2136" s="136" t="s">
        <v>420</v>
      </c>
      <c r="D2136" s="136" t="s">
        <v>753</v>
      </c>
      <c r="E2136" s="136" t="s">
        <v>269</v>
      </c>
      <c r="F2136" s="137">
        <v>7048.04</v>
      </c>
    </row>
    <row r="2137" spans="1:6" hidden="1" outlineLevel="2" x14ac:dyDescent="0.25">
      <c r="A2137" s="136" t="s">
        <v>112</v>
      </c>
      <c r="B2137" s="136" t="s">
        <v>113</v>
      </c>
      <c r="C2137" s="136" t="s">
        <v>420</v>
      </c>
      <c r="D2137" s="136" t="s">
        <v>754</v>
      </c>
      <c r="E2137" s="136" t="s">
        <v>302</v>
      </c>
      <c r="F2137" s="137">
        <v>235.78</v>
      </c>
    </row>
    <row r="2138" spans="1:6" hidden="1" outlineLevel="2" x14ac:dyDescent="0.25">
      <c r="A2138" s="136" t="s">
        <v>112</v>
      </c>
      <c r="B2138" s="136" t="s">
        <v>113</v>
      </c>
      <c r="C2138" s="136" t="s">
        <v>420</v>
      </c>
      <c r="D2138" s="136" t="s">
        <v>754</v>
      </c>
      <c r="E2138" s="136" t="s">
        <v>337</v>
      </c>
      <c r="F2138" s="137">
        <v>26307</v>
      </c>
    </row>
    <row r="2139" spans="1:6" hidden="1" outlineLevel="2" x14ac:dyDescent="0.25">
      <c r="A2139" s="136" t="s">
        <v>112</v>
      </c>
      <c r="B2139" s="136" t="s">
        <v>113</v>
      </c>
      <c r="C2139" s="136" t="s">
        <v>420</v>
      </c>
      <c r="D2139" s="136" t="s">
        <v>754</v>
      </c>
      <c r="E2139" s="136" t="s">
        <v>338</v>
      </c>
      <c r="F2139" s="137">
        <v>641.87</v>
      </c>
    </row>
    <row r="2140" spans="1:6" hidden="1" outlineLevel="2" x14ac:dyDescent="0.25">
      <c r="A2140" s="136" t="s">
        <v>112</v>
      </c>
      <c r="B2140" s="136" t="s">
        <v>113</v>
      </c>
      <c r="C2140" s="136" t="s">
        <v>420</v>
      </c>
      <c r="D2140" s="136" t="s">
        <v>754</v>
      </c>
      <c r="E2140" s="136" t="s">
        <v>284</v>
      </c>
      <c r="F2140" s="137">
        <v>209.19</v>
      </c>
    </row>
    <row r="2141" spans="1:6" hidden="1" outlineLevel="2" x14ac:dyDescent="0.25">
      <c r="A2141" s="136" t="s">
        <v>112</v>
      </c>
      <c r="B2141" s="136" t="s">
        <v>113</v>
      </c>
      <c r="C2141" s="136" t="s">
        <v>420</v>
      </c>
      <c r="D2141" s="136" t="s">
        <v>754</v>
      </c>
      <c r="E2141" s="136" t="s">
        <v>301</v>
      </c>
      <c r="F2141" s="137">
        <v>233.65</v>
      </c>
    </row>
    <row r="2142" spans="1:6" hidden="1" outlineLevel="2" x14ac:dyDescent="0.25">
      <c r="A2142" s="136" t="s">
        <v>112</v>
      </c>
      <c r="B2142" s="136" t="s">
        <v>113</v>
      </c>
      <c r="C2142" s="136" t="s">
        <v>420</v>
      </c>
      <c r="D2142" s="136" t="s">
        <v>754</v>
      </c>
      <c r="E2142" s="136" t="s">
        <v>269</v>
      </c>
      <c r="F2142" s="137">
        <v>58362.080000000002</v>
      </c>
    </row>
    <row r="2143" spans="1:6" hidden="1" outlineLevel="2" x14ac:dyDescent="0.25">
      <c r="A2143" s="136" t="s">
        <v>112</v>
      </c>
      <c r="B2143" s="136" t="s">
        <v>113</v>
      </c>
      <c r="C2143" s="136" t="s">
        <v>420</v>
      </c>
      <c r="D2143" s="136" t="s">
        <v>754</v>
      </c>
      <c r="E2143" s="136" t="s">
        <v>291</v>
      </c>
      <c r="F2143" s="137">
        <v>1274.0999999999999</v>
      </c>
    </row>
    <row r="2144" spans="1:6" hidden="1" outlineLevel="2" x14ac:dyDescent="0.25">
      <c r="A2144" s="136" t="s">
        <v>112</v>
      </c>
      <c r="B2144" s="136" t="s">
        <v>113</v>
      </c>
      <c r="C2144" s="136" t="s">
        <v>420</v>
      </c>
      <c r="D2144" s="136" t="s">
        <v>755</v>
      </c>
      <c r="E2144" s="136" t="s">
        <v>281</v>
      </c>
      <c r="F2144" s="137">
        <v>200.71</v>
      </c>
    </row>
    <row r="2145" spans="1:6" hidden="1" outlineLevel="2" x14ac:dyDescent="0.25">
      <c r="A2145" s="136" t="s">
        <v>112</v>
      </c>
      <c r="B2145" s="136" t="s">
        <v>113</v>
      </c>
      <c r="C2145" s="136" t="s">
        <v>420</v>
      </c>
      <c r="D2145" s="136" t="s">
        <v>755</v>
      </c>
      <c r="E2145" s="136" t="s">
        <v>340</v>
      </c>
      <c r="F2145" s="137">
        <v>98975.21</v>
      </c>
    </row>
    <row r="2146" spans="1:6" hidden="1" outlineLevel="2" x14ac:dyDescent="0.25">
      <c r="A2146" s="136" t="s">
        <v>112</v>
      </c>
      <c r="B2146" s="136" t="s">
        <v>113</v>
      </c>
      <c r="C2146" s="136" t="s">
        <v>420</v>
      </c>
      <c r="D2146" s="136" t="s">
        <v>755</v>
      </c>
      <c r="E2146" s="136" t="s">
        <v>336</v>
      </c>
      <c r="F2146" s="137">
        <v>75119.839999999997</v>
      </c>
    </row>
    <row r="2147" spans="1:6" hidden="1" outlineLevel="2" x14ac:dyDescent="0.25">
      <c r="A2147" s="136" t="s">
        <v>112</v>
      </c>
      <c r="B2147" s="136" t="s">
        <v>113</v>
      </c>
      <c r="C2147" s="136" t="s">
        <v>420</v>
      </c>
      <c r="D2147" s="136" t="s">
        <v>755</v>
      </c>
      <c r="E2147" s="136" t="s">
        <v>337</v>
      </c>
      <c r="F2147" s="137">
        <v>24393.14</v>
      </c>
    </row>
    <row r="2148" spans="1:6" hidden="1" outlineLevel="2" x14ac:dyDescent="0.25">
      <c r="A2148" s="136" t="s">
        <v>112</v>
      </c>
      <c r="B2148" s="136" t="s">
        <v>113</v>
      </c>
      <c r="C2148" s="136" t="s">
        <v>420</v>
      </c>
      <c r="D2148" s="136" t="s">
        <v>756</v>
      </c>
      <c r="E2148" s="136" t="s">
        <v>335</v>
      </c>
      <c r="F2148" s="137">
        <v>-4410</v>
      </c>
    </row>
    <row r="2149" spans="1:6" hidden="1" outlineLevel="2" x14ac:dyDescent="0.25">
      <c r="A2149" s="136" t="s">
        <v>112</v>
      </c>
      <c r="B2149" s="136" t="s">
        <v>113</v>
      </c>
      <c r="C2149" s="136" t="s">
        <v>420</v>
      </c>
      <c r="D2149" s="136" t="s">
        <v>756</v>
      </c>
      <c r="E2149" s="136" t="s">
        <v>336</v>
      </c>
      <c r="F2149" s="137">
        <v>3001.69</v>
      </c>
    </row>
    <row r="2150" spans="1:6" hidden="1" outlineLevel="2" x14ac:dyDescent="0.25">
      <c r="A2150" s="136" t="s">
        <v>112</v>
      </c>
      <c r="B2150" s="136" t="s">
        <v>113</v>
      </c>
      <c r="C2150" s="136" t="s">
        <v>420</v>
      </c>
      <c r="D2150" s="136" t="s">
        <v>757</v>
      </c>
      <c r="E2150" s="136" t="s">
        <v>301</v>
      </c>
      <c r="F2150" s="137">
        <v>6.66</v>
      </c>
    </row>
    <row r="2151" spans="1:6" hidden="1" outlineLevel="2" x14ac:dyDescent="0.25">
      <c r="A2151" s="136" t="s">
        <v>112</v>
      </c>
      <c r="B2151" s="136" t="s">
        <v>113</v>
      </c>
      <c r="C2151" s="136" t="s">
        <v>420</v>
      </c>
      <c r="D2151" s="136" t="s">
        <v>757</v>
      </c>
      <c r="E2151" s="136" t="s">
        <v>282</v>
      </c>
      <c r="F2151" s="137">
        <v>274.89999999999998</v>
      </c>
    </row>
    <row r="2152" spans="1:6" hidden="1" outlineLevel="2" x14ac:dyDescent="0.25">
      <c r="A2152" s="136" t="s">
        <v>112</v>
      </c>
      <c r="B2152" s="136" t="s">
        <v>113</v>
      </c>
      <c r="C2152" s="136" t="s">
        <v>420</v>
      </c>
      <c r="D2152" s="136" t="s">
        <v>757</v>
      </c>
      <c r="E2152" s="136" t="s">
        <v>279</v>
      </c>
      <c r="F2152" s="137">
        <v>33.630000000000003</v>
      </c>
    </row>
    <row r="2153" spans="1:6" hidden="1" outlineLevel="2" x14ac:dyDescent="0.25">
      <c r="A2153" s="136" t="s">
        <v>112</v>
      </c>
      <c r="B2153" s="136" t="s">
        <v>113</v>
      </c>
      <c r="C2153" s="136" t="s">
        <v>420</v>
      </c>
      <c r="D2153" s="136" t="s">
        <v>757</v>
      </c>
      <c r="E2153" s="136" t="s">
        <v>284</v>
      </c>
      <c r="F2153" s="137">
        <v>199.97</v>
      </c>
    </row>
    <row r="2154" spans="1:6" hidden="1" outlineLevel="2" x14ac:dyDescent="0.25">
      <c r="A2154" s="136" t="s">
        <v>112</v>
      </c>
      <c r="B2154" s="136" t="s">
        <v>113</v>
      </c>
      <c r="C2154" s="136" t="s">
        <v>420</v>
      </c>
      <c r="D2154" s="136" t="s">
        <v>757</v>
      </c>
      <c r="E2154" s="136" t="s">
        <v>336</v>
      </c>
      <c r="F2154" s="137">
        <v>6239.4</v>
      </c>
    </row>
    <row r="2155" spans="1:6" hidden="1" outlineLevel="2" x14ac:dyDescent="0.25">
      <c r="A2155" s="136" t="s">
        <v>112</v>
      </c>
      <c r="B2155" s="136" t="s">
        <v>113</v>
      </c>
      <c r="C2155" s="136" t="s">
        <v>420</v>
      </c>
      <c r="D2155" s="136" t="s">
        <v>757</v>
      </c>
      <c r="E2155" s="136" t="s">
        <v>340</v>
      </c>
      <c r="F2155" s="137">
        <v>43883.58</v>
      </c>
    </row>
    <row r="2156" spans="1:6" hidden="1" outlineLevel="2" x14ac:dyDescent="0.25">
      <c r="A2156" s="136" t="s">
        <v>112</v>
      </c>
      <c r="B2156" s="136" t="s">
        <v>113</v>
      </c>
      <c r="C2156" s="136" t="s">
        <v>420</v>
      </c>
      <c r="D2156" s="136" t="s">
        <v>758</v>
      </c>
      <c r="E2156" s="136" t="s">
        <v>284</v>
      </c>
      <c r="F2156" s="137">
        <v>554.95000000000005</v>
      </c>
    </row>
    <row r="2157" spans="1:6" hidden="1" outlineLevel="2" x14ac:dyDescent="0.25">
      <c r="A2157" s="136" t="s">
        <v>112</v>
      </c>
      <c r="B2157" s="136" t="s">
        <v>113</v>
      </c>
      <c r="C2157" s="136" t="s">
        <v>420</v>
      </c>
      <c r="D2157" s="136" t="s">
        <v>758</v>
      </c>
      <c r="E2157" s="136" t="s">
        <v>279</v>
      </c>
      <c r="F2157" s="137">
        <v>1301.17</v>
      </c>
    </row>
    <row r="2158" spans="1:6" hidden="1" outlineLevel="2" x14ac:dyDescent="0.25">
      <c r="A2158" s="136" t="s">
        <v>112</v>
      </c>
      <c r="B2158" s="136" t="s">
        <v>113</v>
      </c>
      <c r="C2158" s="136" t="s">
        <v>420</v>
      </c>
      <c r="D2158" s="136" t="s">
        <v>758</v>
      </c>
      <c r="E2158" s="136" t="s">
        <v>292</v>
      </c>
      <c r="F2158" s="137">
        <v>13528.32</v>
      </c>
    </row>
    <row r="2159" spans="1:6" hidden="1" outlineLevel="2" x14ac:dyDescent="0.25">
      <c r="A2159" s="136" t="s">
        <v>112</v>
      </c>
      <c r="B2159" s="136" t="s">
        <v>113</v>
      </c>
      <c r="C2159" s="136" t="s">
        <v>420</v>
      </c>
      <c r="D2159" s="136" t="s">
        <v>758</v>
      </c>
      <c r="E2159" s="136" t="s">
        <v>301</v>
      </c>
      <c r="F2159" s="137">
        <v>1778.03</v>
      </c>
    </row>
    <row r="2160" spans="1:6" hidden="1" outlineLevel="2" x14ac:dyDescent="0.25">
      <c r="A2160" s="136" t="s">
        <v>112</v>
      </c>
      <c r="B2160" s="136" t="s">
        <v>113</v>
      </c>
      <c r="C2160" s="136" t="s">
        <v>420</v>
      </c>
      <c r="D2160" s="136" t="s">
        <v>758</v>
      </c>
      <c r="E2160" s="136" t="s">
        <v>346</v>
      </c>
      <c r="F2160" s="137">
        <v>5191.07</v>
      </c>
    </row>
    <row r="2161" spans="1:6" hidden="1" outlineLevel="2" x14ac:dyDescent="0.25">
      <c r="A2161" s="136" t="s">
        <v>112</v>
      </c>
      <c r="B2161" s="136" t="s">
        <v>113</v>
      </c>
      <c r="C2161" s="136" t="s">
        <v>420</v>
      </c>
      <c r="D2161" s="136" t="s">
        <v>758</v>
      </c>
      <c r="E2161" s="136" t="s">
        <v>324</v>
      </c>
      <c r="F2161" s="137">
        <v>709.39</v>
      </c>
    </row>
    <row r="2162" spans="1:6" hidden="1" outlineLevel="2" x14ac:dyDescent="0.25">
      <c r="A2162" s="136" t="s">
        <v>112</v>
      </c>
      <c r="B2162" s="136" t="s">
        <v>113</v>
      </c>
      <c r="C2162" s="136" t="s">
        <v>420</v>
      </c>
      <c r="D2162" s="136" t="s">
        <v>758</v>
      </c>
      <c r="E2162" s="136" t="s">
        <v>291</v>
      </c>
      <c r="F2162" s="137">
        <v>3397</v>
      </c>
    </row>
    <row r="2163" spans="1:6" hidden="1" outlineLevel="2" x14ac:dyDescent="0.25">
      <c r="A2163" s="136" t="s">
        <v>112</v>
      </c>
      <c r="B2163" s="136" t="s">
        <v>113</v>
      </c>
      <c r="C2163" s="136" t="s">
        <v>420</v>
      </c>
      <c r="D2163" s="136" t="s">
        <v>758</v>
      </c>
      <c r="E2163" s="136" t="s">
        <v>334</v>
      </c>
      <c r="F2163" s="137">
        <v>139973.59</v>
      </c>
    </row>
    <row r="2164" spans="1:6" hidden="1" outlineLevel="2" x14ac:dyDescent="0.25">
      <c r="A2164" s="136" t="s">
        <v>112</v>
      </c>
      <c r="B2164" s="136" t="s">
        <v>113</v>
      </c>
      <c r="C2164" s="136" t="s">
        <v>420</v>
      </c>
      <c r="D2164" s="136" t="s">
        <v>759</v>
      </c>
      <c r="E2164" s="136" t="s">
        <v>363</v>
      </c>
      <c r="F2164" s="137">
        <v>9974.82</v>
      </c>
    </row>
    <row r="2165" spans="1:6" hidden="1" outlineLevel="2" x14ac:dyDescent="0.25">
      <c r="A2165" s="136" t="s">
        <v>112</v>
      </c>
      <c r="B2165" s="136" t="s">
        <v>113</v>
      </c>
      <c r="C2165" s="136" t="s">
        <v>420</v>
      </c>
      <c r="D2165" s="136" t="s">
        <v>760</v>
      </c>
      <c r="E2165" s="136" t="s">
        <v>269</v>
      </c>
      <c r="F2165" s="137">
        <v>3425.38</v>
      </c>
    </row>
    <row r="2166" spans="1:6" hidden="1" outlineLevel="2" x14ac:dyDescent="0.25">
      <c r="A2166" s="136" t="s">
        <v>112</v>
      </c>
      <c r="B2166" s="136" t="s">
        <v>113</v>
      </c>
      <c r="C2166" s="136" t="s">
        <v>420</v>
      </c>
      <c r="D2166" s="136" t="s">
        <v>493</v>
      </c>
      <c r="E2166" s="136" t="s">
        <v>339</v>
      </c>
      <c r="F2166" s="137">
        <v>17414.41</v>
      </c>
    </row>
    <row r="2167" spans="1:6" hidden="1" outlineLevel="2" x14ac:dyDescent="0.25">
      <c r="A2167" s="136" t="s">
        <v>112</v>
      </c>
      <c r="B2167" s="136" t="s">
        <v>113</v>
      </c>
      <c r="C2167" s="136" t="s">
        <v>420</v>
      </c>
      <c r="D2167" s="136" t="s">
        <v>493</v>
      </c>
      <c r="E2167" s="136" t="s">
        <v>269</v>
      </c>
      <c r="F2167" s="137">
        <v>2017.07</v>
      </c>
    </row>
    <row r="2168" spans="1:6" outlineLevel="1" collapsed="1" x14ac:dyDescent="0.25">
      <c r="A2168" s="136"/>
      <c r="B2168" s="136"/>
      <c r="C2168" s="140" t="s">
        <v>421</v>
      </c>
      <c r="D2168" s="136"/>
      <c r="E2168" s="136"/>
      <c r="F2168" s="137">
        <f>SUBTOTAL(9,F2076:F2167)</f>
        <v>3941078.1199999992</v>
      </c>
    </row>
    <row r="2169" spans="1:6" hidden="1" outlineLevel="2" x14ac:dyDescent="0.25">
      <c r="A2169" s="136" t="s">
        <v>112</v>
      </c>
      <c r="B2169" s="136" t="s">
        <v>113</v>
      </c>
      <c r="C2169" s="136" t="s">
        <v>422</v>
      </c>
      <c r="D2169" s="136" t="s">
        <v>761</v>
      </c>
      <c r="E2169" s="136" t="s">
        <v>283</v>
      </c>
      <c r="F2169" s="137">
        <v>1015.23</v>
      </c>
    </row>
    <row r="2170" spans="1:6" hidden="1" outlineLevel="2" x14ac:dyDescent="0.25">
      <c r="A2170" s="136" t="s">
        <v>112</v>
      </c>
      <c r="B2170" s="136" t="s">
        <v>113</v>
      </c>
      <c r="C2170" s="136" t="s">
        <v>422</v>
      </c>
      <c r="D2170" s="136" t="s">
        <v>761</v>
      </c>
      <c r="E2170" s="136" t="s">
        <v>366</v>
      </c>
      <c r="F2170" s="137">
        <v>237.55</v>
      </c>
    </row>
    <row r="2171" spans="1:6" hidden="1" outlineLevel="2" x14ac:dyDescent="0.25">
      <c r="A2171" s="136" t="s">
        <v>112</v>
      </c>
      <c r="B2171" s="136" t="s">
        <v>113</v>
      </c>
      <c r="C2171" s="136" t="s">
        <v>422</v>
      </c>
      <c r="D2171" s="136" t="s">
        <v>761</v>
      </c>
      <c r="E2171" s="136" t="s">
        <v>281</v>
      </c>
      <c r="F2171" s="137">
        <v>139.63</v>
      </c>
    </row>
    <row r="2172" spans="1:6" hidden="1" outlineLevel="2" x14ac:dyDescent="0.25">
      <c r="A2172" s="136" t="s">
        <v>112</v>
      </c>
      <c r="B2172" s="136" t="s">
        <v>113</v>
      </c>
      <c r="C2172" s="136" t="s">
        <v>422</v>
      </c>
      <c r="D2172" s="136" t="s">
        <v>761</v>
      </c>
      <c r="E2172" s="136" t="s">
        <v>332</v>
      </c>
      <c r="F2172" s="137">
        <v>186.84</v>
      </c>
    </row>
    <row r="2173" spans="1:6" hidden="1" outlineLevel="2" x14ac:dyDescent="0.25">
      <c r="A2173" s="136" t="s">
        <v>112</v>
      </c>
      <c r="B2173" s="136" t="s">
        <v>113</v>
      </c>
      <c r="C2173" s="136" t="s">
        <v>422</v>
      </c>
      <c r="D2173" s="136" t="s">
        <v>761</v>
      </c>
      <c r="E2173" s="136" t="s">
        <v>300</v>
      </c>
      <c r="F2173" s="137">
        <v>260.24</v>
      </c>
    </row>
    <row r="2174" spans="1:6" hidden="1" outlineLevel="2" x14ac:dyDescent="0.25">
      <c r="A2174" s="136" t="s">
        <v>112</v>
      </c>
      <c r="B2174" s="136" t="s">
        <v>113</v>
      </c>
      <c r="C2174" s="136" t="s">
        <v>422</v>
      </c>
      <c r="D2174" s="136" t="s">
        <v>761</v>
      </c>
      <c r="E2174" s="136" t="s">
        <v>287</v>
      </c>
      <c r="F2174" s="137">
        <v>926.95</v>
      </c>
    </row>
    <row r="2175" spans="1:6" hidden="1" outlineLevel="2" x14ac:dyDescent="0.25">
      <c r="A2175" s="136" t="s">
        <v>112</v>
      </c>
      <c r="B2175" s="136" t="s">
        <v>113</v>
      </c>
      <c r="C2175" s="136" t="s">
        <v>422</v>
      </c>
      <c r="D2175" s="136" t="s">
        <v>761</v>
      </c>
      <c r="E2175" s="136" t="s">
        <v>355</v>
      </c>
      <c r="F2175" s="137">
        <v>183.47</v>
      </c>
    </row>
    <row r="2176" spans="1:6" hidden="1" outlineLevel="2" x14ac:dyDescent="0.25">
      <c r="A2176" s="136" t="s">
        <v>112</v>
      </c>
      <c r="B2176" s="136" t="s">
        <v>113</v>
      </c>
      <c r="C2176" s="136" t="s">
        <v>422</v>
      </c>
      <c r="D2176" s="136" t="s">
        <v>761</v>
      </c>
      <c r="E2176" s="136" t="s">
        <v>279</v>
      </c>
      <c r="F2176" s="137">
        <v>279.89999999999998</v>
      </c>
    </row>
    <row r="2177" spans="1:6" hidden="1" outlineLevel="2" x14ac:dyDescent="0.25">
      <c r="A2177" s="136" t="s">
        <v>112</v>
      </c>
      <c r="B2177" s="136" t="s">
        <v>113</v>
      </c>
      <c r="C2177" s="136" t="s">
        <v>422</v>
      </c>
      <c r="D2177" s="136" t="s">
        <v>761</v>
      </c>
      <c r="E2177" s="136" t="s">
        <v>280</v>
      </c>
      <c r="F2177" s="137">
        <v>608.19000000000005</v>
      </c>
    </row>
    <row r="2178" spans="1:6" hidden="1" outlineLevel="2" x14ac:dyDescent="0.25">
      <c r="A2178" s="136" t="s">
        <v>112</v>
      </c>
      <c r="B2178" s="136" t="s">
        <v>113</v>
      </c>
      <c r="C2178" s="136" t="s">
        <v>422</v>
      </c>
      <c r="D2178" s="136" t="s">
        <v>761</v>
      </c>
      <c r="E2178" s="136" t="s">
        <v>298</v>
      </c>
      <c r="F2178" s="137">
        <v>197.2</v>
      </c>
    </row>
    <row r="2179" spans="1:6" hidden="1" outlineLevel="2" x14ac:dyDescent="0.25">
      <c r="A2179" s="136" t="s">
        <v>112</v>
      </c>
      <c r="B2179" s="136" t="s">
        <v>113</v>
      </c>
      <c r="C2179" s="136" t="s">
        <v>422</v>
      </c>
      <c r="D2179" s="136" t="s">
        <v>761</v>
      </c>
      <c r="E2179" s="136" t="s">
        <v>291</v>
      </c>
      <c r="F2179" s="137">
        <v>2668.93</v>
      </c>
    </row>
    <row r="2180" spans="1:6" hidden="1" outlineLevel="2" x14ac:dyDescent="0.25">
      <c r="A2180" s="136" t="s">
        <v>112</v>
      </c>
      <c r="B2180" s="136" t="s">
        <v>113</v>
      </c>
      <c r="C2180" s="136" t="s">
        <v>422</v>
      </c>
      <c r="D2180" s="136" t="s">
        <v>761</v>
      </c>
      <c r="E2180" s="136" t="s">
        <v>284</v>
      </c>
      <c r="F2180" s="137">
        <v>184.5</v>
      </c>
    </row>
    <row r="2181" spans="1:6" hidden="1" outlineLevel="2" x14ac:dyDescent="0.25">
      <c r="A2181" s="136" t="s">
        <v>112</v>
      </c>
      <c r="B2181" s="136" t="s">
        <v>113</v>
      </c>
      <c r="C2181" s="136" t="s">
        <v>422</v>
      </c>
      <c r="D2181" s="136" t="s">
        <v>761</v>
      </c>
      <c r="E2181" s="136" t="s">
        <v>289</v>
      </c>
      <c r="F2181" s="137">
        <v>1159.46</v>
      </c>
    </row>
    <row r="2182" spans="1:6" hidden="1" outlineLevel="2" x14ac:dyDescent="0.25">
      <c r="A2182" s="136" t="s">
        <v>112</v>
      </c>
      <c r="B2182" s="136" t="s">
        <v>113</v>
      </c>
      <c r="C2182" s="136" t="s">
        <v>422</v>
      </c>
      <c r="D2182" s="136" t="s">
        <v>762</v>
      </c>
      <c r="E2182" s="136" t="s">
        <v>313</v>
      </c>
      <c r="F2182" s="137">
        <v>2327.06</v>
      </c>
    </row>
    <row r="2183" spans="1:6" hidden="1" outlineLevel="2" x14ac:dyDescent="0.25">
      <c r="A2183" s="136" t="s">
        <v>112</v>
      </c>
      <c r="B2183" s="136" t="s">
        <v>113</v>
      </c>
      <c r="C2183" s="136" t="s">
        <v>422</v>
      </c>
      <c r="D2183" s="136" t="s">
        <v>762</v>
      </c>
      <c r="E2183" s="136" t="s">
        <v>308</v>
      </c>
      <c r="F2183" s="137">
        <v>1862.6</v>
      </c>
    </row>
    <row r="2184" spans="1:6" hidden="1" outlineLevel="2" x14ac:dyDescent="0.25">
      <c r="A2184" s="136" t="s">
        <v>112</v>
      </c>
      <c r="B2184" s="136" t="s">
        <v>113</v>
      </c>
      <c r="C2184" s="136" t="s">
        <v>422</v>
      </c>
      <c r="D2184" s="136" t="s">
        <v>763</v>
      </c>
      <c r="E2184" s="136" t="s">
        <v>314</v>
      </c>
      <c r="F2184" s="137">
        <v>1432.67</v>
      </c>
    </row>
    <row r="2185" spans="1:6" hidden="1" outlineLevel="2" x14ac:dyDescent="0.25">
      <c r="A2185" s="136" t="s">
        <v>112</v>
      </c>
      <c r="B2185" s="136" t="s">
        <v>113</v>
      </c>
      <c r="C2185" s="136" t="s">
        <v>422</v>
      </c>
      <c r="D2185" s="136" t="s">
        <v>764</v>
      </c>
      <c r="E2185" s="136" t="s">
        <v>313</v>
      </c>
      <c r="F2185" s="137">
        <v>2223.61</v>
      </c>
    </row>
    <row r="2186" spans="1:6" hidden="1" outlineLevel="2" x14ac:dyDescent="0.25">
      <c r="A2186" s="136" t="s">
        <v>112</v>
      </c>
      <c r="B2186" s="136" t="s">
        <v>113</v>
      </c>
      <c r="C2186" s="136" t="s">
        <v>422</v>
      </c>
      <c r="D2186" s="136" t="s">
        <v>764</v>
      </c>
      <c r="E2186" s="136" t="s">
        <v>329</v>
      </c>
      <c r="F2186" s="137">
        <v>1038.07</v>
      </c>
    </row>
    <row r="2187" spans="1:6" hidden="1" outlineLevel="2" x14ac:dyDescent="0.25">
      <c r="A2187" s="136" t="s">
        <v>112</v>
      </c>
      <c r="B2187" s="136" t="s">
        <v>113</v>
      </c>
      <c r="C2187" s="136" t="s">
        <v>422</v>
      </c>
      <c r="D2187" s="136" t="s">
        <v>764</v>
      </c>
      <c r="E2187" s="136" t="s">
        <v>303</v>
      </c>
      <c r="F2187" s="137">
        <v>823.23</v>
      </c>
    </row>
    <row r="2188" spans="1:6" hidden="1" outlineLevel="2" x14ac:dyDescent="0.25">
      <c r="A2188" s="136" t="s">
        <v>112</v>
      </c>
      <c r="B2188" s="136" t="s">
        <v>113</v>
      </c>
      <c r="C2188" s="136" t="s">
        <v>422</v>
      </c>
      <c r="D2188" s="136" t="s">
        <v>764</v>
      </c>
      <c r="E2188" s="136" t="s">
        <v>296</v>
      </c>
      <c r="F2188" s="137">
        <v>174.22</v>
      </c>
    </row>
    <row r="2189" spans="1:6" hidden="1" outlineLevel="2" x14ac:dyDescent="0.25">
      <c r="A2189" s="136" t="s">
        <v>112</v>
      </c>
      <c r="B2189" s="136" t="s">
        <v>113</v>
      </c>
      <c r="C2189" s="136" t="s">
        <v>422</v>
      </c>
      <c r="D2189" s="136" t="s">
        <v>764</v>
      </c>
      <c r="E2189" s="136" t="s">
        <v>322</v>
      </c>
      <c r="F2189" s="137">
        <v>164.07</v>
      </c>
    </row>
    <row r="2190" spans="1:6" hidden="1" outlineLevel="2" x14ac:dyDescent="0.25">
      <c r="A2190" s="136" t="s">
        <v>112</v>
      </c>
      <c r="B2190" s="136" t="s">
        <v>113</v>
      </c>
      <c r="C2190" s="136" t="s">
        <v>422</v>
      </c>
      <c r="D2190" s="136" t="s">
        <v>765</v>
      </c>
      <c r="E2190" s="136" t="s">
        <v>313</v>
      </c>
      <c r="F2190" s="137">
        <v>5040</v>
      </c>
    </row>
    <row r="2191" spans="1:6" hidden="1" outlineLevel="2" x14ac:dyDescent="0.25">
      <c r="A2191" s="136" t="s">
        <v>112</v>
      </c>
      <c r="B2191" s="136" t="s">
        <v>113</v>
      </c>
      <c r="C2191" s="136" t="s">
        <v>422</v>
      </c>
      <c r="D2191" s="136" t="s">
        <v>765</v>
      </c>
      <c r="E2191" s="136" t="s">
        <v>314</v>
      </c>
      <c r="F2191" s="137">
        <v>3510.14</v>
      </c>
    </row>
    <row r="2192" spans="1:6" hidden="1" outlineLevel="2" x14ac:dyDescent="0.25">
      <c r="A2192" s="136" t="s">
        <v>112</v>
      </c>
      <c r="B2192" s="136" t="s">
        <v>113</v>
      </c>
      <c r="C2192" s="136" t="s">
        <v>422</v>
      </c>
      <c r="D2192" s="136" t="s">
        <v>765</v>
      </c>
      <c r="E2192" s="136" t="s">
        <v>300</v>
      </c>
      <c r="F2192" s="137">
        <v>69.11</v>
      </c>
    </row>
    <row r="2193" spans="1:6" hidden="1" outlineLevel="2" x14ac:dyDescent="0.25">
      <c r="A2193" s="136" t="s">
        <v>112</v>
      </c>
      <c r="B2193" s="136" t="s">
        <v>113</v>
      </c>
      <c r="C2193" s="136" t="s">
        <v>422</v>
      </c>
      <c r="D2193" s="136" t="s">
        <v>765</v>
      </c>
      <c r="E2193" s="136" t="s">
        <v>360</v>
      </c>
      <c r="F2193" s="137">
        <v>5509.67</v>
      </c>
    </row>
    <row r="2194" spans="1:6" hidden="1" outlineLevel="2" x14ac:dyDescent="0.25">
      <c r="A2194" s="136" t="s">
        <v>112</v>
      </c>
      <c r="B2194" s="136" t="s">
        <v>113</v>
      </c>
      <c r="C2194" s="136" t="s">
        <v>422</v>
      </c>
      <c r="D2194" s="136" t="s">
        <v>765</v>
      </c>
      <c r="E2194" s="136" t="s">
        <v>289</v>
      </c>
      <c r="F2194" s="137">
        <v>24657.21</v>
      </c>
    </row>
    <row r="2195" spans="1:6" hidden="1" outlineLevel="2" x14ac:dyDescent="0.25">
      <c r="A2195" s="136" t="s">
        <v>112</v>
      </c>
      <c r="B2195" s="136" t="s">
        <v>113</v>
      </c>
      <c r="C2195" s="136" t="s">
        <v>422</v>
      </c>
      <c r="D2195" s="136" t="s">
        <v>765</v>
      </c>
      <c r="E2195" s="136" t="s">
        <v>282</v>
      </c>
      <c r="F2195" s="137">
        <v>571.39</v>
      </c>
    </row>
    <row r="2196" spans="1:6" hidden="1" outlineLevel="2" x14ac:dyDescent="0.25">
      <c r="A2196" s="136" t="s">
        <v>112</v>
      </c>
      <c r="B2196" s="136" t="s">
        <v>113</v>
      </c>
      <c r="C2196" s="136" t="s">
        <v>422</v>
      </c>
      <c r="D2196" s="136" t="s">
        <v>765</v>
      </c>
      <c r="E2196" s="136" t="s">
        <v>332</v>
      </c>
      <c r="F2196" s="137">
        <v>1209.25</v>
      </c>
    </row>
    <row r="2197" spans="1:6" hidden="1" outlineLevel="2" x14ac:dyDescent="0.25">
      <c r="A2197" s="136" t="s">
        <v>112</v>
      </c>
      <c r="B2197" s="136" t="s">
        <v>113</v>
      </c>
      <c r="C2197" s="136" t="s">
        <v>422</v>
      </c>
      <c r="D2197" s="136" t="s">
        <v>765</v>
      </c>
      <c r="E2197" s="136" t="s">
        <v>328</v>
      </c>
      <c r="F2197" s="137">
        <v>3261.51</v>
      </c>
    </row>
    <row r="2198" spans="1:6" hidden="1" outlineLevel="2" x14ac:dyDescent="0.25">
      <c r="A2198" s="136" t="s">
        <v>112</v>
      </c>
      <c r="B2198" s="136" t="s">
        <v>113</v>
      </c>
      <c r="C2198" s="136" t="s">
        <v>422</v>
      </c>
      <c r="D2198" s="136" t="s">
        <v>765</v>
      </c>
      <c r="E2198" s="136" t="s">
        <v>291</v>
      </c>
      <c r="F2198" s="137">
        <v>2297.79</v>
      </c>
    </row>
    <row r="2199" spans="1:6" hidden="1" outlineLevel="2" x14ac:dyDescent="0.25">
      <c r="A2199" s="136" t="s">
        <v>112</v>
      </c>
      <c r="B2199" s="136" t="s">
        <v>113</v>
      </c>
      <c r="C2199" s="136" t="s">
        <v>422</v>
      </c>
      <c r="D2199" s="136" t="s">
        <v>765</v>
      </c>
      <c r="E2199" s="136" t="s">
        <v>346</v>
      </c>
      <c r="F2199" s="137">
        <v>1249.55</v>
      </c>
    </row>
    <row r="2200" spans="1:6" hidden="1" outlineLevel="2" x14ac:dyDescent="0.25">
      <c r="A2200" s="136" t="s">
        <v>112</v>
      </c>
      <c r="B2200" s="136" t="s">
        <v>113</v>
      </c>
      <c r="C2200" s="136" t="s">
        <v>422</v>
      </c>
      <c r="D2200" s="136" t="s">
        <v>765</v>
      </c>
      <c r="E2200" s="136" t="s">
        <v>329</v>
      </c>
      <c r="F2200" s="137">
        <v>4383.75</v>
      </c>
    </row>
    <row r="2201" spans="1:6" hidden="1" outlineLevel="2" x14ac:dyDescent="0.25">
      <c r="A2201" s="136" t="s">
        <v>112</v>
      </c>
      <c r="B2201" s="136" t="s">
        <v>113</v>
      </c>
      <c r="C2201" s="136" t="s">
        <v>422</v>
      </c>
      <c r="D2201" s="136" t="s">
        <v>765</v>
      </c>
      <c r="E2201" s="136" t="s">
        <v>301</v>
      </c>
      <c r="F2201" s="137">
        <v>132.02000000000001</v>
      </c>
    </row>
    <row r="2202" spans="1:6" hidden="1" outlineLevel="2" x14ac:dyDescent="0.25">
      <c r="A2202" s="136" t="s">
        <v>112</v>
      </c>
      <c r="B2202" s="136" t="s">
        <v>113</v>
      </c>
      <c r="C2202" s="136" t="s">
        <v>422</v>
      </c>
      <c r="D2202" s="136" t="s">
        <v>765</v>
      </c>
      <c r="E2202" s="136" t="s">
        <v>290</v>
      </c>
      <c r="F2202" s="137">
        <v>2998.81</v>
      </c>
    </row>
    <row r="2203" spans="1:6" hidden="1" outlineLevel="2" x14ac:dyDescent="0.25">
      <c r="A2203" s="136" t="s">
        <v>112</v>
      </c>
      <c r="B2203" s="136" t="s">
        <v>113</v>
      </c>
      <c r="C2203" s="136" t="s">
        <v>422</v>
      </c>
      <c r="D2203" s="136" t="s">
        <v>765</v>
      </c>
      <c r="E2203" s="136" t="s">
        <v>303</v>
      </c>
      <c r="F2203" s="137">
        <v>184.51</v>
      </c>
    </row>
    <row r="2204" spans="1:6" hidden="1" outlineLevel="2" x14ac:dyDescent="0.25">
      <c r="A2204" s="136" t="s">
        <v>112</v>
      </c>
      <c r="B2204" s="136" t="s">
        <v>113</v>
      </c>
      <c r="C2204" s="136" t="s">
        <v>422</v>
      </c>
      <c r="D2204" s="136" t="s">
        <v>765</v>
      </c>
      <c r="E2204" s="136" t="s">
        <v>367</v>
      </c>
      <c r="F2204" s="137">
        <v>4585.3500000000004</v>
      </c>
    </row>
    <row r="2205" spans="1:6" hidden="1" outlineLevel="2" x14ac:dyDescent="0.25">
      <c r="A2205" s="136" t="s">
        <v>112</v>
      </c>
      <c r="B2205" s="136" t="s">
        <v>113</v>
      </c>
      <c r="C2205" s="136" t="s">
        <v>422</v>
      </c>
      <c r="D2205" s="136" t="s">
        <v>765</v>
      </c>
      <c r="E2205" s="136" t="s">
        <v>324</v>
      </c>
      <c r="F2205" s="137">
        <v>10473.540000000001</v>
      </c>
    </row>
    <row r="2206" spans="1:6" hidden="1" outlineLevel="2" x14ac:dyDescent="0.25">
      <c r="A2206" s="136" t="s">
        <v>112</v>
      </c>
      <c r="B2206" s="136" t="s">
        <v>113</v>
      </c>
      <c r="C2206" s="136" t="s">
        <v>422</v>
      </c>
      <c r="D2206" s="136" t="s">
        <v>765</v>
      </c>
      <c r="E2206" s="136" t="s">
        <v>323</v>
      </c>
      <c r="F2206" s="137">
        <v>4130.76</v>
      </c>
    </row>
    <row r="2207" spans="1:6" hidden="1" outlineLevel="2" x14ac:dyDescent="0.25">
      <c r="A2207" s="136" t="s">
        <v>112</v>
      </c>
      <c r="B2207" s="136" t="s">
        <v>113</v>
      </c>
      <c r="C2207" s="136" t="s">
        <v>422</v>
      </c>
      <c r="D2207" s="136" t="s">
        <v>766</v>
      </c>
      <c r="E2207" s="136" t="s">
        <v>298</v>
      </c>
      <c r="F2207" s="137">
        <v>265.43</v>
      </c>
    </row>
    <row r="2208" spans="1:6" hidden="1" outlineLevel="2" x14ac:dyDescent="0.25">
      <c r="A2208" s="136" t="s">
        <v>112</v>
      </c>
      <c r="B2208" s="136" t="s">
        <v>113</v>
      </c>
      <c r="C2208" s="136" t="s">
        <v>422</v>
      </c>
      <c r="D2208" s="136" t="s">
        <v>766</v>
      </c>
      <c r="E2208" s="136" t="s">
        <v>288</v>
      </c>
      <c r="F2208" s="137">
        <v>302.20999999999998</v>
      </c>
    </row>
    <row r="2209" spans="1:6" hidden="1" outlineLevel="2" x14ac:dyDescent="0.25">
      <c r="A2209" s="136" t="s">
        <v>112</v>
      </c>
      <c r="B2209" s="136" t="s">
        <v>113</v>
      </c>
      <c r="C2209" s="136" t="s">
        <v>422</v>
      </c>
      <c r="D2209" s="136" t="s">
        <v>766</v>
      </c>
      <c r="E2209" s="136" t="s">
        <v>292</v>
      </c>
      <c r="F2209" s="137">
        <v>2053.8000000000002</v>
      </c>
    </row>
    <row r="2210" spans="1:6" hidden="1" outlineLevel="2" x14ac:dyDescent="0.25">
      <c r="A2210" s="136" t="s">
        <v>112</v>
      </c>
      <c r="B2210" s="136" t="s">
        <v>113</v>
      </c>
      <c r="C2210" s="136" t="s">
        <v>422</v>
      </c>
      <c r="D2210" s="136" t="s">
        <v>766</v>
      </c>
      <c r="E2210" s="136" t="s">
        <v>360</v>
      </c>
      <c r="F2210" s="137">
        <v>120.56</v>
      </c>
    </row>
    <row r="2211" spans="1:6" hidden="1" outlineLevel="2" x14ac:dyDescent="0.25">
      <c r="A2211" s="136" t="s">
        <v>112</v>
      </c>
      <c r="B2211" s="136" t="s">
        <v>113</v>
      </c>
      <c r="C2211" s="136" t="s">
        <v>422</v>
      </c>
      <c r="D2211" s="136" t="s">
        <v>766</v>
      </c>
      <c r="E2211" s="136" t="s">
        <v>366</v>
      </c>
      <c r="F2211" s="137">
        <v>38</v>
      </c>
    </row>
    <row r="2212" spans="1:6" hidden="1" outlineLevel="2" x14ac:dyDescent="0.25">
      <c r="A2212" s="136" t="s">
        <v>112</v>
      </c>
      <c r="B2212" s="136" t="s">
        <v>113</v>
      </c>
      <c r="C2212" s="136" t="s">
        <v>422</v>
      </c>
      <c r="D2212" s="136" t="s">
        <v>766</v>
      </c>
      <c r="E2212" s="136" t="s">
        <v>282</v>
      </c>
      <c r="F2212" s="137">
        <v>302.20999999999998</v>
      </c>
    </row>
    <row r="2213" spans="1:6" hidden="1" outlineLevel="2" x14ac:dyDescent="0.25">
      <c r="A2213" s="136" t="s">
        <v>112</v>
      </c>
      <c r="B2213" s="136" t="s">
        <v>113</v>
      </c>
      <c r="C2213" s="136" t="s">
        <v>422</v>
      </c>
      <c r="D2213" s="136" t="s">
        <v>767</v>
      </c>
      <c r="E2213" s="136" t="s">
        <v>303</v>
      </c>
      <c r="F2213" s="137">
        <v>166.48</v>
      </c>
    </row>
    <row r="2214" spans="1:6" hidden="1" outlineLevel="2" x14ac:dyDescent="0.25">
      <c r="A2214" s="136" t="s">
        <v>112</v>
      </c>
      <c r="B2214" s="136" t="s">
        <v>113</v>
      </c>
      <c r="C2214" s="136" t="s">
        <v>422</v>
      </c>
      <c r="D2214" s="136" t="s">
        <v>768</v>
      </c>
      <c r="E2214" s="136" t="s">
        <v>296</v>
      </c>
      <c r="F2214" s="137">
        <v>649.96</v>
      </c>
    </row>
    <row r="2215" spans="1:6" hidden="1" outlineLevel="2" x14ac:dyDescent="0.25">
      <c r="A2215" s="136" t="s">
        <v>112</v>
      </c>
      <c r="B2215" s="136" t="s">
        <v>113</v>
      </c>
      <c r="C2215" s="136" t="s">
        <v>422</v>
      </c>
      <c r="D2215" s="136" t="s">
        <v>769</v>
      </c>
      <c r="E2215" s="136" t="s">
        <v>355</v>
      </c>
      <c r="F2215" s="137">
        <v>1395.9</v>
      </c>
    </row>
    <row r="2216" spans="1:6" hidden="1" outlineLevel="2" x14ac:dyDescent="0.25">
      <c r="A2216" s="136" t="s">
        <v>112</v>
      </c>
      <c r="B2216" s="136" t="s">
        <v>113</v>
      </c>
      <c r="C2216" s="136" t="s">
        <v>422</v>
      </c>
      <c r="D2216" s="136" t="s">
        <v>769</v>
      </c>
      <c r="E2216" s="136" t="s">
        <v>283</v>
      </c>
      <c r="F2216" s="137">
        <v>682.46</v>
      </c>
    </row>
    <row r="2217" spans="1:6" hidden="1" outlineLevel="2" x14ac:dyDescent="0.25">
      <c r="A2217" s="136" t="s">
        <v>112</v>
      </c>
      <c r="B2217" s="136" t="s">
        <v>113</v>
      </c>
      <c r="C2217" s="136" t="s">
        <v>422</v>
      </c>
      <c r="D2217" s="136" t="s">
        <v>769</v>
      </c>
      <c r="E2217" s="136" t="s">
        <v>286</v>
      </c>
      <c r="F2217" s="137">
        <v>2877.01</v>
      </c>
    </row>
    <row r="2218" spans="1:6" hidden="1" outlineLevel="2" x14ac:dyDescent="0.25">
      <c r="A2218" s="136" t="s">
        <v>112</v>
      </c>
      <c r="B2218" s="136" t="s">
        <v>113</v>
      </c>
      <c r="C2218" s="136" t="s">
        <v>422</v>
      </c>
      <c r="D2218" s="136" t="s">
        <v>769</v>
      </c>
      <c r="E2218" s="136" t="s">
        <v>299</v>
      </c>
      <c r="F2218" s="137">
        <v>760.66</v>
      </c>
    </row>
    <row r="2219" spans="1:6" hidden="1" outlineLevel="2" x14ac:dyDescent="0.25">
      <c r="A2219" s="136" t="s">
        <v>112</v>
      </c>
      <c r="B2219" s="136" t="s">
        <v>113</v>
      </c>
      <c r="C2219" s="136" t="s">
        <v>422</v>
      </c>
      <c r="D2219" s="136" t="s">
        <v>769</v>
      </c>
      <c r="E2219" s="136" t="s">
        <v>346</v>
      </c>
      <c r="F2219" s="137">
        <v>2044.72</v>
      </c>
    </row>
    <row r="2220" spans="1:6" hidden="1" outlineLevel="2" x14ac:dyDescent="0.25">
      <c r="A2220" s="136" t="s">
        <v>112</v>
      </c>
      <c r="B2220" s="136" t="s">
        <v>113</v>
      </c>
      <c r="C2220" s="136" t="s">
        <v>422</v>
      </c>
      <c r="D2220" s="136" t="s">
        <v>769</v>
      </c>
      <c r="E2220" s="136" t="s">
        <v>329</v>
      </c>
      <c r="F2220" s="137">
        <v>4969.8599999999997</v>
      </c>
    </row>
    <row r="2221" spans="1:6" hidden="1" outlineLevel="2" x14ac:dyDescent="0.25">
      <c r="A2221" s="136" t="s">
        <v>112</v>
      </c>
      <c r="B2221" s="136" t="s">
        <v>113</v>
      </c>
      <c r="C2221" s="136" t="s">
        <v>422</v>
      </c>
      <c r="D2221" s="136" t="s">
        <v>769</v>
      </c>
      <c r="E2221" s="136" t="s">
        <v>278</v>
      </c>
      <c r="F2221" s="137">
        <v>223.1</v>
      </c>
    </row>
    <row r="2222" spans="1:6" hidden="1" outlineLevel="2" x14ac:dyDescent="0.25">
      <c r="A2222" s="136" t="s">
        <v>112</v>
      </c>
      <c r="B2222" s="136" t="s">
        <v>113</v>
      </c>
      <c r="C2222" s="136" t="s">
        <v>422</v>
      </c>
      <c r="D2222" s="136" t="s">
        <v>769</v>
      </c>
      <c r="E2222" s="136" t="s">
        <v>292</v>
      </c>
      <c r="F2222" s="137">
        <v>1939.69</v>
      </c>
    </row>
    <row r="2223" spans="1:6" hidden="1" outlineLevel="2" x14ac:dyDescent="0.25">
      <c r="A2223" s="136" t="s">
        <v>112</v>
      </c>
      <c r="B2223" s="136" t="s">
        <v>113</v>
      </c>
      <c r="C2223" s="136" t="s">
        <v>422</v>
      </c>
      <c r="D2223" s="136" t="s">
        <v>769</v>
      </c>
      <c r="E2223" s="136" t="s">
        <v>281</v>
      </c>
      <c r="F2223" s="137">
        <v>291.25</v>
      </c>
    </row>
    <row r="2224" spans="1:6" hidden="1" outlineLevel="2" x14ac:dyDescent="0.25">
      <c r="A2224" s="136" t="s">
        <v>112</v>
      </c>
      <c r="B2224" s="136" t="s">
        <v>113</v>
      </c>
      <c r="C2224" s="136" t="s">
        <v>422</v>
      </c>
      <c r="D2224" s="136" t="s">
        <v>769</v>
      </c>
      <c r="E2224" s="136" t="s">
        <v>284</v>
      </c>
      <c r="F2224" s="137">
        <v>614.33000000000004</v>
      </c>
    </row>
    <row r="2225" spans="1:6" hidden="1" outlineLevel="2" x14ac:dyDescent="0.25">
      <c r="A2225" s="136" t="s">
        <v>112</v>
      </c>
      <c r="B2225" s="136" t="s">
        <v>113</v>
      </c>
      <c r="C2225" s="136" t="s">
        <v>422</v>
      </c>
      <c r="D2225" s="136" t="s">
        <v>769</v>
      </c>
      <c r="E2225" s="136" t="s">
        <v>360</v>
      </c>
      <c r="F2225" s="137">
        <v>6105.98</v>
      </c>
    </row>
    <row r="2226" spans="1:6" hidden="1" outlineLevel="2" x14ac:dyDescent="0.25">
      <c r="A2226" s="136" t="s">
        <v>112</v>
      </c>
      <c r="B2226" s="136" t="s">
        <v>113</v>
      </c>
      <c r="C2226" s="136" t="s">
        <v>422</v>
      </c>
      <c r="D2226" s="136" t="s">
        <v>769</v>
      </c>
      <c r="E2226" s="136" t="s">
        <v>297</v>
      </c>
      <c r="F2226" s="137">
        <v>844.98</v>
      </c>
    </row>
    <row r="2227" spans="1:6" hidden="1" outlineLevel="2" x14ac:dyDescent="0.25">
      <c r="A2227" s="136" t="s">
        <v>112</v>
      </c>
      <c r="B2227" s="136" t="s">
        <v>113</v>
      </c>
      <c r="C2227" s="136" t="s">
        <v>422</v>
      </c>
      <c r="D2227" s="136" t="s">
        <v>770</v>
      </c>
      <c r="E2227" s="136" t="s">
        <v>315</v>
      </c>
      <c r="F2227" s="137">
        <v>1663.46</v>
      </c>
    </row>
    <row r="2228" spans="1:6" hidden="1" outlineLevel="2" x14ac:dyDescent="0.25">
      <c r="A2228" s="136" t="s">
        <v>112</v>
      </c>
      <c r="B2228" s="136" t="s">
        <v>113</v>
      </c>
      <c r="C2228" s="136" t="s">
        <v>422</v>
      </c>
      <c r="D2228" s="136" t="s">
        <v>770</v>
      </c>
      <c r="E2228" s="136" t="s">
        <v>308</v>
      </c>
      <c r="F2228" s="137">
        <v>265</v>
      </c>
    </row>
    <row r="2229" spans="1:6" hidden="1" outlineLevel="2" x14ac:dyDescent="0.25">
      <c r="A2229" s="136" t="s">
        <v>112</v>
      </c>
      <c r="B2229" s="136" t="s">
        <v>113</v>
      </c>
      <c r="C2229" s="136" t="s">
        <v>422</v>
      </c>
      <c r="D2229" s="136" t="s">
        <v>771</v>
      </c>
      <c r="E2229" s="136" t="s">
        <v>284</v>
      </c>
      <c r="F2229" s="137">
        <v>377.28</v>
      </c>
    </row>
    <row r="2230" spans="1:6" hidden="1" outlineLevel="2" x14ac:dyDescent="0.25">
      <c r="A2230" s="136" t="s">
        <v>112</v>
      </c>
      <c r="B2230" s="136" t="s">
        <v>113</v>
      </c>
      <c r="C2230" s="136" t="s">
        <v>422</v>
      </c>
      <c r="D2230" s="136" t="s">
        <v>771</v>
      </c>
      <c r="E2230" s="136" t="s">
        <v>289</v>
      </c>
      <c r="F2230" s="137">
        <v>4388.62</v>
      </c>
    </row>
    <row r="2231" spans="1:6" hidden="1" outlineLevel="2" x14ac:dyDescent="0.25">
      <c r="A2231" s="136" t="s">
        <v>112</v>
      </c>
      <c r="B2231" s="136" t="s">
        <v>113</v>
      </c>
      <c r="C2231" s="136" t="s">
        <v>422</v>
      </c>
      <c r="D2231" s="136" t="s">
        <v>771</v>
      </c>
      <c r="E2231" s="136" t="s">
        <v>273</v>
      </c>
      <c r="F2231" s="137">
        <v>665.53</v>
      </c>
    </row>
    <row r="2232" spans="1:6" hidden="1" outlineLevel="2" x14ac:dyDescent="0.25">
      <c r="A2232" s="136" t="s">
        <v>112</v>
      </c>
      <c r="B2232" s="136" t="s">
        <v>113</v>
      </c>
      <c r="C2232" s="136" t="s">
        <v>422</v>
      </c>
      <c r="D2232" s="136" t="s">
        <v>771</v>
      </c>
      <c r="E2232" s="136" t="s">
        <v>279</v>
      </c>
      <c r="F2232" s="137">
        <v>590.29</v>
      </c>
    </row>
    <row r="2233" spans="1:6" hidden="1" outlineLevel="2" x14ac:dyDescent="0.25">
      <c r="A2233" s="136" t="s">
        <v>112</v>
      </c>
      <c r="B2233" s="136" t="s">
        <v>113</v>
      </c>
      <c r="C2233" s="136" t="s">
        <v>422</v>
      </c>
      <c r="D2233" s="136" t="s">
        <v>771</v>
      </c>
      <c r="E2233" s="136" t="s">
        <v>290</v>
      </c>
      <c r="F2233" s="137">
        <v>1454.97</v>
      </c>
    </row>
    <row r="2234" spans="1:6" hidden="1" outlineLevel="2" x14ac:dyDescent="0.25">
      <c r="A2234" s="136" t="s">
        <v>112</v>
      </c>
      <c r="B2234" s="136" t="s">
        <v>113</v>
      </c>
      <c r="C2234" s="136" t="s">
        <v>422</v>
      </c>
      <c r="D2234" s="136" t="s">
        <v>771</v>
      </c>
      <c r="E2234" s="136" t="s">
        <v>287</v>
      </c>
      <c r="F2234" s="137">
        <v>2931.72</v>
      </c>
    </row>
    <row r="2235" spans="1:6" hidden="1" outlineLevel="2" x14ac:dyDescent="0.25">
      <c r="A2235" s="136" t="s">
        <v>112</v>
      </c>
      <c r="B2235" s="136" t="s">
        <v>113</v>
      </c>
      <c r="C2235" s="136" t="s">
        <v>422</v>
      </c>
      <c r="D2235" s="136" t="s">
        <v>771</v>
      </c>
      <c r="E2235" s="136" t="s">
        <v>283</v>
      </c>
      <c r="F2235" s="137">
        <v>3540.95</v>
      </c>
    </row>
    <row r="2236" spans="1:6" hidden="1" outlineLevel="2" x14ac:dyDescent="0.25">
      <c r="A2236" s="136" t="s">
        <v>112</v>
      </c>
      <c r="B2236" s="136" t="s">
        <v>113</v>
      </c>
      <c r="C2236" s="136" t="s">
        <v>422</v>
      </c>
      <c r="D2236" s="136" t="s">
        <v>771</v>
      </c>
      <c r="E2236" s="136" t="s">
        <v>288</v>
      </c>
      <c r="F2236" s="137">
        <v>787.75</v>
      </c>
    </row>
    <row r="2237" spans="1:6" hidden="1" outlineLevel="2" x14ac:dyDescent="0.25">
      <c r="A2237" s="136" t="s">
        <v>112</v>
      </c>
      <c r="B2237" s="136" t="s">
        <v>113</v>
      </c>
      <c r="C2237" s="136" t="s">
        <v>422</v>
      </c>
      <c r="D2237" s="136" t="s">
        <v>771</v>
      </c>
      <c r="E2237" s="136" t="s">
        <v>301</v>
      </c>
      <c r="F2237" s="137">
        <v>636.62</v>
      </c>
    </row>
    <row r="2238" spans="1:6" hidden="1" outlineLevel="2" x14ac:dyDescent="0.25">
      <c r="A2238" s="136" t="s">
        <v>112</v>
      </c>
      <c r="B2238" s="136" t="s">
        <v>113</v>
      </c>
      <c r="C2238" s="136" t="s">
        <v>422</v>
      </c>
      <c r="D2238" s="136" t="s">
        <v>771</v>
      </c>
      <c r="E2238" s="136" t="s">
        <v>367</v>
      </c>
      <c r="F2238" s="137">
        <v>4682.16</v>
      </c>
    </row>
    <row r="2239" spans="1:6" hidden="1" outlineLevel="2" x14ac:dyDescent="0.25">
      <c r="A2239" s="136" t="s">
        <v>112</v>
      </c>
      <c r="B2239" s="136" t="s">
        <v>113</v>
      </c>
      <c r="C2239" s="136" t="s">
        <v>422</v>
      </c>
      <c r="D2239" s="136" t="s">
        <v>771</v>
      </c>
      <c r="E2239" s="136" t="s">
        <v>286</v>
      </c>
      <c r="F2239" s="137">
        <v>4013.63</v>
      </c>
    </row>
    <row r="2240" spans="1:6" hidden="1" outlineLevel="2" x14ac:dyDescent="0.25">
      <c r="A2240" s="136" t="s">
        <v>112</v>
      </c>
      <c r="B2240" s="136" t="s">
        <v>113</v>
      </c>
      <c r="C2240" s="136" t="s">
        <v>422</v>
      </c>
      <c r="D2240" s="136" t="s">
        <v>771</v>
      </c>
      <c r="E2240" s="136" t="s">
        <v>303</v>
      </c>
      <c r="F2240" s="137">
        <v>724.38</v>
      </c>
    </row>
    <row r="2241" spans="1:6" hidden="1" outlineLevel="2" x14ac:dyDescent="0.25">
      <c r="A2241" s="136" t="s">
        <v>112</v>
      </c>
      <c r="B2241" s="136" t="s">
        <v>113</v>
      </c>
      <c r="C2241" s="136" t="s">
        <v>422</v>
      </c>
      <c r="D2241" s="136" t="s">
        <v>771</v>
      </c>
      <c r="E2241" s="136" t="s">
        <v>300</v>
      </c>
      <c r="F2241" s="137">
        <v>317.8</v>
      </c>
    </row>
    <row r="2242" spans="1:6" hidden="1" outlineLevel="2" x14ac:dyDescent="0.25">
      <c r="A2242" s="136" t="s">
        <v>112</v>
      </c>
      <c r="B2242" s="136" t="s">
        <v>113</v>
      </c>
      <c r="C2242" s="136" t="s">
        <v>422</v>
      </c>
      <c r="D2242" s="136" t="s">
        <v>771</v>
      </c>
      <c r="E2242" s="136" t="s">
        <v>323</v>
      </c>
      <c r="F2242" s="137">
        <v>810.64</v>
      </c>
    </row>
    <row r="2243" spans="1:6" hidden="1" outlineLevel="2" x14ac:dyDescent="0.25">
      <c r="A2243" s="136" t="s">
        <v>112</v>
      </c>
      <c r="B2243" s="136" t="s">
        <v>113</v>
      </c>
      <c r="C2243" s="136" t="s">
        <v>422</v>
      </c>
      <c r="D2243" s="136" t="s">
        <v>771</v>
      </c>
      <c r="E2243" s="136" t="s">
        <v>328</v>
      </c>
      <c r="F2243" s="137">
        <v>4298.47</v>
      </c>
    </row>
    <row r="2244" spans="1:6" hidden="1" outlineLevel="2" x14ac:dyDescent="0.25">
      <c r="A2244" s="136" t="s">
        <v>112</v>
      </c>
      <c r="B2244" s="136" t="s">
        <v>113</v>
      </c>
      <c r="C2244" s="136" t="s">
        <v>422</v>
      </c>
      <c r="D2244" s="136" t="s">
        <v>771</v>
      </c>
      <c r="E2244" s="136" t="s">
        <v>285</v>
      </c>
      <c r="F2244" s="137">
        <v>12161.58</v>
      </c>
    </row>
    <row r="2245" spans="1:6" hidden="1" outlineLevel="2" x14ac:dyDescent="0.25">
      <c r="A2245" s="136" t="s">
        <v>112</v>
      </c>
      <c r="B2245" s="136" t="s">
        <v>113</v>
      </c>
      <c r="C2245" s="136" t="s">
        <v>422</v>
      </c>
      <c r="D2245" s="136" t="s">
        <v>772</v>
      </c>
      <c r="E2245" s="136" t="s">
        <v>366</v>
      </c>
      <c r="F2245" s="137">
        <v>726.8</v>
      </c>
    </row>
    <row r="2246" spans="1:6" hidden="1" outlineLevel="2" x14ac:dyDescent="0.25">
      <c r="A2246" s="136" t="s">
        <v>112</v>
      </c>
      <c r="B2246" s="136" t="s">
        <v>113</v>
      </c>
      <c r="C2246" s="136" t="s">
        <v>422</v>
      </c>
      <c r="D2246" s="136" t="s">
        <v>772</v>
      </c>
      <c r="E2246" s="136" t="s">
        <v>387</v>
      </c>
      <c r="F2246" s="137">
        <v>88.54</v>
      </c>
    </row>
    <row r="2247" spans="1:6" hidden="1" outlineLevel="2" x14ac:dyDescent="0.25">
      <c r="A2247" s="136" t="s">
        <v>112</v>
      </c>
      <c r="B2247" s="136" t="s">
        <v>113</v>
      </c>
      <c r="C2247" s="136" t="s">
        <v>422</v>
      </c>
      <c r="D2247" s="136" t="s">
        <v>772</v>
      </c>
      <c r="E2247" s="136" t="s">
        <v>323</v>
      </c>
      <c r="F2247" s="137">
        <v>787.34</v>
      </c>
    </row>
    <row r="2248" spans="1:6" hidden="1" outlineLevel="2" x14ac:dyDescent="0.25">
      <c r="A2248" s="136" t="s">
        <v>112</v>
      </c>
      <c r="B2248" s="136" t="s">
        <v>113</v>
      </c>
      <c r="C2248" s="136" t="s">
        <v>422</v>
      </c>
      <c r="D2248" s="136" t="s">
        <v>772</v>
      </c>
      <c r="E2248" s="136" t="s">
        <v>332</v>
      </c>
      <c r="F2248" s="137">
        <v>299.72000000000003</v>
      </c>
    </row>
    <row r="2249" spans="1:6" hidden="1" outlineLevel="2" x14ac:dyDescent="0.25">
      <c r="A2249" s="136" t="s">
        <v>112</v>
      </c>
      <c r="B2249" s="136" t="s">
        <v>113</v>
      </c>
      <c r="C2249" s="136" t="s">
        <v>422</v>
      </c>
      <c r="D2249" s="136" t="s">
        <v>772</v>
      </c>
      <c r="E2249" s="136" t="s">
        <v>297</v>
      </c>
      <c r="F2249" s="137">
        <v>574.01</v>
      </c>
    </row>
    <row r="2250" spans="1:6" hidden="1" outlineLevel="2" x14ac:dyDescent="0.25">
      <c r="A2250" s="136" t="s">
        <v>112</v>
      </c>
      <c r="B2250" s="136" t="s">
        <v>113</v>
      </c>
      <c r="C2250" s="136" t="s">
        <v>422</v>
      </c>
      <c r="D2250" s="136" t="s">
        <v>772</v>
      </c>
      <c r="E2250" s="136" t="s">
        <v>298</v>
      </c>
      <c r="F2250" s="137">
        <v>433.46</v>
      </c>
    </row>
    <row r="2251" spans="1:6" hidden="1" outlineLevel="2" x14ac:dyDescent="0.25">
      <c r="A2251" s="136" t="s">
        <v>112</v>
      </c>
      <c r="B2251" s="136" t="s">
        <v>113</v>
      </c>
      <c r="C2251" s="136" t="s">
        <v>422</v>
      </c>
      <c r="D2251" s="136" t="s">
        <v>772</v>
      </c>
      <c r="E2251" s="136" t="s">
        <v>327</v>
      </c>
      <c r="F2251" s="137">
        <v>426.98</v>
      </c>
    </row>
    <row r="2252" spans="1:6" hidden="1" outlineLevel="2" x14ac:dyDescent="0.25">
      <c r="A2252" s="136" t="s">
        <v>112</v>
      </c>
      <c r="B2252" s="136" t="s">
        <v>113</v>
      </c>
      <c r="C2252" s="136" t="s">
        <v>422</v>
      </c>
      <c r="D2252" s="136" t="s">
        <v>772</v>
      </c>
      <c r="E2252" s="136" t="s">
        <v>283</v>
      </c>
      <c r="F2252" s="137">
        <v>540.02</v>
      </c>
    </row>
    <row r="2253" spans="1:6" hidden="1" outlineLevel="2" x14ac:dyDescent="0.25">
      <c r="A2253" s="136" t="s">
        <v>112</v>
      </c>
      <c r="B2253" s="136" t="s">
        <v>113</v>
      </c>
      <c r="C2253" s="136" t="s">
        <v>422</v>
      </c>
      <c r="D2253" s="136" t="s">
        <v>772</v>
      </c>
      <c r="E2253" s="136" t="s">
        <v>278</v>
      </c>
      <c r="F2253" s="137">
        <v>67.22</v>
      </c>
    </row>
    <row r="2254" spans="1:6" hidden="1" outlineLevel="2" x14ac:dyDescent="0.25">
      <c r="A2254" s="136" t="s">
        <v>112</v>
      </c>
      <c r="B2254" s="136" t="s">
        <v>113</v>
      </c>
      <c r="C2254" s="136" t="s">
        <v>422</v>
      </c>
      <c r="D2254" s="136" t="s">
        <v>772</v>
      </c>
      <c r="E2254" s="136" t="s">
        <v>303</v>
      </c>
      <c r="F2254" s="137">
        <v>232.3</v>
      </c>
    </row>
    <row r="2255" spans="1:6" hidden="1" outlineLevel="2" x14ac:dyDescent="0.25">
      <c r="A2255" s="136" t="s">
        <v>112</v>
      </c>
      <c r="B2255" s="136" t="s">
        <v>113</v>
      </c>
      <c r="C2255" s="136" t="s">
        <v>422</v>
      </c>
      <c r="D2255" s="136" t="s">
        <v>772</v>
      </c>
      <c r="E2255" s="136" t="s">
        <v>321</v>
      </c>
      <c r="F2255" s="137">
        <v>423.77</v>
      </c>
    </row>
    <row r="2256" spans="1:6" hidden="1" outlineLevel="2" x14ac:dyDescent="0.25">
      <c r="A2256" s="136" t="s">
        <v>112</v>
      </c>
      <c r="B2256" s="136" t="s">
        <v>113</v>
      </c>
      <c r="C2256" s="136" t="s">
        <v>422</v>
      </c>
      <c r="D2256" s="136" t="s">
        <v>772</v>
      </c>
      <c r="E2256" s="136" t="s">
        <v>279</v>
      </c>
      <c r="F2256" s="137">
        <v>476.97</v>
      </c>
    </row>
    <row r="2257" spans="1:6" hidden="1" outlineLevel="2" x14ac:dyDescent="0.25">
      <c r="A2257" s="136" t="s">
        <v>112</v>
      </c>
      <c r="B2257" s="136" t="s">
        <v>113</v>
      </c>
      <c r="C2257" s="136" t="s">
        <v>422</v>
      </c>
      <c r="D2257" s="136" t="s">
        <v>772</v>
      </c>
      <c r="E2257" s="136" t="s">
        <v>273</v>
      </c>
      <c r="F2257" s="137">
        <v>436.75</v>
      </c>
    </row>
    <row r="2258" spans="1:6" hidden="1" outlineLevel="2" x14ac:dyDescent="0.25">
      <c r="A2258" s="136" t="s">
        <v>112</v>
      </c>
      <c r="B2258" s="136" t="s">
        <v>113</v>
      </c>
      <c r="C2258" s="136" t="s">
        <v>422</v>
      </c>
      <c r="D2258" s="136" t="s">
        <v>772</v>
      </c>
      <c r="E2258" s="136" t="s">
        <v>280</v>
      </c>
      <c r="F2258" s="137">
        <v>588.79</v>
      </c>
    </row>
    <row r="2259" spans="1:6" hidden="1" outlineLevel="2" x14ac:dyDescent="0.25">
      <c r="A2259" s="136" t="s">
        <v>112</v>
      </c>
      <c r="B2259" s="136" t="s">
        <v>113</v>
      </c>
      <c r="C2259" s="136" t="s">
        <v>422</v>
      </c>
      <c r="D2259" s="136" t="s">
        <v>772</v>
      </c>
      <c r="E2259" s="136" t="s">
        <v>300</v>
      </c>
      <c r="F2259" s="137">
        <v>163.55000000000001</v>
      </c>
    </row>
    <row r="2260" spans="1:6" hidden="1" outlineLevel="2" x14ac:dyDescent="0.25">
      <c r="A2260" s="136" t="s">
        <v>112</v>
      </c>
      <c r="B2260" s="136" t="s">
        <v>113</v>
      </c>
      <c r="C2260" s="136" t="s">
        <v>422</v>
      </c>
      <c r="D2260" s="136" t="s">
        <v>772</v>
      </c>
      <c r="E2260" s="136" t="s">
        <v>302</v>
      </c>
      <c r="F2260" s="137">
        <v>238.82</v>
      </c>
    </row>
    <row r="2261" spans="1:6" hidden="1" outlineLevel="2" x14ac:dyDescent="0.25">
      <c r="A2261" s="136" t="s">
        <v>112</v>
      </c>
      <c r="B2261" s="136" t="s">
        <v>113</v>
      </c>
      <c r="C2261" s="136" t="s">
        <v>422</v>
      </c>
      <c r="D2261" s="136" t="s">
        <v>772</v>
      </c>
      <c r="E2261" s="136" t="s">
        <v>286</v>
      </c>
      <c r="F2261" s="137">
        <v>265.11</v>
      </c>
    </row>
    <row r="2262" spans="1:6" hidden="1" outlineLevel="2" x14ac:dyDescent="0.25">
      <c r="A2262" s="136" t="s">
        <v>112</v>
      </c>
      <c r="B2262" s="136" t="s">
        <v>113</v>
      </c>
      <c r="C2262" s="136" t="s">
        <v>422</v>
      </c>
      <c r="D2262" s="136" t="s">
        <v>772</v>
      </c>
      <c r="E2262" s="136" t="s">
        <v>301</v>
      </c>
      <c r="F2262" s="137">
        <v>337.24</v>
      </c>
    </row>
    <row r="2263" spans="1:6" hidden="1" outlineLevel="2" x14ac:dyDescent="0.25">
      <c r="A2263" s="136" t="s">
        <v>112</v>
      </c>
      <c r="B2263" s="136" t="s">
        <v>113</v>
      </c>
      <c r="C2263" s="136" t="s">
        <v>422</v>
      </c>
      <c r="D2263" s="136" t="s">
        <v>772</v>
      </c>
      <c r="E2263" s="136" t="s">
        <v>288</v>
      </c>
      <c r="F2263" s="137">
        <v>2766.95</v>
      </c>
    </row>
    <row r="2264" spans="1:6" hidden="1" outlineLevel="2" x14ac:dyDescent="0.25">
      <c r="A2264" s="136" t="s">
        <v>112</v>
      </c>
      <c r="B2264" s="136" t="s">
        <v>113</v>
      </c>
      <c r="C2264" s="136" t="s">
        <v>422</v>
      </c>
      <c r="D2264" s="136" t="s">
        <v>772</v>
      </c>
      <c r="E2264" s="136" t="s">
        <v>276</v>
      </c>
      <c r="F2264" s="137">
        <v>93.55</v>
      </c>
    </row>
    <row r="2265" spans="1:6" hidden="1" outlineLevel="2" x14ac:dyDescent="0.25">
      <c r="A2265" s="136" t="s">
        <v>112</v>
      </c>
      <c r="B2265" s="136" t="s">
        <v>113</v>
      </c>
      <c r="C2265" s="136" t="s">
        <v>422</v>
      </c>
      <c r="D2265" s="136" t="s">
        <v>772</v>
      </c>
      <c r="E2265" s="136" t="s">
        <v>285</v>
      </c>
      <c r="F2265" s="137">
        <v>1038.74</v>
      </c>
    </row>
    <row r="2266" spans="1:6" hidden="1" outlineLevel="2" x14ac:dyDescent="0.25">
      <c r="A2266" s="136" t="s">
        <v>112</v>
      </c>
      <c r="B2266" s="136" t="s">
        <v>113</v>
      </c>
      <c r="C2266" s="136" t="s">
        <v>422</v>
      </c>
      <c r="D2266" s="136" t="s">
        <v>772</v>
      </c>
      <c r="E2266" s="136" t="s">
        <v>284</v>
      </c>
      <c r="F2266" s="137">
        <v>736.56</v>
      </c>
    </row>
    <row r="2267" spans="1:6" hidden="1" outlineLevel="2" x14ac:dyDescent="0.25">
      <c r="A2267" s="136" t="s">
        <v>112</v>
      </c>
      <c r="B2267" s="136" t="s">
        <v>113</v>
      </c>
      <c r="C2267" s="136" t="s">
        <v>422</v>
      </c>
      <c r="D2267" s="136" t="s">
        <v>772</v>
      </c>
      <c r="E2267" s="136" t="s">
        <v>328</v>
      </c>
      <c r="F2267" s="137">
        <v>3395.1</v>
      </c>
    </row>
    <row r="2268" spans="1:6" hidden="1" outlineLevel="2" x14ac:dyDescent="0.25">
      <c r="A2268" s="136" t="s">
        <v>112</v>
      </c>
      <c r="B2268" s="136" t="s">
        <v>113</v>
      </c>
      <c r="C2268" s="136" t="s">
        <v>422</v>
      </c>
      <c r="D2268" s="136" t="s">
        <v>772</v>
      </c>
      <c r="E2268" s="136" t="s">
        <v>324</v>
      </c>
      <c r="F2268" s="137">
        <v>4521.8500000000004</v>
      </c>
    </row>
    <row r="2269" spans="1:6" hidden="1" outlineLevel="2" x14ac:dyDescent="0.25">
      <c r="A2269" s="136" t="s">
        <v>112</v>
      </c>
      <c r="B2269" s="136" t="s">
        <v>113</v>
      </c>
      <c r="C2269" s="136" t="s">
        <v>422</v>
      </c>
      <c r="D2269" s="136" t="s">
        <v>772</v>
      </c>
      <c r="E2269" s="136" t="s">
        <v>287</v>
      </c>
      <c r="F2269" s="137">
        <v>3138.51</v>
      </c>
    </row>
    <row r="2270" spans="1:6" hidden="1" outlineLevel="2" x14ac:dyDescent="0.25">
      <c r="A2270" s="136" t="s">
        <v>112</v>
      </c>
      <c r="B2270" s="136" t="s">
        <v>113</v>
      </c>
      <c r="C2270" s="136" t="s">
        <v>422</v>
      </c>
      <c r="D2270" s="136" t="s">
        <v>772</v>
      </c>
      <c r="E2270" s="136" t="s">
        <v>360</v>
      </c>
      <c r="F2270" s="137">
        <v>2461.02</v>
      </c>
    </row>
    <row r="2271" spans="1:6" hidden="1" outlineLevel="2" x14ac:dyDescent="0.25">
      <c r="A2271" s="136" t="s">
        <v>112</v>
      </c>
      <c r="B2271" s="136" t="s">
        <v>113</v>
      </c>
      <c r="C2271" s="136" t="s">
        <v>422</v>
      </c>
      <c r="D2271" s="136" t="s">
        <v>772</v>
      </c>
      <c r="E2271" s="136" t="s">
        <v>299</v>
      </c>
      <c r="F2271" s="137">
        <v>374.74</v>
      </c>
    </row>
    <row r="2272" spans="1:6" hidden="1" outlineLevel="2" x14ac:dyDescent="0.25">
      <c r="A2272" s="136" t="s">
        <v>112</v>
      </c>
      <c r="B2272" s="136" t="s">
        <v>113</v>
      </c>
      <c r="C2272" s="136" t="s">
        <v>422</v>
      </c>
      <c r="D2272" s="136" t="s">
        <v>772</v>
      </c>
      <c r="E2272" s="136" t="s">
        <v>281</v>
      </c>
      <c r="F2272" s="137">
        <v>245.4</v>
      </c>
    </row>
    <row r="2273" spans="1:6" hidden="1" outlineLevel="2" x14ac:dyDescent="0.25">
      <c r="A2273" s="136" t="s">
        <v>112</v>
      </c>
      <c r="B2273" s="136" t="s">
        <v>113</v>
      </c>
      <c r="C2273" s="136" t="s">
        <v>422</v>
      </c>
      <c r="D2273" s="136" t="s">
        <v>772</v>
      </c>
      <c r="E2273" s="136" t="s">
        <v>289</v>
      </c>
      <c r="F2273" s="137">
        <v>1782.2</v>
      </c>
    </row>
    <row r="2274" spans="1:6" hidden="1" outlineLevel="2" x14ac:dyDescent="0.25">
      <c r="A2274" s="136" t="s">
        <v>112</v>
      </c>
      <c r="B2274" s="136" t="s">
        <v>113</v>
      </c>
      <c r="C2274" s="136" t="s">
        <v>422</v>
      </c>
      <c r="D2274" s="136" t="s">
        <v>772</v>
      </c>
      <c r="E2274" s="136" t="s">
        <v>367</v>
      </c>
      <c r="F2274" s="137">
        <v>6716.33</v>
      </c>
    </row>
    <row r="2275" spans="1:6" hidden="1" outlineLevel="2" x14ac:dyDescent="0.25">
      <c r="A2275" s="136" t="s">
        <v>112</v>
      </c>
      <c r="B2275" s="136" t="s">
        <v>113</v>
      </c>
      <c r="C2275" s="136" t="s">
        <v>422</v>
      </c>
      <c r="D2275" s="136" t="s">
        <v>773</v>
      </c>
      <c r="E2275" s="136" t="s">
        <v>313</v>
      </c>
      <c r="F2275" s="137">
        <v>9836.02</v>
      </c>
    </row>
    <row r="2276" spans="1:6" hidden="1" outlineLevel="2" x14ac:dyDescent="0.25">
      <c r="A2276" s="136" t="s">
        <v>112</v>
      </c>
      <c r="B2276" s="136" t="s">
        <v>113</v>
      </c>
      <c r="C2276" s="136" t="s">
        <v>422</v>
      </c>
      <c r="D2276" s="136" t="s">
        <v>773</v>
      </c>
      <c r="E2276" s="136" t="s">
        <v>314</v>
      </c>
      <c r="F2276" s="137">
        <v>49575.6</v>
      </c>
    </row>
    <row r="2277" spans="1:6" hidden="1" outlineLevel="2" x14ac:dyDescent="0.25">
      <c r="A2277" s="136" t="s">
        <v>112</v>
      </c>
      <c r="B2277" s="136" t="s">
        <v>113</v>
      </c>
      <c r="C2277" s="136" t="s">
        <v>422</v>
      </c>
      <c r="D2277" s="136" t="s">
        <v>773</v>
      </c>
      <c r="E2277" s="136" t="s">
        <v>340</v>
      </c>
      <c r="F2277" s="137">
        <v>246031.22</v>
      </c>
    </row>
    <row r="2278" spans="1:6" hidden="1" outlineLevel="2" x14ac:dyDescent="0.25">
      <c r="A2278" s="136" t="s">
        <v>112</v>
      </c>
      <c r="B2278" s="136" t="s">
        <v>113</v>
      </c>
      <c r="C2278" s="136" t="s">
        <v>422</v>
      </c>
      <c r="D2278" s="136" t="s">
        <v>773</v>
      </c>
      <c r="E2278" s="136" t="s">
        <v>329</v>
      </c>
      <c r="F2278" s="137">
        <v>6642.02</v>
      </c>
    </row>
    <row r="2279" spans="1:6" hidden="1" outlineLevel="2" x14ac:dyDescent="0.25">
      <c r="A2279" s="136" t="s">
        <v>112</v>
      </c>
      <c r="B2279" s="136" t="s">
        <v>113</v>
      </c>
      <c r="C2279" s="136" t="s">
        <v>422</v>
      </c>
      <c r="D2279" s="136" t="s">
        <v>773</v>
      </c>
      <c r="E2279" s="136" t="s">
        <v>324</v>
      </c>
      <c r="F2279" s="137">
        <v>108.86</v>
      </c>
    </row>
    <row r="2280" spans="1:6" hidden="1" outlineLevel="2" x14ac:dyDescent="0.25">
      <c r="A2280" s="136" t="s">
        <v>112</v>
      </c>
      <c r="B2280" s="136" t="s">
        <v>113</v>
      </c>
      <c r="C2280" s="136" t="s">
        <v>422</v>
      </c>
      <c r="D2280" s="136" t="s">
        <v>773</v>
      </c>
      <c r="E2280" s="136" t="s">
        <v>308</v>
      </c>
      <c r="F2280" s="137">
        <v>90618.12</v>
      </c>
    </row>
    <row r="2281" spans="1:6" hidden="1" outlineLevel="2" x14ac:dyDescent="0.25">
      <c r="A2281" s="136" t="s">
        <v>112</v>
      </c>
      <c r="B2281" s="136" t="s">
        <v>113</v>
      </c>
      <c r="C2281" s="136" t="s">
        <v>422</v>
      </c>
      <c r="D2281" s="136" t="s">
        <v>774</v>
      </c>
      <c r="E2281" s="136" t="s">
        <v>315</v>
      </c>
      <c r="F2281" s="137">
        <v>30303.46</v>
      </c>
    </row>
    <row r="2282" spans="1:6" hidden="1" outlineLevel="2" x14ac:dyDescent="0.25">
      <c r="A2282" s="136" t="s">
        <v>112</v>
      </c>
      <c r="B2282" s="136" t="s">
        <v>113</v>
      </c>
      <c r="C2282" s="136" t="s">
        <v>422</v>
      </c>
      <c r="D2282" s="136" t="s">
        <v>774</v>
      </c>
      <c r="E2282" s="136" t="s">
        <v>278</v>
      </c>
      <c r="F2282" s="137">
        <v>101.95</v>
      </c>
    </row>
    <row r="2283" spans="1:6" hidden="1" outlineLevel="2" x14ac:dyDescent="0.25">
      <c r="A2283" s="136" t="s">
        <v>112</v>
      </c>
      <c r="B2283" s="136" t="s">
        <v>113</v>
      </c>
      <c r="C2283" s="136" t="s">
        <v>422</v>
      </c>
      <c r="D2283" s="136" t="s">
        <v>774</v>
      </c>
      <c r="E2283" s="136" t="s">
        <v>328</v>
      </c>
      <c r="F2283" s="137">
        <v>350.93</v>
      </c>
    </row>
    <row r="2284" spans="1:6" hidden="1" outlineLevel="2" x14ac:dyDescent="0.25">
      <c r="A2284" s="136" t="s">
        <v>112</v>
      </c>
      <c r="B2284" s="136" t="s">
        <v>113</v>
      </c>
      <c r="C2284" s="136" t="s">
        <v>422</v>
      </c>
      <c r="D2284" s="136" t="s">
        <v>774</v>
      </c>
      <c r="E2284" s="136" t="s">
        <v>313</v>
      </c>
      <c r="F2284" s="137">
        <v>2426.31</v>
      </c>
    </row>
    <row r="2285" spans="1:6" hidden="1" outlineLevel="2" x14ac:dyDescent="0.25">
      <c r="A2285" s="136" t="s">
        <v>112</v>
      </c>
      <c r="B2285" s="136" t="s">
        <v>113</v>
      </c>
      <c r="C2285" s="136" t="s">
        <v>422</v>
      </c>
      <c r="D2285" s="136" t="s">
        <v>774</v>
      </c>
      <c r="E2285" s="136" t="s">
        <v>277</v>
      </c>
      <c r="F2285" s="137">
        <v>786.75</v>
      </c>
    </row>
    <row r="2286" spans="1:6" hidden="1" outlineLevel="2" x14ac:dyDescent="0.25">
      <c r="A2286" s="136" t="s">
        <v>112</v>
      </c>
      <c r="B2286" s="136" t="s">
        <v>113</v>
      </c>
      <c r="C2286" s="136" t="s">
        <v>422</v>
      </c>
      <c r="D2286" s="136" t="s">
        <v>774</v>
      </c>
      <c r="E2286" s="136" t="s">
        <v>290</v>
      </c>
      <c r="F2286" s="137">
        <v>369</v>
      </c>
    </row>
    <row r="2287" spans="1:6" hidden="1" outlineLevel="2" x14ac:dyDescent="0.25">
      <c r="A2287" s="136" t="s">
        <v>112</v>
      </c>
      <c r="B2287" s="136" t="s">
        <v>113</v>
      </c>
      <c r="C2287" s="136" t="s">
        <v>422</v>
      </c>
      <c r="D2287" s="136" t="s">
        <v>774</v>
      </c>
      <c r="E2287" s="136" t="s">
        <v>289</v>
      </c>
      <c r="F2287" s="137">
        <v>518.34</v>
      </c>
    </row>
    <row r="2288" spans="1:6" hidden="1" outlineLevel="2" x14ac:dyDescent="0.25">
      <c r="A2288" s="136" t="s">
        <v>112</v>
      </c>
      <c r="B2288" s="136" t="s">
        <v>113</v>
      </c>
      <c r="C2288" s="136" t="s">
        <v>422</v>
      </c>
      <c r="D2288" s="136" t="s">
        <v>774</v>
      </c>
      <c r="E2288" s="136" t="s">
        <v>300</v>
      </c>
      <c r="F2288" s="137">
        <v>71.459999999999994</v>
      </c>
    </row>
    <row r="2289" spans="1:6" hidden="1" outlineLevel="2" x14ac:dyDescent="0.25">
      <c r="A2289" s="136" t="s">
        <v>112</v>
      </c>
      <c r="B2289" s="136" t="s">
        <v>113</v>
      </c>
      <c r="C2289" s="136" t="s">
        <v>422</v>
      </c>
      <c r="D2289" s="136" t="s">
        <v>774</v>
      </c>
      <c r="E2289" s="136" t="s">
        <v>367</v>
      </c>
      <c r="F2289" s="137">
        <v>490.71</v>
      </c>
    </row>
    <row r="2290" spans="1:6" hidden="1" outlineLevel="2" x14ac:dyDescent="0.25">
      <c r="A2290" s="136" t="s">
        <v>112</v>
      </c>
      <c r="B2290" s="136" t="s">
        <v>113</v>
      </c>
      <c r="C2290" s="136" t="s">
        <v>422</v>
      </c>
      <c r="D2290" s="136" t="s">
        <v>774</v>
      </c>
      <c r="E2290" s="136" t="s">
        <v>324</v>
      </c>
      <c r="F2290" s="137">
        <v>439.16</v>
      </c>
    </row>
    <row r="2291" spans="1:6" hidden="1" outlineLevel="2" x14ac:dyDescent="0.25">
      <c r="A2291" s="136" t="s">
        <v>112</v>
      </c>
      <c r="B2291" s="136" t="s">
        <v>113</v>
      </c>
      <c r="C2291" s="136" t="s">
        <v>422</v>
      </c>
      <c r="D2291" s="136" t="s">
        <v>774</v>
      </c>
      <c r="E2291" s="136" t="s">
        <v>291</v>
      </c>
      <c r="F2291" s="137">
        <v>446.08</v>
      </c>
    </row>
    <row r="2292" spans="1:6" hidden="1" outlineLevel="2" x14ac:dyDescent="0.25">
      <c r="A2292" s="136" t="s">
        <v>112</v>
      </c>
      <c r="B2292" s="136" t="s">
        <v>113</v>
      </c>
      <c r="C2292" s="136" t="s">
        <v>422</v>
      </c>
      <c r="D2292" s="136" t="s">
        <v>774</v>
      </c>
      <c r="E2292" s="136" t="s">
        <v>298</v>
      </c>
      <c r="F2292" s="137">
        <v>137.74</v>
      </c>
    </row>
    <row r="2293" spans="1:6" hidden="1" outlineLevel="2" x14ac:dyDescent="0.25">
      <c r="A2293" s="136" t="s">
        <v>112</v>
      </c>
      <c r="B2293" s="136" t="s">
        <v>113</v>
      </c>
      <c r="C2293" s="136" t="s">
        <v>422</v>
      </c>
      <c r="D2293" s="136" t="s">
        <v>775</v>
      </c>
      <c r="E2293" s="136" t="s">
        <v>355</v>
      </c>
      <c r="F2293" s="137">
        <v>389.6</v>
      </c>
    </row>
    <row r="2294" spans="1:6" hidden="1" outlineLevel="2" x14ac:dyDescent="0.25">
      <c r="A2294" s="136" t="s">
        <v>112</v>
      </c>
      <c r="B2294" s="136" t="s">
        <v>113</v>
      </c>
      <c r="C2294" s="136" t="s">
        <v>422</v>
      </c>
      <c r="D2294" s="136" t="s">
        <v>775</v>
      </c>
      <c r="E2294" s="136" t="s">
        <v>324</v>
      </c>
      <c r="F2294" s="137">
        <v>5318.6</v>
      </c>
    </row>
    <row r="2295" spans="1:6" hidden="1" outlineLevel="2" x14ac:dyDescent="0.25">
      <c r="A2295" s="136" t="s">
        <v>112</v>
      </c>
      <c r="B2295" s="136" t="s">
        <v>113</v>
      </c>
      <c r="C2295" s="136" t="s">
        <v>422</v>
      </c>
      <c r="D2295" s="136" t="s">
        <v>775</v>
      </c>
      <c r="E2295" s="136" t="s">
        <v>290</v>
      </c>
      <c r="F2295" s="137">
        <v>7695.06</v>
      </c>
    </row>
    <row r="2296" spans="1:6" hidden="1" outlineLevel="2" x14ac:dyDescent="0.25">
      <c r="A2296" s="136" t="s">
        <v>112</v>
      </c>
      <c r="B2296" s="136" t="s">
        <v>113</v>
      </c>
      <c r="C2296" s="136" t="s">
        <v>422</v>
      </c>
      <c r="D2296" s="136" t="s">
        <v>775</v>
      </c>
      <c r="E2296" s="136" t="s">
        <v>288</v>
      </c>
      <c r="F2296" s="137">
        <v>764.98</v>
      </c>
    </row>
    <row r="2297" spans="1:6" hidden="1" outlineLevel="2" x14ac:dyDescent="0.25">
      <c r="A2297" s="136" t="s">
        <v>112</v>
      </c>
      <c r="B2297" s="136" t="s">
        <v>113</v>
      </c>
      <c r="C2297" s="136" t="s">
        <v>422</v>
      </c>
      <c r="D2297" s="136" t="s">
        <v>775</v>
      </c>
      <c r="E2297" s="136" t="s">
        <v>293</v>
      </c>
      <c r="F2297" s="137">
        <v>2810.65</v>
      </c>
    </row>
    <row r="2298" spans="1:6" hidden="1" outlineLevel="2" x14ac:dyDescent="0.25">
      <c r="A2298" s="136" t="s">
        <v>112</v>
      </c>
      <c r="B2298" s="136" t="s">
        <v>113</v>
      </c>
      <c r="C2298" s="136" t="s">
        <v>422</v>
      </c>
      <c r="D2298" s="136" t="s">
        <v>775</v>
      </c>
      <c r="E2298" s="136" t="s">
        <v>328</v>
      </c>
      <c r="F2298" s="137">
        <v>4048.87</v>
      </c>
    </row>
    <row r="2299" spans="1:6" hidden="1" outlineLevel="2" x14ac:dyDescent="0.25">
      <c r="A2299" s="136" t="s">
        <v>112</v>
      </c>
      <c r="B2299" s="136" t="s">
        <v>113</v>
      </c>
      <c r="C2299" s="136" t="s">
        <v>422</v>
      </c>
      <c r="D2299" s="136" t="s">
        <v>775</v>
      </c>
      <c r="E2299" s="136" t="s">
        <v>291</v>
      </c>
      <c r="F2299" s="137">
        <v>3287.7</v>
      </c>
    </row>
    <row r="2300" spans="1:6" hidden="1" outlineLevel="2" x14ac:dyDescent="0.25">
      <c r="A2300" s="136" t="s">
        <v>112</v>
      </c>
      <c r="B2300" s="136" t="s">
        <v>113</v>
      </c>
      <c r="C2300" s="136" t="s">
        <v>422</v>
      </c>
      <c r="D2300" s="136" t="s">
        <v>775</v>
      </c>
      <c r="E2300" s="136" t="s">
        <v>297</v>
      </c>
      <c r="F2300" s="137">
        <v>356.14</v>
      </c>
    </row>
    <row r="2301" spans="1:6" hidden="1" outlineLevel="2" x14ac:dyDescent="0.25">
      <c r="A2301" s="136" t="s">
        <v>112</v>
      </c>
      <c r="B2301" s="136" t="s">
        <v>113</v>
      </c>
      <c r="C2301" s="136" t="s">
        <v>422</v>
      </c>
      <c r="D2301" s="136" t="s">
        <v>775</v>
      </c>
      <c r="E2301" s="136" t="s">
        <v>292</v>
      </c>
      <c r="F2301" s="137">
        <v>2820.3</v>
      </c>
    </row>
    <row r="2302" spans="1:6" hidden="1" outlineLevel="2" x14ac:dyDescent="0.25">
      <c r="A2302" s="136" t="s">
        <v>112</v>
      </c>
      <c r="B2302" s="136" t="s">
        <v>113</v>
      </c>
      <c r="C2302" s="136" t="s">
        <v>422</v>
      </c>
      <c r="D2302" s="136" t="s">
        <v>775</v>
      </c>
      <c r="E2302" s="136" t="s">
        <v>286</v>
      </c>
      <c r="F2302" s="137">
        <v>2023.44</v>
      </c>
    </row>
    <row r="2303" spans="1:6" hidden="1" outlineLevel="2" x14ac:dyDescent="0.25">
      <c r="A2303" s="136" t="s">
        <v>112</v>
      </c>
      <c r="B2303" s="136" t="s">
        <v>113</v>
      </c>
      <c r="C2303" s="136" t="s">
        <v>422</v>
      </c>
      <c r="D2303" s="136" t="s">
        <v>775</v>
      </c>
      <c r="E2303" s="136" t="s">
        <v>285</v>
      </c>
      <c r="F2303" s="137">
        <v>796.37</v>
      </c>
    </row>
    <row r="2304" spans="1:6" hidden="1" outlineLevel="2" x14ac:dyDescent="0.25">
      <c r="A2304" s="136" t="s">
        <v>112</v>
      </c>
      <c r="B2304" s="136" t="s">
        <v>113</v>
      </c>
      <c r="C2304" s="136" t="s">
        <v>422</v>
      </c>
      <c r="D2304" s="136" t="s">
        <v>775</v>
      </c>
      <c r="E2304" s="136" t="s">
        <v>280</v>
      </c>
      <c r="F2304" s="137">
        <v>1892.45</v>
      </c>
    </row>
    <row r="2305" spans="1:6" hidden="1" outlineLevel="2" x14ac:dyDescent="0.25">
      <c r="A2305" s="136" t="s">
        <v>112</v>
      </c>
      <c r="B2305" s="136" t="s">
        <v>113</v>
      </c>
      <c r="C2305" s="136" t="s">
        <v>422</v>
      </c>
      <c r="D2305" s="136" t="s">
        <v>775</v>
      </c>
      <c r="E2305" s="136" t="s">
        <v>302</v>
      </c>
      <c r="F2305" s="137">
        <v>375.93</v>
      </c>
    </row>
    <row r="2306" spans="1:6" hidden="1" outlineLevel="2" x14ac:dyDescent="0.25">
      <c r="A2306" s="136" t="s">
        <v>112</v>
      </c>
      <c r="B2306" s="136" t="s">
        <v>113</v>
      </c>
      <c r="C2306" s="136" t="s">
        <v>422</v>
      </c>
      <c r="D2306" s="136" t="s">
        <v>775</v>
      </c>
      <c r="E2306" s="136" t="s">
        <v>323</v>
      </c>
      <c r="F2306" s="137">
        <v>2446.2199999999998</v>
      </c>
    </row>
    <row r="2307" spans="1:6" hidden="1" outlineLevel="2" x14ac:dyDescent="0.25">
      <c r="A2307" s="136" t="s">
        <v>112</v>
      </c>
      <c r="B2307" s="136" t="s">
        <v>113</v>
      </c>
      <c r="C2307" s="136" t="s">
        <v>422</v>
      </c>
      <c r="D2307" s="136" t="s">
        <v>775</v>
      </c>
      <c r="E2307" s="136" t="s">
        <v>299</v>
      </c>
      <c r="F2307" s="137">
        <v>1166.48</v>
      </c>
    </row>
    <row r="2308" spans="1:6" hidden="1" outlineLevel="2" x14ac:dyDescent="0.25">
      <c r="A2308" s="136" t="s">
        <v>112</v>
      </c>
      <c r="B2308" s="136" t="s">
        <v>113</v>
      </c>
      <c r="C2308" s="136" t="s">
        <v>422</v>
      </c>
      <c r="D2308" s="136" t="s">
        <v>775</v>
      </c>
      <c r="E2308" s="136" t="s">
        <v>289</v>
      </c>
      <c r="F2308" s="137">
        <v>6488.88</v>
      </c>
    </row>
    <row r="2309" spans="1:6" hidden="1" outlineLevel="2" x14ac:dyDescent="0.25">
      <c r="A2309" s="136" t="s">
        <v>112</v>
      </c>
      <c r="B2309" s="136" t="s">
        <v>113</v>
      </c>
      <c r="C2309" s="136" t="s">
        <v>422</v>
      </c>
      <c r="D2309" s="136" t="s">
        <v>775</v>
      </c>
      <c r="E2309" s="136" t="s">
        <v>367</v>
      </c>
      <c r="F2309" s="137">
        <v>679.94</v>
      </c>
    </row>
    <row r="2310" spans="1:6" hidden="1" outlineLevel="2" x14ac:dyDescent="0.25">
      <c r="A2310" s="136" t="s">
        <v>112</v>
      </c>
      <c r="B2310" s="136" t="s">
        <v>113</v>
      </c>
      <c r="C2310" s="136" t="s">
        <v>422</v>
      </c>
      <c r="D2310" s="136" t="s">
        <v>775</v>
      </c>
      <c r="E2310" s="136" t="s">
        <v>284</v>
      </c>
      <c r="F2310" s="137">
        <v>3522.94</v>
      </c>
    </row>
    <row r="2311" spans="1:6" hidden="1" outlineLevel="2" x14ac:dyDescent="0.25">
      <c r="A2311" s="136" t="s">
        <v>112</v>
      </c>
      <c r="B2311" s="136" t="s">
        <v>113</v>
      </c>
      <c r="C2311" s="136" t="s">
        <v>422</v>
      </c>
      <c r="D2311" s="136" t="s">
        <v>775</v>
      </c>
      <c r="E2311" s="136" t="s">
        <v>298</v>
      </c>
      <c r="F2311" s="137">
        <v>1276.22</v>
      </c>
    </row>
    <row r="2312" spans="1:6" hidden="1" outlineLevel="2" x14ac:dyDescent="0.25">
      <c r="A2312" s="136" t="s">
        <v>112</v>
      </c>
      <c r="B2312" s="136" t="s">
        <v>113</v>
      </c>
      <c r="C2312" s="136" t="s">
        <v>422</v>
      </c>
      <c r="D2312" s="136" t="s">
        <v>775</v>
      </c>
      <c r="E2312" s="136" t="s">
        <v>332</v>
      </c>
      <c r="F2312" s="137">
        <v>556.34</v>
      </c>
    </row>
    <row r="2313" spans="1:6" hidden="1" outlineLevel="2" x14ac:dyDescent="0.25">
      <c r="A2313" s="136" t="s">
        <v>112</v>
      </c>
      <c r="B2313" s="136" t="s">
        <v>113</v>
      </c>
      <c r="C2313" s="136" t="s">
        <v>422</v>
      </c>
      <c r="D2313" s="136" t="s">
        <v>775</v>
      </c>
      <c r="E2313" s="136" t="s">
        <v>279</v>
      </c>
      <c r="F2313" s="137">
        <v>981.63</v>
      </c>
    </row>
    <row r="2314" spans="1:6" hidden="1" outlineLevel="2" x14ac:dyDescent="0.25">
      <c r="A2314" s="136" t="s">
        <v>112</v>
      </c>
      <c r="B2314" s="136" t="s">
        <v>113</v>
      </c>
      <c r="C2314" s="136" t="s">
        <v>422</v>
      </c>
      <c r="D2314" s="136" t="s">
        <v>775</v>
      </c>
      <c r="E2314" s="136" t="s">
        <v>296</v>
      </c>
      <c r="F2314" s="137">
        <v>141.47</v>
      </c>
    </row>
    <row r="2315" spans="1:6" hidden="1" outlineLevel="2" x14ac:dyDescent="0.25">
      <c r="A2315" s="136" t="s">
        <v>112</v>
      </c>
      <c r="B2315" s="136" t="s">
        <v>113</v>
      </c>
      <c r="C2315" s="136" t="s">
        <v>422</v>
      </c>
      <c r="D2315" s="136" t="s">
        <v>775</v>
      </c>
      <c r="E2315" s="136" t="s">
        <v>340</v>
      </c>
      <c r="F2315" s="137">
        <v>16107.41</v>
      </c>
    </row>
    <row r="2316" spans="1:6" hidden="1" outlineLevel="2" x14ac:dyDescent="0.25">
      <c r="A2316" s="136" t="s">
        <v>112</v>
      </c>
      <c r="B2316" s="136" t="s">
        <v>113</v>
      </c>
      <c r="C2316" s="136" t="s">
        <v>422</v>
      </c>
      <c r="D2316" s="136" t="s">
        <v>775</v>
      </c>
      <c r="E2316" s="136" t="s">
        <v>327</v>
      </c>
      <c r="F2316" s="137">
        <v>1099.42</v>
      </c>
    </row>
    <row r="2317" spans="1:6" hidden="1" outlineLevel="2" x14ac:dyDescent="0.25">
      <c r="A2317" s="136" t="s">
        <v>112</v>
      </c>
      <c r="B2317" s="136" t="s">
        <v>113</v>
      </c>
      <c r="C2317" s="136" t="s">
        <v>422</v>
      </c>
      <c r="D2317" s="136" t="s">
        <v>775</v>
      </c>
      <c r="E2317" s="136" t="s">
        <v>300</v>
      </c>
      <c r="F2317" s="137">
        <v>2741.32</v>
      </c>
    </row>
    <row r="2318" spans="1:6" hidden="1" outlineLevel="2" x14ac:dyDescent="0.25">
      <c r="A2318" s="136" t="s">
        <v>112</v>
      </c>
      <c r="B2318" s="136" t="s">
        <v>113</v>
      </c>
      <c r="C2318" s="136" t="s">
        <v>422</v>
      </c>
      <c r="D2318" s="136" t="s">
        <v>775</v>
      </c>
      <c r="E2318" s="136" t="s">
        <v>282</v>
      </c>
      <c r="F2318" s="137">
        <v>2710.84</v>
      </c>
    </row>
    <row r="2319" spans="1:6" hidden="1" outlineLevel="2" x14ac:dyDescent="0.25">
      <c r="A2319" s="136" t="s">
        <v>112</v>
      </c>
      <c r="B2319" s="136" t="s">
        <v>113</v>
      </c>
      <c r="C2319" s="136" t="s">
        <v>422</v>
      </c>
      <c r="D2319" s="136" t="s">
        <v>775</v>
      </c>
      <c r="E2319" s="136" t="s">
        <v>283</v>
      </c>
      <c r="F2319" s="137">
        <v>1729.73</v>
      </c>
    </row>
    <row r="2320" spans="1:6" hidden="1" outlineLevel="2" x14ac:dyDescent="0.25">
      <c r="A2320" s="136" t="s">
        <v>112</v>
      </c>
      <c r="B2320" s="136" t="s">
        <v>113</v>
      </c>
      <c r="C2320" s="136" t="s">
        <v>422</v>
      </c>
      <c r="D2320" s="136" t="s">
        <v>775</v>
      </c>
      <c r="E2320" s="136" t="s">
        <v>322</v>
      </c>
      <c r="F2320" s="137">
        <v>436.78</v>
      </c>
    </row>
    <row r="2321" spans="1:6" hidden="1" outlineLevel="2" x14ac:dyDescent="0.25">
      <c r="A2321" s="136" t="s">
        <v>112</v>
      </c>
      <c r="B2321" s="136" t="s">
        <v>113</v>
      </c>
      <c r="C2321" s="136" t="s">
        <v>422</v>
      </c>
      <c r="D2321" s="136" t="s">
        <v>775</v>
      </c>
      <c r="E2321" s="136" t="s">
        <v>281</v>
      </c>
      <c r="F2321" s="137">
        <v>834.57</v>
      </c>
    </row>
    <row r="2322" spans="1:6" hidden="1" outlineLevel="2" x14ac:dyDescent="0.25">
      <c r="A2322" s="136" t="s">
        <v>112</v>
      </c>
      <c r="B2322" s="136" t="s">
        <v>113</v>
      </c>
      <c r="C2322" s="136" t="s">
        <v>422</v>
      </c>
      <c r="D2322" s="136" t="s">
        <v>775</v>
      </c>
      <c r="E2322" s="136" t="s">
        <v>366</v>
      </c>
      <c r="F2322" s="137">
        <v>363.01</v>
      </c>
    </row>
    <row r="2323" spans="1:6" hidden="1" outlineLevel="2" x14ac:dyDescent="0.25">
      <c r="A2323" s="136" t="s">
        <v>112</v>
      </c>
      <c r="B2323" s="136" t="s">
        <v>113</v>
      </c>
      <c r="C2323" s="136" t="s">
        <v>422</v>
      </c>
      <c r="D2323" s="136" t="s">
        <v>775</v>
      </c>
      <c r="E2323" s="136" t="s">
        <v>308</v>
      </c>
      <c r="F2323" s="137">
        <v>265.33</v>
      </c>
    </row>
    <row r="2324" spans="1:6" hidden="1" outlineLevel="2" x14ac:dyDescent="0.25">
      <c r="A2324" s="136" t="s">
        <v>112</v>
      </c>
      <c r="B2324" s="136" t="s">
        <v>113</v>
      </c>
      <c r="C2324" s="136" t="s">
        <v>422</v>
      </c>
      <c r="D2324" s="136" t="s">
        <v>775</v>
      </c>
      <c r="E2324" s="136" t="s">
        <v>301</v>
      </c>
      <c r="F2324" s="137">
        <v>315.04000000000002</v>
      </c>
    </row>
    <row r="2325" spans="1:6" hidden="1" outlineLevel="2" x14ac:dyDescent="0.25">
      <c r="A2325" s="136" t="s">
        <v>112</v>
      </c>
      <c r="B2325" s="136" t="s">
        <v>113</v>
      </c>
      <c r="C2325" s="136" t="s">
        <v>422</v>
      </c>
      <c r="D2325" s="136" t="s">
        <v>775</v>
      </c>
      <c r="E2325" s="136" t="s">
        <v>272</v>
      </c>
      <c r="F2325" s="137">
        <v>86.95</v>
      </c>
    </row>
    <row r="2326" spans="1:6" hidden="1" outlineLevel="2" x14ac:dyDescent="0.25">
      <c r="A2326" s="136" t="s">
        <v>112</v>
      </c>
      <c r="B2326" s="136" t="s">
        <v>113</v>
      </c>
      <c r="C2326" s="136" t="s">
        <v>422</v>
      </c>
      <c r="D2326" s="136" t="s">
        <v>775</v>
      </c>
      <c r="E2326" s="136" t="s">
        <v>287</v>
      </c>
      <c r="F2326" s="137">
        <v>3712.84</v>
      </c>
    </row>
    <row r="2327" spans="1:6" hidden="1" outlineLevel="2" x14ac:dyDescent="0.25">
      <c r="A2327" s="136" t="s">
        <v>112</v>
      </c>
      <c r="B2327" s="136" t="s">
        <v>113</v>
      </c>
      <c r="C2327" s="136" t="s">
        <v>422</v>
      </c>
      <c r="D2327" s="136" t="s">
        <v>775</v>
      </c>
      <c r="E2327" s="136" t="s">
        <v>303</v>
      </c>
      <c r="F2327" s="137">
        <v>1651.33</v>
      </c>
    </row>
    <row r="2328" spans="1:6" hidden="1" outlineLevel="2" x14ac:dyDescent="0.25">
      <c r="A2328" s="136" t="s">
        <v>112</v>
      </c>
      <c r="B2328" s="136" t="s">
        <v>113</v>
      </c>
      <c r="C2328" s="136" t="s">
        <v>422</v>
      </c>
      <c r="D2328" s="136" t="s">
        <v>775</v>
      </c>
      <c r="E2328" s="136" t="s">
        <v>273</v>
      </c>
      <c r="F2328" s="137">
        <v>477.58</v>
      </c>
    </row>
    <row r="2329" spans="1:6" hidden="1" outlineLevel="2" x14ac:dyDescent="0.25">
      <c r="A2329" s="136" t="s">
        <v>112</v>
      </c>
      <c r="B2329" s="136" t="s">
        <v>113</v>
      </c>
      <c r="C2329" s="136" t="s">
        <v>422</v>
      </c>
      <c r="D2329" s="136" t="s">
        <v>775</v>
      </c>
      <c r="E2329" s="136" t="s">
        <v>329</v>
      </c>
      <c r="F2329" s="137">
        <v>755.57</v>
      </c>
    </row>
    <row r="2330" spans="1:6" hidden="1" outlineLevel="2" x14ac:dyDescent="0.25">
      <c r="A2330" s="136" t="s">
        <v>112</v>
      </c>
      <c r="B2330" s="136" t="s">
        <v>113</v>
      </c>
      <c r="C2330" s="136" t="s">
        <v>422</v>
      </c>
      <c r="D2330" s="136" t="s">
        <v>776</v>
      </c>
      <c r="E2330" s="136" t="s">
        <v>324</v>
      </c>
      <c r="F2330" s="137">
        <v>4887.71</v>
      </c>
    </row>
    <row r="2331" spans="1:6" hidden="1" outlineLevel="2" x14ac:dyDescent="0.25">
      <c r="A2331" s="136" t="s">
        <v>112</v>
      </c>
      <c r="B2331" s="136" t="s">
        <v>113</v>
      </c>
      <c r="C2331" s="136" t="s">
        <v>422</v>
      </c>
      <c r="D2331" s="136" t="s">
        <v>776</v>
      </c>
      <c r="E2331" s="136" t="s">
        <v>292</v>
      </c>
      <c r="F2331" s="137">
        <v>2476.4</v>
      </c>
    </row>
    <row r="2332" spans="1:6" hidden="1" outlineLevel="2" x14ac:dyDescent="0.25">
      <c r="A2332" s="136" t="s">
        <v>112</v>
      </c>
      <c r="B2332" s="136" t="s">
        <v>113</v>
      </c>
      <c r="C2332" s="136" t="s">
        <v>422</v>
      </c>
      <c r="D2332" s="136" t="s">
        <v>776</v>
      </c>
      <c r="E2332" s="136" t="s">
        <v>287</v>
      </c>
      <c r="F2332" s="137">
        <v>5646.16</v>
      </c>
    </row>
    <row r="2333" spans="1:6" hidden="1" outlineLevel="2" x14ac:dyDescent="0.25">
      <c r="A2333" s="136" t="s">
        <v>112</v>
      </c>
      <c r="B2333" s="136" t="s">
        <v>113</v>
      </c>
      <c r="C2333" s="136" t="s">
        <v>422</v>
      </c>
      <c r="D2333" s="136" t="s">
        <v>776</v>
      </c>
      <c r="E2333" s="136" t="s">
        <v>290</v>
      </c>
      <c r="F2333" s="137">
        <v>1598.17</v>
      </c>
    </row>
    <row r="2334" spans="1:6" hidden="1" outlineLevel="2" x14ac:dyDescent="0.25">
      <c r="A2334" s="136" t="s">
        <v>112</v>
      </c>
      <c r="B2334" s="136" t="s">
        <v>113</v>
      </c>
      <c r="C2334" s="136" t="s">
        <v>422</v>
      </c>
      <c r="D2334" s="136" t="s">
        <v>776</v>
      </c>
      <c r="E2334" s="136" t="s">
        <v>282</v>
      </c>
      <c r="F2334" s="137">
        <v>2625.85</v>
      </c>
    </row>
    <row r="2335" spans="1:6" hidden="1" outlineLevel="2" x14ac:dyDescent="0.25">
      <c r="A2335" s="136" t="s">
        <v>112</v>
      </c>
      <c r="B2335" s="136" t="s">
        <v>113</v>
      </c>
      <c r="C2335" s="136" t="s">
        <v>422</v>
      </c>
      <c r="D2335" s="136" t="s">
        <v>776</v>
      </c>
      <c r="E2335" s="136" t="s">
        <v>367</v>
      </c>
      <c r="F2335" s="137">
        <v>2963.35</v>
      </c>
    </row>
    <row r="2336" spans="1:6" hidden="1" outlineLevel="2" x14ac:dyDescent="0.25">
      <c r="A2336" s="136" t="s">
        <v>112</v>
      </c>
      <c r="B2336" s="136" t="s">
        <v>113</v>
      </c>
      <c r="C2336" s="136" t="s">
        <v>422</v>
      </c>
      <c r="D2336" s="136" t="s">
        <v>776</v>
      </c>
      <c r="E2336" s="136" t="s">
        <v>291</v>
      </c>
      <c r="F2336" s="137">
        <v>3551.97</v>
      </c>
    </row>
    <row r="2337" spans="1:6" hidden="1" outlineLevel="2" x14ac:dyDescent="0.25">
      <c r="A2337" s="136" t="s">
        <v>112</v>
      </c>
      <c r="B2337" s="136" t="s">
        <v>113</v>
      </c>
      <c r="C2337" s="136" t="s">
        <v>422</v>
      </c>
      <c r="D2337" s="136" t="s">
        <v>776</v>
      </c>
      <c r="E2337" s="136" t="s">
        <v>281</v>
      </c>
      <c r="F2337" s="137">
        <v>5597.69</v>
      </c>
    </row>
    <row r="2338" spans="1:6" hidden="1" outlineLevel="2" x14ac:dyDescent="0.25">
      <c r="A2338" s="136" t="s">
        <v>112</v>
      </c>
      <c r="B2338" s="136" t="s">
        <v>113</v>
      </c>
      <c r="C2338" s="136" t="s">
        <v>422</v>
      </c>
      <c r="D2338" s="136" t="s">
        <v>776</v>
      </c>
      <c r="E2338" s="136" t="s">
        <v>284</v>
      </c>
      <c r="F2338" s="137">
        <v>190.59</v>
      </c>
    </row>
    <row r="2339" spans="1:6" hidden="1" outlineLevel="2" x14ac:dyDescent="0.25">
      <c r="A2339" s="136" t="s">
        <v>112</v>
      </c>
      <c r="B2339" s="136" t="s">
        <v>113</v>
      </c>
      <c r="C2339" s="136" t="s">
        <v>422</v>
      </c>
      <c r="D2339" s="136" t="s">
        <v>776</v>
      </c>
      <c r="E2339" s="136" t="s">
        <v>280</v>
      </c>
      <c r="F2339" s="137">
        <v>1647.77</v>
      </c>
    </row>
    <row r="2340" spans="1:6" hidden="1" outlineLevel="2" x14ac:dyDescent="0.25">
      <c r="A2340" s="136" t="s">
        <v>112</v>
      </c>
      <c r="B2340" s="136" t="s">
        <v>113</v>
      </c>
      <c r="C2340" s="136" t="s">
        <v>422</v>
      </c>
      <c r="D2340" s="136" t="s">
        <v>776</v>
      </c>
      <c r="E2340" s="136" t="s">
        <v>285</v>
      </c>
      <c r="F2340" s="137">
        <v>450.75</v>
      </c>
    </row>
    <row r="2341" spans="1:6" hidden="1" outlineLevel="2" x14ac:dyDescent="0.25">
      <c r="A2341" s="136" t="s">
        <v>112</v>
      </c>
      <c r="B2341" s="136" t="s">
        <v>113</v>
      </c>
      <c r="C2341" s="136" t="s">
        <v>422</v>
      </c>
      <c r="D2341" s="136" t="s">
        <v>777</v>
      </c>
      <c r="E2341" s="136" t="s">
        <v>292</v>
      </c>
      <c r="F2341" s="137">
        <v>314.55</v>
      </c>
    </row>
    <row r="2342" spans="1:6" hidden="1" outlineLevel="2" x14ac:dyDescent="0.25">
      <c r="A2342" s="136" t="s">
        <v>112</v>
      </c>
      <c r="B2342" s="136" t="s">
        <v>113</v>
      </c>
      <c r="C2342" s="136" t="s">
        <v>422</v>
      </c>
      <c r="D2342" s="136" t="s">
        <v>777</v>
      </c>
      <c r="E2342" s="136" t="s">
        <v>288</v>
      </c>
      <c r="F2342" s="137">
        <v>14.2</v>
      </c>
    </row>
    <row r="2343" spans="1:6" hidden="1" outlineLevel="2" x14ac:dyDescent="0.25">
      <c r="A2343" s="136" t="s">
        <v>112</v>
      </c>
      <c r="B2343" s="136" t="s">
        <v>113</v>
      </c>
      <c r="C2343" s="136" t="s">
        <v>422</v>
      </c>
      <c r="D2343" s="136" t="s">
        <v>777</v>
      </c>
      <c r="E2343" s="136" t="s">
        <v>324</v>
      </c>
      <c r="F2343" s="137">
        <v>196.9</v>
      </c>
    </row>
    <row r="2344" spans="1:6" hidden="1" outlineLevel="2" x14ac:dyDescent="0.25">
      <c r="A2344" s="136" t="s">
        <v>112</v>
      </c>
      <c r="B2344" s="136" t="s">
        <v>113</v>
      </c>
      <c r="C2344" s="136" t="s">
        <v>422</v>
      </c>
      <c r="D2344" s="136" t="s">
        <v>778</v>
      </c>
      <c r="E2344" s="136" t="s">
        <v>288</v>
      </c>
      <c r="F2344" s="137">
        <v>3225.02</v>
      </c>
    </row>
    <row r="2345" spans="1:6" hidden="1" outlineLevel="2" x14ac:dyDescent="0.25">
      <c r="A2345" s="136" t="s">
        <v>112</v>
      </c>
      <c r="B2345" s="136" t="s">
        <v>113</v>
      </c>
      <c r="C2345" s="136" t="s">
        <v>422</v>
      </c>
      <c r="D2345" s="136" t="s">
        <v>778</v>
      </c>
      <c r="E2345" s="136" t="s">
        <v>290</v>
      </c>
      <c r="F2345" s="137">
        <v>1948.44</v>
      </c>
    </row>
    <row r="2346" spans="1:6" hidden="1" outlineLevel="2" x14ac:dyDescent="0.25">
      <c r="A2346" s="136" t="s">
        <v>112</v>
      </c>
      <c r="B2346" s="136" t="s">
        <v>113</v>
      </c>
      <c r="C2346" s="136" t="s">
        <v>422</v>
      </c>
      <c r="D2346" s="136" t="s">
        <v>778</v>
      </c>
      <c r="E2346" s="136" t="s">
        <v>285</v>
      </c>
      <c r="F2346" s="137">
        <v>1130.6600000000001</v>
      </c>
    </row>
    <row r="2347" spans="1:6" hidden="1" outlineLevel="2" x14ac:dyDescent="0.25">
      <c r="A2347" s="136" t="s">
        <v>112</v>
      </c>
      <c r="B2347" s="136" t="s">
        <v>113</v>
      </c>
      <c r="C2347" s="136" t="s">
        <v>422</v>
      </c>
      <c r="D2347" s="136" t="s">
        <v>778</v>
      </c>
      <c r="E2347" s="136" t="s">
        <v>286</v>
      </c>
      <c r="F2347" s="137">
        <v>1141.6600000000001</v>
      </c>
    </row>
    <row r="2348" spans="1:6" hidden="1" outlineLevel="2" x14ac:dyDescent="0.25">
      <c r="A2348" s="136" t="s">
        <v>112</v>
      </c>
      <c r="B2348" s="136" t="s">
        <v>113</v>
      </c>
      <c r="C2348" s="136" t="s">
        <v>422</v>
      </c>
      <c r="D2348" s="136" t="s">
        <v>778</v>
      </c>
      <c r="E2348" s="136" t="s">
        <v>314</v>
      </c>
      <c r="F2348" s="137">
        <v>435.46</v>
      </c>
    </row>
    <row r="2349" spans="1:6" hidden="1" outlineLevel="2" x14ac:dyDescent="0.25">
      <c r="A2349" s="136" t="s">
        <v>112</v>
      </c>
      <c r="B2349" s="136" t="s">
        <v>113</v>
      </c>
      <c r="C2349" s="136" t="s">
        <v>422</v>
      </c>
      <c r="D2349" s="136" t="s">
        <v>778</v>
      </c>
      <c r="E2349" s="136" t="s">
        <v>366</v>
      </c>
      <c r="F2349" s="137">
        <v>45.12</v>
      </c>
    </row>
    <row r="2350" spans="1:6" hidden="1" outlineLevel="2" x14ac:dyDescent="0.25">
      <c r="A2350" s="136" t="s">
        <v>112</v>
      </c>
      <c r="B2350" s="136" t="s">
        <v>113</v>
      </c>
      <c r="C2350" s="136" t="s">
        <v>422</v>
      </c>
      <c r="D2350" s="136" t="s">
        <v>778</v>
      </c>
      <c r="E2350" s="136" t="s">
        <v>280</v>
      </c>
      <c r="F2350" s="137">
        <v>215.58</v>
      </c>
    </row>
    <row r="2351" spans="1:6" hidden="1" outlineLevel="2" x14ac:dyDescent="0.25">
      <c r="A2351" s="136" t="s">
        <v>112</v>
      </c>
      <c r="B2351" s="136" t="s">
        <v>113</v>
      </c>
      <c r="C2351" s="136" t="s">
        <v>422</v>
      </c>
      <c r="D2351" s="136" t="s">
        <v>778</v>
      </c>
      <c r="E2351" s="136" t="s">
        <v>387</v>
      </c>
      <c r="F2351" s="137">
        <v>64.22</v>
      </c>
    </row>
    <row r="2352" spans="1:6" hidden="1" outlineLevel="2" x14ac:dyDescent="0.25">
      <c r="A2352" s="136" t="s">
        <v>112</v>
      </c>
      <c r="B2352" s="136" t="s">
        <v>113</v>
      </c>
      <c r="C2352" s="136" t="s">
        <v>422</v>
      </c>
      <c r="D2352" s="136" t="s">
        <v>778</v>
      </c>
      <c r="E2352" s="136" t="s">
        <v>287</v>
      </c>
      <c r="F2352" s="137">
        <v>2504.67</v>
      </c>
    </row>
    <row r="2353" spans="1:6" hidden="1" outlineLevel="2" x14ac:dyDescent="0.25">
      <c r="A2353" s="136" t="s">
        <v>112</v>
      </c>
      <c r="B2353" s="136" t="s">
        <v>113</v>
      </c>
      <c r="C2353" s="136" t="s">
        <v>422</v>
      </c>
      <c r="D2353" s="136" t="s">
        <v>778</v>
      </c>
      <c r="E2353" s="136" t="s">
        <v>293</v>
      </c>
      <c r="F2353" s="137">
        <v>2675.77</v>
      </c>
    </row>
    <row r="2354" spans="1:6" hidden="1" outlineLevel="2" x14ac:dyDescent="0.25">
      <c r="A2354" s="136" t="s">
        <v>112</v>
      </c>
      <c r="B2354" s="136" t="s">
        <v>113</v>
      </c>
      <c r="C2354" s="136" t="s">
        <v>422</v>
      </c>
      <c r="D2354" s="136" t="s">
        <v>778</v>
      </c>
      <c r="E2354" s="136" t="s">
        <v>273</v>
      </c>
      <c r="F2354" s="137">
        <v>52.36</v>
      </c>
    </row>
    <row r="2355" spans="1:6" hidden="1" outlineLevel="2" x14ac:dyDescent="0.25">
      <c r="A2355" s="136" t="s">
        <v>112</v>
      </c>
      <c r="B2355" s="136" t="s">
        <v>113</v>
      </c>
      <c r="C2355" s="136" t="s">
        <v>422</v>
      </c>
      <c r="D2355" s="136" t="s">
        <v>778</v>
      </c>
      <c r="E2355" s="136" t="s">
        <v>323</v>
      </c>
      <c r="F2355" s="137">
        <v>2702.88</v>
      </c>
    </row>
    <row r="2356" spans="1:6" hidden="1" outlineLevel="2" x14ac:dyDescent="0.25">
      <c r="A2356" s="136" t="s">
        <v>112</v>
      </c>
      <c r="B2356" s="136" t="s">
        <v>113</v>
      </c>
      <c r="C2356" s="136" t="s">
        <v>422</v>
      </c>
      <c r="D2356" s="136" t="s">
        <v>778</v>
      </c>
      <c r="E2356" s="136" t="s">
        <v>388</v>
      </c>
      <c r="F2356" s="137">
        <v>67.760000000000005</v>
      </c>
    </row>
    <row r="2357" spans="1:6" hidden="1" outlineLevel="2" x14ac:dyDescent="0.25">
      <c r="A2357" s="136" t="s">
        <v>112</v>
      </c>
      <c r="B2357" s="136" t="s">
        <v>113</v>
      </c>
      <c r="C2357" s="136" t="s">
        <v>422</v>
      </c>
      <c r="D2357" s="136" t="s">
        <v>778</v>
      </c>
      <c r="E2357" s="136" t="s">
        <v>289</v>
      </c>
      <c r="F2357" s="137">
        <v>81.84</v>
      </c>
    </row>
    <row r="2358" spans="1:6" hidden="1" outlineLevel="2" x14ac:dyDescent="0.25">
      <c r="A2358" s="136" t="s">
        <v>112</v>
      </c>
      <c r="B2358" s="136" t="s">
        <v>113</v>
      </c>
      <c r="C2358" s="136" t="s">
        <v>422</v>
      </c>
      <c r="D2358" s="136" t="s">
        <v>778</v>
      </c>
      <c r="E2358" s="136" t="s">
        <v>328</v>
      </c>
      <c r="F2358" s="137">
        <v>5349.19</v>
      </c>
    </row>
    <row r="2359" spans="1:6" hidden="1" outlineLevel="2" x14ac:dyDescent="0.25">
      <c r="A2359" s="136" t="s">
        <v>112</v>
      </c>
      <c r="B2359" s="136" t="s">
        <v>113</v>
      </c>
      <c r="C2359" s="136" t="s">
        <v>422</v>
      </c>
      <c r="D2359" s="136" t="s">
        <v>778</v>
      </c>
      <c r="E2359" s="136" t="s">
        <v>282</v>
      </c>
      <c r="F2359" s="137">
        <v>1569.3</v>
      </c>
    </row>
    <row r="2360" spans="1:6" hidden="1" outlineLevel="2" x14ac:dyDescent="0.25">
      <c r="A2360" s="136" t="s">
        <v>112</v>
      </c>
      <c r="B2360" s="136" t="s">
        <v>113</v>
      </c>
      <c r="C2360" s="136" t="s">
        <v>422</v>
      </c>
      <c r="D2360" s="136" t="s">
        <v>778</v>
      </c>
      <c r="E2360" s="136" t="s">
        <v>320</v>
      </c>
      <c r="F2360" s="137">
        <v>155.94999999999999</v>
      </c>
    </row>
    <row r="2361" spans="1:6" hidden="1" outlineLevel="2" x14ac:dyDescent="0.25">
      <c r="A2361" s="136" t="s">
        <v>112</v>
      </c>
      <c r="B2361" s="136" t="s">
        <v>113</v>
      </c>
      <c r="C2361" s="136" t="s">
        <v>422</v>
      </c>
      <c r="D2361" s="136" t="s">
        <v>778</v>
      </c>
      <c r="E2361" s="136" t="s">
        <v>291</v>
      </c>
      <c r="F2361" s="137">
        <v>23.44</v>
      </c>
    </row>
    <row r="2362" spans="1:6" hidden="1" outlineLevel="2" x14ac:dyDescent="0.25">
      <c r="A2362" s="136" t="s">
        <v>112</v>
      </c>
      <c r="B2362" s="136" t="s">
        <v>113</v>
      </c>
      <c r="C2362" s="136" t="s">
        <v>422</v>
      </c>
      <c r="D2362" s="136" t="s">
        <v>778</v>
      </c>
      <c r="E2362" s="136" t="s">
        <v>332</v>
      </c>
      <c r="F2362" s="137">
        <v>30.83</v>
      </c>
    </row>
    <row r="2363" spans="1:6" hidden="1" outlineLevel="2" x14ac:dyDescent="0.25">
      <c r="A2363" s="136" t="s">
        <v>112</v>
      </c>
      <c r="B2363" s="136" t="s">
        <v>113</v>
      </c>
      <c r="C2363" s="136" t="s">
        <v>422</v>
      </c>
      <c r="D2363" s="136" t="s">
        <v>778</v>
      </c>
      <c r="E2363" s="136" t="s">
        <v>292</v>
      </c>
      <c r="F2363" s="137">
        <v>1774.22</v>
      </c>
    </row>
    <row r="2364" spans="1:6" hidden="1" outlineLevel="2" x14ac:dyDescent="0.25">
      <c r="A2364" s="136" t="s">
        <v>112</v>
      </c>
      <c r="B2364" s="136" t="s">
        <v>113</v>
      </c>
      <c r="C2364" s="136" t="s">
        <v>422</v>
      </c>
      <c r="D2364" s="136" t="s">
        <v>778</v>
      </c>
      <c r="E2364" s="136" t="s">
        <v>283</v>
      </c>
      <c r="F2364" s="137">
        <v>1563.71</v>
      </c>
    </row>
    <row r="2365" spans="1:6" hidden="1" outlineLevel="2" x14ac:dyDescent="0.25">
      <c r="A2365" s="136" t="s">
        <v>112</v>
      </c>
      <c r="B2365" s="136" t="s">
        <v>113</v>
      </c>
      <c r="C2365" s="136" t="s">
        <v>422</v>
      </c>
      <c r="D2365" s="136" t="s">
        <v>778</v>
      </c>
      <c r="E2365" s="136" t="s">
        <v>281</v>
      </c>
      <c r="F2365" s="137">
        <v>1747.48</v>
      </c>
    </row>
    <row r="2366" spans="1:6" hidden="1" outlineLevel="2" x14ac:dyDescent="0.25">
      <c r="A2366" s="136" t="s">
        <v>112</v>
      </c>
      <c r="B2366" s="136" t="s">
        <v>113</v>
      </c>
      <c r="C2366" s="136" t="s">
        <v>422</v>
      </c>
      <c r="D2366" s="136" t="s">
        <v>778</v>
      </c>
      <c r="E2366" s="136" t="s">
        <v>324</v>
      </c>
      <c r="F2366" s="137">
        <v>6994.22</v>
      </c>
    </row>
    <row r="2367" spans="1:6" hidden="1" outlineLevel="2" x14ac:dyDescent="0.25">
      <c r="A2367" s="136" t="s">
        <v>112</v>
      </c>
      <c r="B2367" s="136" t="s">
        <v>113</v>
      </c>
      <c r="C2367" s="136" t="s">
        <v>422</v>
      </c>
      <c r="D2367" s="136" t="s">
        <v>778</v>
      </c>
      <c r="E2367" s="136" t="s">
        <v>301</v>
      </c>
      <c r="F2367" s="137">
        <v>13.53</v>
      </c>
    </row>
    <row r="2368" spans="1:6" hidden="1" outlineLevel="2" x14ac:dyDescent="0.25">
      <c r="A2368" s="136" t="s">
        <v>112</v>
      </c>
      <c r="B2368" s="136" t="s">
        <v>113</v>
      </c>
      <c r="C2368" s="136" t="s">
        <v>422</v>
      </c>
      <c r="D2368" s="136" t="s">
        <v>778</v>
      </c>
      <c r="E2368" s="136" t="s">
        <v>277</v>
      </c>
      <c r="F2368" s="137">
        <v>21.49</v>
      </c>
    </row>
    <row r="2369" spans="1:6" hidden="1" outlineLevel="2" x14ac:dyDescent="0.25">
      <c r="A2369" s="136" t="s">
        <v>112</v>
      </c>
      <c r="B2369" s="136" t="s">
        <v>113</v>
      </c>
      <c r="C2369" s="136" t="s">
        <v>422</v>
      </c>
      <c r="D2369" s="136" t="s">
        <v>778</v>
      </c>
      <c r="E2369" s="136" t="s">
        <v>355</v>
      </c>
      <c r="F2369" s="137">
        <v>58.47</v>
      </c>
    </row>
    <row r="2370" spans="1:6" hidden="1" outlineLevel="2" x14ac:dyDescent="0.25">
      <c r="A2370" s="136" t="s">
        <v>112</v>
      </c>
      <c r="B2370" s="136" t="s">
        <v>113</v>
      </c>
      <c r="C2370" s="136" t="s">
        <v>422</v>
      </c>
      <c r="D2370" s="136" t="s">
        <v>778</v>
      </c>
      <c r="E2370" s="136" t="s">
        <v>327</v>
      </c>
      <c r="F2370" s="137">
        <v>841.12</v>
      </c>
    </row>
    <row r="2371" spans="1:6" hidden="1" outlineLevel="2" x14ac:dyDescent="0.25">
      <c r="A2371" s="136" t="s">
        <v>112</v>
      </c>
      <c r="B2371" s="136" t="s">
        <v>113</v>
      </c>
      <c r="C2371" s="136" t="s">
        <v>422</v>
      </c>
      <c r="D2371" s="136" t="s">
        <v>778</v>
      </c>
      <c r="E2371" s="136" t="s">
        <v>367</v>
      </c>
      <c r="F2371" s="137">
        <v>436.06</v>
      </c>
    </row>
    <row r="2372" spans="1:6" hidden="1" outlineLevel="2" x14ac:dyDescent="0.25">
      <c r="A2372" s="136" t="s">
        <v>112</v>
      </c>
      <c r="B2372" s="136" t="s">
        <v>113</v>
      </c>
      <c r="C2372" s="136" t="s">
        <v>422</v>
      </c>
      <c r="D2372" s="136" t="s">
        <v>778</v>
      </c>
      <c r="E2372" s="136" t="s">
        <v>302</v>
      </c>
      <c r="F2372" s="137">
        <v>6.5</v>
      </c>
    </row>
    <row r="2373" spans="1:6" hidden="1" outlineLevel="2" x14ac:dyDescent="0.25">
      <c r="A2373" s="136" t="s">
        <v>112</v>
      </c>
      <c r="B2373" s="136" t="s">
        <v>113</v>
      </c>
      <c r="C2373" s="136" t="s">
        <v>422</v>
      </c>
      <c r="D2373" s="136" t="s">
        <v>778</v>
      </c>
      <c r="E2373" s="136" t="s">
        <v>297</v>
      </c>
      <c r="F2373" s="137">
        <v>29.3</v>
      </c>
    </row>
    <row r="2374" spans="1:6" hidden="1" outlineLevel="2" x14ac:dyDescent="0.25">
      <c r="A2374" s="136" t="s">
        <v>112</v>
      </c>
      <c r="B2374" s="136" t="s">
        <v>113</v>
      </c>
      <c r="C2374" s="136" t="s">
        <v>422</v>
      </c>
      <c r="D2374" s="136" t="s">
        <v>778</v>
      </c>
      <c r="E2374" s="136" t="s">
        <v>322</v>
      </c>
      <c r="F2374" s="137">
        <v>269.33</v>
      </c>
    </row>
    <row r="2375" spans="1:6" hidden="1" outlineLevel="2" x14ac:dyDescent="0.25">
      <c r="A2375" s="136" t="s">
        <v>112</v>
      </c>
      <c r="B2375" s="136" t="s">
        <v>113</v>
      </c>
      <c r="C2375" s="136" t="s">
        <v>422</v>
      </c>
      <c r="D2375" s="136" t="s">
        <v>778</v>
      </c>
      <c r="E2375" s="136" t="s">
        <v>298</v>
      </c>
      <c r="F2375" s="137">
        <v>30.42</v>
      </c>
    </row>
    <row r="2376" spans="1:6" hidden="1" outlineLevel="2" x14ac:dyDescent="0.25">
      <c r="A2376" s="136" t="s">
        <v>112</v>
      </c>
      <c r="B2376" s="136" t="s">
        <v>113</v>
      </c>
      <c r="C2376" s="136" t="s">
        <v>422</v>
      </c>
      <c r="D2376" s="136" t="s">
        <v>778</v>
      </c>
      <c r="E2376" s="136" t="s">
        <v>284</v>
      </c>
      <c r="F2376" s="137">
        <v>1268.28</v>
      </c>
    </row>
    <row r="2377" spans="1:6" hidden="1" outlineLevel="2" x14ac:dyDescent="0.25">
      <c r="A2377" s="136" t="s">
        <v>112</v>
      </c>
      <c r="B2377" s="136" t="s">
        <v>113</v>
      </c>
      <c r="C2377" s="136" t="s">
        <v>422</v>
      </c>
      <c r="D2377" s="136" t="s">
        <v>778</v>
      </c>
      <c r="E2377" s="136" t="s">
        <v>303</v>
      </c>
      <c r="F2377" s="137">
        <v>2952.06</v>
      </c>
    </row>
    <row r="2378" spans="1:6" hidden="1" outlineLevel="2" x14ac:dyDescent="0.25">
      <c r="A2378" s="136" t="s">
        <v>112</v>
      </c>
      <c r="B2378" s="136" t="s">
        <v>113</v>
      </c>
      <c r="C2378" s="136" t="s">
        <v>422</v>
      </c>
      <c r="D2378" s="136" t="s">
        <v>778</v>
      </c>
      <c r="E2378" s="136" t="s">
        <v>279</v>
      </c>
      <c r="F2378" s="137">
        <v>1323.92</v>
      </c>
    </row>
    <row r="2379" spans="1:6" hidden="1" outlineLevel="2" x14ac:dyDescent="0.25">
      <c r="A2379" s="136" t="s">
        <v>112</v>
      </c>
      <c r="B2379" s="136" t="s">
        <v>113</v>
      </c>
      <c r="C2379" s="136" t="s">
        <v>422</v>
      </c>
      <c r="D2379" s="136" t="s">
        <v>779</v>
      </c>
      <c r="E2379" s="136" t="s">
        <v>290</v>
      </c>
      <c r="F2379" s="137">
        <v>45863.93</v>
      </c>
    </row>
    <row r="2380" spans="1:6" hidden="1" outlineLevel="2" x14ac:dyDescent="0.25">
      <c r="A2380" s="136" t="s">
        <v>112</v>
      </c>
      <c r="B2380" s="136" t="s">
        <v>113</v>
      </c>
      <c r="C2380" s="136" t="s">
        <v>422</v>
      </c>
      <c r="D2380" s="136" t="s">
        <v>779</v>
      </c>
      <c r="E2380" s="136" t="s">
        <v>299</v>
      </c>
      <c r="F2380" s="137">
        <v>7044.91</v>
      </c>
    </row>
    <row r="2381" spans="1:6" hidden="1" outlineLevel="2" x14ac:dyDescent="0.25">
      <c r="A2381" s="136" t="s">
        <v>112</v>
      </c>
      <c r="B2381" s="136" t="s">
        <v>113</v>
      </c>
      <c r="C2381" s="136" t="s">
        <v>422</v>
      </c>
      <c r="D2381" s="136" t="s">
        <v>779</v>
      </c>
      <c r="E2381" s="136" t="s">
        <v>329</v>
      </c>
      <c r="F2381" s="137">
        <v>23806.81</v>
      </c>
    </row>
    <row r="2382" spans="1:6" hidden="1" outlineLevel="2" x14ac:dyDescent="0.25">
      <c r="A2382" s="136" t="s">
        <v>112</v>
      </c>
      <c r="B2382" s="136" t="s">
        <v>113</v>
      </c>
      <c r="C2382" s="136" t="s">
        <v>422</v>
      </c>
      <c r="D2382" s="136" t="s">
        <v>779</v>
      </c>
      <c r="E2382" s="136" t="s">
        <v>360</v>
      </c>
      <c r="F2382" s="137">
        <v>19848.419999999998</v>
      </c>
    </row>
    <row r="2383" spans="1:6" hidden="1" outlineLevel="2" x14ac:dyDescent="0.25">
      <c r="A2383" s="136" t="s">
        <v>112</v>
      </c>
      <c r="B2383" s="136" t="s">
        <v>113</v>
      </c>
      <c r="C2383" s="136" t="s">
        <v>422</v>
      </c>
      <c r="D2383" s="136" t="s">
        <v>779</v>
      </c>
      <c r="E2383" s="136" t="s">
        <v>297</v>
      </c>
      <c r="F2383" s="137">
        <v>2779.08</v>
      </c>
    </row>
    <row r="2384" spans="1:6" hidden="1" outlineLevel="2" x14ac:dyDescent="0.25">
      <c r="A2384" s="136" t="s">
        <v>112</v>
      </c>
      <c r="B2384" s="136" t="s">
        <v>113</v>
      </c>
      <c r="C2384" s="136" t="s">
        <v>422</v>
      </c>
      <c r="D2384" s="136" t="s">
        <v>779</v>
      </c>
      <c r="E2384" s="136" t="s">
        <v>276</v>
      </c>
      <c r="F2384" s="137">
        <v>1082.02</v>
      </c>
    </row>
    <row r="2385" spans="1:6" hidden="1" outlineLevel="2" x14ac:dyDescent="0.25">
      <c r="A2385" s="136" t="s">
        <v>112</v>
      </c>
      <c r="B2385" s="136" t="s">
        <v>113</v>
      </c>
      <c r="C2385" s="136" t="s">
        <v>422</v>
      </c>
      <c r="D2385" s="136" t="s">
        <v>779</v>
      </c>
      <c r="E2385" s="136" t="s">
        <v>279</v>
      </c>
      <c r="F2385" s="137">
        <v>13516.79</v>
      </c>
    </row>
    <row r="2386" spans="1:6" hidden="1" outlineLevel="2" x14ac:dyDescent="0.25">
      <c r="A2386" s="136" t="s">
        <v>112</v>
      </c>
      <c r="B2386" s="136" t="s">
        <v>113</v>
      </c>
      <c r="C2386" s="136" t="s">
        <v>422</v>
      </c>
      <c r="D2386" s="136" t="s">
        <v>779</v>
      </c>
      <c r="E2386" s="136" t="s">
        <v>288</v>
      </c>
      <c r="F2386" s="137">
        <v>17641.759999999998</v>
      </c>
    </row>
    <row r="2387" spans="1:6" hidden="1" outlineLevel="2" x14ac:dyDescent="0.25">
      <c r="A2387" s="136" t="s">
        <v>112</v>
      </c>
      <c r="B2387" s="136" t="s">
        <v>113</v>
      </c>
      <c r="C2387" s="136" t="s">
        <v>422</v>
      </c>
      <c r="D2387" s="136" t="s">
        <v>779</v>
      </c>
      <c r="E2387" s="136" t="s">
        <v>283</v>
      </c>
      <c r="F2387" s="137">
        <v>10792.5</v>
      </c>
    </row>
    <row r="2388" spans="1:6" hidden="1" outlineLevel="2" x14ac:dyDescent="0.25">
      <c r="A2388" s="136" t="s">
        <v>112</v>
      </c>
      <c r="B2388" s="136" t="s">
        <v>113</v>
      </c>
      <c r="C2388" s="136" t="s">
        <v>422</v>
      </c>
      <c r="D2388" s="136" t="s">
        <v>779</v>
      </c>
      <c r="E2388" s="136" t="s">
        <v>332</v>
      </c>
      <c r="F2388" s="137">
        <v>7256.93</v>
      </c>
    </row>
    <row r="2389" spans="1:6" hidden="1" outlineLevel="2" x14ac:dyDescent="0.25">
      <c r="A2389" s="136" t="s">
        <v>112</v>
      </c>
      <c r="B2389" s="136" t="s">
        <v>113</v>
      </c>
      <c r="C2389" s="136" t="s">
        <v>422</v>
      </c>
      <c r="D2389" s="136" t="s">
        <v>779</v>
      </c>
      <c r="E2389" s="136" t="s">
        <v>277</v>
      </c>
      <c r="F2389" s="137">
        <v>5107.7700000000004</v>
      </c>
    </row>
    <row r="2390" spans="1:6" hidden="1" outlineLevel="2" x14ac:dyDescent="0.25">
      <c r="A2390" s="136" t="s">
        <v>112</v>
      </c>
      <c r="B2390" s="136" t="s">
        <v>113</v>
      </c>
      <c r="C2390" s="136" t="s">
        <v>422</v>
      </c>
      <c r="D2390" s="136" t="s">
        <v>779</v>
      </c>
      <c r="E2390" s="136" t="s">
        <v>296</v>
      </c>
      <c r="F2390" s="137">
        <v>2400.4699999999998</v>
      </c>
    </row>
    <row r="2391" spans="1:6" hidden="1" outlineLevel="2" x14ac:dyDescent="0.25">
      <c r="A2391" s="136" t="s">
        <v>112</v>
      </c>
      <c r="B2391" s="136" t="s">
        <v>113</v>
      </c>
      <c r="C2391" s="136" t="s">
        <v>422</v>
      </c>
      <c r="D2391" s="136" t="s">
        <v>779</v>
      </c>
      <c r="E2391" s="136" t="s">
        <v>280</v>
      </c>
      <c r="F2391" s="137">
        <v>13314.21</v>
      </c>
    </row>
    <row r="2392" spans="1:6" hidden="1" outlineLevel="2" x14ac:dyDescent="0.25">
      <c r="A2392" s="136" t="s">
        <v>112</v>
      </c>
      <c r="B2392" s="136" t="s">
        <v>113</v>
      </c>
      <c r="C2392" s="136" t="s">
        <v>422</v>
      </c>
      <c r="D2392" s="136" t="s">
        <v>779</v>
      </c>
      <c r="E2392" s="136" t="s">
        <v>321</v>
      </c>
      <c r="F2392" s="137">
        <v>1366.42</v>
      </c>
    </row>
    <row r="2393" spans="1:6" hidden="1" outlineLevel="2" x14ac:dyDescent="0.25">
      <c r="A2393" s="136" t="s">
        <v>112</v>
      </c>
      <c r="B2393" s="136" t="s">
        <v>113</v>
      </c>
      <c r="C2393" s="136" t="s">
        <v>422</v>
      </c>
      <c r="D2393" s="136" t="s">
        <v>779</v>
      </c>
      <c r="E2393" s="136" t="s">
        <v>291</v>
      </c>
      <c r="F2393" s="137">
        <v>31099.31</v>
      </c>
    </row>
    <row r="2394" spans="1:6" hidden="1" outlineLevel="2" x14ac:dyDescent="0.25">
      <c r="A2394" s="136" t="s">
        <v>112</v>
      </c>
      <c r="B2394" s="136" t="s">
        <v>113</v>
      </c>
      <c r="C2394" s="136" t="s">
        <v>422</v>
      </c>
      <c r="D2394" s="136" t="s">
        <v>779</v>
      </c>
      <c r="E2394" s="136" t="s">
        <v>324</v>
      </c>
      <c r="F2394" s="137">
        <v>75627.100000000006</v>
      </c>
    </row>
    <row r="2395" spans="1:6" hidden="1" outlineLevel="2" x14ac:dyDescent="0.25">
      <c r="A2395" s="136" t="s">
        <v>112</v>
      </c>
      <c r="B2395" s="136" t="s">
        <v>113</v>
      </c>
      <c r="C2395" s="136" t="s">
        <v>422</v>
      </c>
      <c r="D2395" s="136" t="s">
        <v>779</v>
      </c>
      <c r="E2395" s="136" t="s">
        <v>387</v>
      </c>
      <c r="F2395" s="137">
        <v>987.32</v>
      </c>
    </row>
    <row r="2396" spans="1:6" hidden="1" outlineLevel="2" x14ac:dyDescent="0.25">
      <c r="A2396" s="136" t="s">
        <v>112</v>
      </c>
      <c r="B2396" s="136" t="s">
        <v>113</v>
      </c>
      <c r="C2396" s="136" t="s">
        <v>422</v>
      </c>
      <c r="D2396" s="136" t="s">
        <v>779</v>
      </c>
      <c r="E2396" s="136" t="s">
        <v>286</v>
      </c>
      <c r="F2396" s="137">
        <v>18814.150000000001</v>
      </c>
    </row>
    <row r="2397" spans="1:6" hidden="1" outlineLevel="2" x14ac:dyDescent="0.25">
      <c r="A2397" s="136" t="s">
        <v>112</v>
      </c>
      <c r="B2397" s="136" t="s">
        <v>113</v>
      </c>
      <c r="C2397" s="136" t="s">
        <v>422</v>
      </c>
      <c r="D2397" s="136" t="s">
        <v>779</v>
      </c>
      <c r="E2397" s="136" t="s">
        <v>346</v>
      </c>
      <c r="F2397" s="137">
        <v>11874.39</v>
      </c>
    </row>
    <row r="2398" spans="1:6" hidden="1" outlineLevel="2" x14ac:dyDescent="0.25">
      <c r="A2398" s="136" t="s">
        <v>112</v>
      </c>
      <c r="B2398" s="136" t="s">
        <v>113</v>
      </c>
      <c r="C2398" s="136" t="s">
        <v>422</v>
      </c>
      <c r="D2398" s="136" t="s">
        <v>779</v>
      </c>
      <c r="E2398" s="136" t="s">
        <v>320</v>
      </c>
      <c r="F2398" s="137">
        <v>1767.22</v>
      </c>
    </row>
    <row r="2399" spans="1:6" hidden="1" outlineLevel="2" x14ac:dyDescent="0.25">
      <c r="A2399" s="136" t="s">
        <v>112</v>
      </c>
      <c r="B2399" s="136" t="s">
        <v>113</v>
      </c>
      <c r="C2399" s="136" t="s">
        <v>422</v>
      </c>
      <c r="D2399" s="136" t="s">
        <v>779</v>
      </c>
      <c r="E2399" s="136" t="s">
        <v>292</v>
      </c>
      <c r="F2399" s="137">
        <v>6677.5</v>
      </c>
    </row>
    <row r="2400" spans="1:6" hidden="1" outlineLevel="2" x14ac:dyDescent="0.25">
      <c r="A2400" s="136" t="s">
        <v>112</v>
      </c>
      <c r="B2400" s="136" t="s">
        <v>113</v>
      </c>
      <c r="C2400" s="136" t="s">
        <v>422</v>
      </c>
      <c r="D2400" s="136" t="s">
        <v>779</v>
      </c>
      <c r="E2400" s="136" t="s">
        <v>388</v>
      </c>
      <c r="F2400" s="137">
        <v>449.39</v>
      </c>
    </row>
    <row r="2401" spans="1:6" hidden="1" outlineLevel="2" x14ac:dyDescent="0.25">
      <c r="A2401" s="136" t="s">
        <v>112</v>
      </c>
      <c r="B2401" s="136" t="s">
        <v>113</v>
      </c>
      <c r="C2401" s="136" t="s">
        <v>422</v>
      </c>
      <c r="D2401" s="136" t="s">
        <v>779</v>
      </c>
      <c r="E2401" s="136" t="s">
        <v>278</v>
      </c>
      <c r="F2401" s="137">
        <v>3139.17</v>
      </c>
    </row>
    <row r="2402" spans="1:6" hidden="1" outlineLevel="2" x14ac:dyDescent="0.25">
      <c r="A2402" s="136" t="s">
        <v>112</v>
      </c>
      <c r="B2402" s="136" t="s">
        <v>113</v>
      </c>
      <c r="C2402" s="136" t="s">
        <v>422</v>
      </c>
      <c r="D2402" s="136" t="s">
        <v>779</v>
      </c>
      <c r="E2402" s="136" t="s">
        <v>302</v>
      </c>
      <c r="F2402" s="137">
        <v>1780.06</v>
      </c>
    </row>
    <row r="2403" spans="1:6" hidden="1" outlineLevel="2" x14ac:dyDescent="0.25">
      <c r="A2403" s="136" t="s">
        <v>112</v>
      </c>
      <c r="B2403" s="136" t="s">
        <v>113</v>
      </c>
      <c r="C2403" s="136" t="s">
        <v>422</v>
      </c>
      <c r="D2403" s="136" t="s">
        <v>779</v>
      </c>
      <c r="E2403" s="136" t="s">
        <v>287</v>
      </c>
      <c r="F2403" s="137">
        <v>48054.43</v>
      </c>
    </row>
    <row r="2404" spans="1:6" hidden="1" outlineLevel="2" x14ac:dyDescent="0.25">
      <c r="A2404" s="136" t="s">
        <v>112</v>
      </c>
      <c r="B2404" s="136" t="s">
        <v>113</v>
      </c>
      <c r="C2404" s="136" t="s">
        <v>422</v>
      </c>
      <c r="D2404" s="136" t="s">
        <v>779</v>
      </c>
      <c r="E2404" s="136" t="s">
        <v>289</v>
      </c>
      <c r="F2404" s="137">
        <v>55926.35</v>
      </c>
    </row>
    <row r="2405" spans="1:6" hidden="1" outlineLevel="2" x14ac:dyDescent="0.25">
      <c r="A2405" s="136" t="s">
        <v>112</v>
      </c>
      <c r="B2405" s="136" t="s">
        <v>113</v>
      </c>
      <c r="C2405" s="136" t="s">
        <v>422</v>
      </c>
      <c r="D2405" s="136" t="s">
        <v>779</v>
      </c>
      <c r="E2405" s="136" t="s">
        <v>343</v>
      </c>
      <c r="F2405" s="137">
        <v>12531.3</v>
      </c>
    </row>
    <row r="2406" spans="1:6" hidden="1" outlineLevel="2" x14ac:dyDescent="0.25">
      <c r="A2406" s="136" t="s">
        <v>112</v>
      </c>
      <c r="B2406" s="136" t="s">
        <v>113</v>
      </c>
      <c r="C2406" s="136" t="s">
        <v>422</v>
      </c>
      <c r="D2406" s="136" t="s">
        <v>779</v>
      </c>
      <c r="E2406" s="136" t="s">
        <v>300</v>
      </c>
      <c r="F2406" s="137">
        <v>9864.18</v>
      </c>
    </row>
    <row r="2407" spans="1:6" hidden="1" outlineLevel="2" x14ac:dyDescent="0.25">
      <c r="A2407" s="136" t="s">
        <v>112</v>
      </c>
      <c r="B2407" s="136" t="s">
        <v>113</v>
      </c>
      <c r="C2407" s="136" t="s">
        <v>422</v>
      </c>
      <c r="D2407" s="136" t="s">
        <v>779</v>
      </c>
      <c r="E2407" s="136" t="s">
        <v>340</v>
      </c>
      <c r="F2407" s="137">
        <v>2013.43</v>
      </c>
    </row>
    <row r="2408" spans="1:6" hidden="1" outlineLevel="2" x14ac:dyDescent="0.25">
      <c r="A2408" s="136" t="s">
        <v>112</v>
      </c>
      <c r="B2408" s="136" t="s">
        <v>113</v>
      </c>
      <c r="C2408" s="136" t="s">
        <v>422</v>
      </c>
      <c r="D2408" s="136" t="s">
        <v>779</v>
      </c>
      <c r="E2408" s="136" t="s">
        <v>327</v>
      </c>
      <c r="F2408" s="137">
        <v>18201.009999999998</v>
      </c>
    </row>
    <row r="2409" spans="1:6" hidden="1" outlineLevel="2" x14ac:dyDescent="0.25">
      <c r="A2409" s="136" t="s">
        <v>112</v>
      </c>
      <c r="B2409" s="136" t="s">
        <v>113</v>
      </c>
      <c r="C2409" s="136" t="s">
        <v>422</v>
      </c>
      <c r="D2409" s="136" t="s">
        <v>779</v>
      </c>
      <c r="E2409" s="136" t="s">
        <v>323</v>
      </c>
      <c r="F2409" s="137">
        <v>20693.009999999998</v>
      </c>
    </row>
    <row r="2410" spans="1:6" hidden="1" outlineLevel="2" x14ac:dyDescent="0.25">
      <c r="A2410" s="136" t="s">
        <v>112</v>
      </c>
      <c r="B2410" s="136" t="s">
        <v>113</v>
      </c>
      <c r="C2410" s="136" t="s">
        <v>422</v>
      </c>
      <c r="D2410" s="136" t="s">
        <v>779</v>
      </c>
      <c r="E2410" s="136" t="s">
        <v>282</v>
      </c>
      <c r="F2410" s="137">
        <v>3700.05</v>
      </c>
    </row>
    <row r="2411" spans="1:6" hidden="1" outlineLevel="2" x14ac:dyDescent="0.25">
      <c r="A2411" s="136" t="s">
        <v>112</v>
      </c>
      <c r="B2411" s="136" t="s">
        <v>113</v>
      </c>
      <c r="C2411" s="136" t="s">
        <v>422</v>
      </c>
      <c r="D2411" s="136" t="s">
        <v>779</v>
      </c>
      <c r="E2411" s="136" t="s">
        <v>298</v>
      </c>
      <c r="F2411" s="137">
        <v>5551.02</v>
      </c>
    </row>
    <row r="2412" spans="1:6" hidden="1" outlineLevel="2" x14ac:dyDescent="0.25">
      <c r="A2412" s="136" t="s">
        <v>112</v>
      </c>
      <c r="B2412" s="136" t="s">
        <v>113</v>
      </c>
      <c r="C2412" s="136" t="s">
        <v>422</v>
      </c>
      <c r="D2412" s="136" t="s">
        <v>779</v>
      </c>
      <c r="E2412" s="136" t="s">
        <v>285</v>
      </c>
      <c r="F2412" s="137">
        <v>9728.5</v>
      </c>
    </row>
    <row r="2413" spans="1:6" hidden="1" outlineLevel="2" x14ac:dyDescent="0.25">
      <c r="A2413" s="136" t="s">
        <v>112</v>
      </c>
      <c r="B2413" s="136" t="s">
        <v>113</v>
      </c>
      <c r="C2413" s="136" t="s">
        <v>422</v>
      </c>
      <c r="D2413" s="136" t="s">
        <v>779</v>
      </c>
      <c r="E2413" s="136" t="s">
        <v>303</v>
      </c>
      <c r="F2413" s="137">
        <v>9356.74</v>
      </c>
    </row>
    <row r="2414" spans="1:6" hidden="1" outlineLevel="2" x14ac:dyDescent="0.25">
      <c r="A2414" s="136" t="s">
        <v>112</v>
      </c>
      <c r="B2414" s="136" t="s">
        <v>113</v>
      </c>
      <c r="C2414" s="136" t="s">
        <v>422</v>
      </c>
      <c r="D2414" s="136" t="s">
        <v>779</v>
      </c>
      <c r="E2414" s="136" t="s">
        <v>355</v>
      </c>
      <c r="F2414" s="137">
        <v>1088.8499999999999</v>
      </c>
    </row>
    <row r="2415" spans="1:6" hidden="1" outlineLevel="2" x14ac:dyDescent="0.25">
      <c r="A2415" s="136" t="s">
        <v>112</v>
      </c>
      <c r="B2415" s="136" t="s">
        <v>113</v>
      </c>
      <c r="C2415" s="136" t="s">
        <v>422</v>
      </c>
      <c r="D2415" s="136" t="s">
        <v>779</v>
      </c>
      <c r="E2415" s="136" t="s">
        <v>301</v>
      </c>
      <c r="F2415" s="137">
        <v>1580.42</v>
      </c>
    </row>
    <row r="2416" spans="1:6" hidden="1" outlineLevel="2" x14ac:dyDescent="0.25">
      <c r="A2416" s="136" t="s">
        <v>112</v>
      </c>
      <c r="B2416" s="136" t="s">
        <v>113</v>
      </c>
      <c r="C2416" s="136" t="s">
        <v>422</v>
      </c>
      <c r="D2416" s="136" t="s">
        <v>779</v>
      </c>
      <c r="E2416" s="136" t="s">
        <v>273</v>
      </c>
      <c r="F2416" s="137">
        <v>3482.71</v>
      </c>
    </row>
    <row r="2417" spans="1:6" hidden="1" outlineLevel="2" x14ac:dyDescent="0.25">
      <c r="A2417" s="136" t="s">
        <v>112</v>
      </c>
      <c r="B2417" s="136" t="s">
        <v>113</v>
      </c>
      <c r="C2417" s="136" t="s">
        <v>422</v>
      </c>
      <c r="D2417" s="136" t="s">
        <v>779</v>
      </c>
      <c r="E2417" s="136" t="s">
        <v>293</v>
      </c>
      <c r="F2417" s="137">
        <v>100167.2</v>
      </c>
    </row>
    <row r="2418" spans="1:6" hidden="1" outlineLevel="2" x14ac:dyDescent="0.25">
      <c r="A2418" s="136" t="s">
        <v>112</v>
      </c>
      <c r="B2418" s="136" t="s">
        <v>113</v>
      </c>
      <c r="C2418" s="136" t="s">
        <v>422</v>
      </c>
      <c r="D2418" s="136" t="s">
        <v>779</v>
      </c>
      <c r="E2418" s="136" t="s">
        <v>366</v>
      </c>
      <c r="F2418" s="137">
        <v>2542.52</v>
      </c>
    </row>
    <row r="2419" spans="1:6" hidden="1" outlineLevel="2" x14ac:dyDescent="0.25">
      <c r="A2419" s="136" t="s">
        <v>112</v>
      </c>
      <c r="B2419" s="136" t="s">
        <v>113</v>
      </c>
      <c r="C2419" s="136" t="s">
        <v>422</v>
      </c>
      <c r="D2419" s="136" t="s">
        <v>779</v>
      </c>
      <c r="E2419" s="136" t="s">
        <v>328</v>
      </c>
      <c r="F2419" s="137">
        <v>30830.57</v>
      </c>
    </row>
    <row r="2420" spans="1:6" hidden="1" outlineLevel="2" x14ac:dyDescent="0.25">
      <c r="A2420" s="136" t="s">
        <v>112</v>
      </c>
      <c r="B2420" s="136" t="s">
        <v>113</v>
      </c>
      <c r="C2420" s="136" t="s">
        <v>422</v>
      </c>
      <c r="D2420" s="136" t="s">
        <v>779</v>
      </c>
      <c r="E2420" s="136" t="s">
        <v>367</v>
      </c>
      <c r="F2420" s="137">
        <v>24092.51</v>
      </c>
    </row>
    <row r="2421" spans="1:6" hidden="1" outlineLevel="2" x14ac:dyDescent="0.25">
      <c r="A2421" s="136" t="s">
        <v>112</v>
      </c>
      <c r="B2421" s="136" t="s">
        <v>113</v>
      </c>
      <c r="C2421" s="136" t="s">
        <v>422</v>
      </c>
      <c r="D2421" s="136" t="s">
        <v>779</v>
      </c>
      <c r="E2421" s="136" t="s">
        <v>313</v>
      </c>
      <c r="F2421" s="137">
        <v>2039.53</v>
      </c>
    </row>
    <row r="2422" spans="1:6" hidden="1" outlineLevel="2" x14ac:dyDescent="0.25">
      <c r="A2422" s="136" t="s">
        <v>112</v>
      </c>
      <c r="B2422" s="136" t="s">
        <v>113</v>
      </c>
      <c r="C2422" s="136" t="s">
        <v>422</v>
      </c>
      <c r="D2422" s="136" t="s">
        <v>779</v>
      </c>
      <c r="E2422" s="136" t="s">
        <v>281</v>
      </c>
      <c r="F2422" s="137">
        <v>26776.6</v>
      </c>
    </row>
    <row r="2423" spans="1:6" hidden="1" outlineLevel="2" x14ac:dyDescent="0.25">
      <c r="A2423" s="136" t="s">
        <v>112</v>
      </c>
      <c r="B2423" s="136" t="s">
        <v>113</v>
      </c>
      <c r="C2423" s="136" t="s">
        <v>422</v>
      </c>
      <c r="D2423" s="136" t="s">
        <v>779</v>
      </c>
      <c r="E2423" s="136" t="s">
        <v>284</v>
      </c>
      <c r="F2423" s="137">
        <v>23114.67</v>
      </c>
    </row>
    <row r="2424" spans="1:6" hidden="1" outlineLevel="2" x14ac:dyDescent="0.25">
      <c r="A2424" s="136" t="s">
        <v>112</v>
      </c>
      <c r="B2424" s="136" t="s">
        <v>113</v>
      </c>
      <c r="C2424" s="136" t="s">
        <v>422</v>
      </c>
      <c r="D2424" s="136" t="s">
        <v>780</v>
      </c>
      <c r="E2424" s="136" t="s">
        <v>289</v>
      </c>
      <c r="F2424" s="137">
        <v>12611.85</v>
      </c>
    </row>
    <row r="2425" spans="1:6" hidden="1" outlineLevel="2" x14ac:dyDescent="0.25">
      <c r="A2425" s="136" t="s">
        <v>112</v>
      </c>
      <c r="B2425" s="136" t="s">
        <v>113</v>
      </c>
      <c r="C2425" s="136" t="s">
        <v>422</v>
      </c>
      <c r="D2425" s="136" t="s">
        <v>780</v>
      </c>
      <c r="E2425" s="136" t="s">
        <v>315</v>
      </c>
      <c r="F2425" s="137">
        <v>1163.48</v>
      </c>
    </row>
    <row r="2426" spans="1:6" hidden="1" outlineLevel="2" x14ac:dyDescent="0.25">
      <c r="A2426" s="136" t="s">
        <v>112</v>
      </c>
      <c r="B2426" s="136" t="s">
        <v>113</v>
      </c>
      <c r="C2426" s="136" t="s">
        <v>422</v>
      </c>
      <c r="D2426" s="136" t="s">
        <v>780</v>
      </c>
      <c r="E2426" s="136" t="s">
        <v>281</v>
      </c>
      <c r="F2426" s="137">
        <v>1570.41</v>
      </c>
    </row>
    <row r="2427" spans="1:6" hidden="1" outlineLevel="2" x14ac:dyDescent="0.25">
      <c r="A2427" s="136" t="s">
        <v>112</v>
      </c>
      <c r="B2427" s="136" t="s">
        <v>113</v>
      </c>
      <c r="C2427" s="136" t="s">
        <v>422</v>
      </c>
      <c r="D2427" s="136" t="s">
        <v>780</v>
      </c>
      <c r="E2427" s="136" t="s">
        <v>313</v>
      </c>
      <c r="F2427" s="137">
        <v>734.2</v>
      </c>
    </row>
    <row r="2428" spans="1:6" hidden="1" outlineLevel="2" x14ac:dyDescent="0.25">
      <c r="A2428" s="136" t="s">
        <v>112</v>
      </c>
      <c r="B2428" s="136" t="s">
        <v>113</v>
      </c>
      <c r="C2428" s="136" t="s">
        <v>422</v>
      </c>
      <c r="D2428" s="136" t="s">
        <v>780</v>
      </c>
      <c r="E2428" s="136" t="s">
        <v>300</v>
      </c>
      <c r="F2428" s="137">
        <v>1999.07</v>
      </c>
    </row>
    <row r="2429" spans="1:6" hidden="1" outlineLevel="2" x14ac:dyDescent="0.25">
      <c r="A2429" s="136" t="s">
        <v>112</v>
      </c>
      <c r="B2429" s="136" t="s">
        <v>113</v>
      </c>
      <c r="C2429" s="136" t="s">
        <v>422</v>
      </c>
      <c r="D2429" s="136" t="s">
        <v>780</v>
      </c>
      <c r="E2429" s="136" t="s">
        <v>314</v>
      </c>
      <c r="F2429" s="137">
        <v>4882.16</v>
      </c>
    </row>
    <row r="2430" spans="1:6" hidden="1" outlineLevel="2" x14ac:dyDescent="0.25">
      <c r="A2430" s="136" t="s">
        <v>112</v>
      </c>
      <c r="B2430" s="136" t="s">
        <v>113</v>
      </c>
      <c r="C2430" s="136" t="s">
        <v>422</v>
      </c>
      <c r="D2430" s="136" t="s">
        <v>781</v>
      </c>
      <c r="E2430" s="136" t="s">
        <v>314</v>
      </c>
      <c r="F2430" s="137">
        <v>45587</v>
      </c>
    </row>
    <row r="2431" spans="1:6" hidden="1" outlineLevel="2" x14ac:dyDescent="0.25">
      <c r="A2431" s="136" t="s">
        <v>112</v>
      </c>
      <c r="B2431" s="136" t="s">
        <v>113</v>
      </c>
      <c r="C2431" s="136" t="s">
        <v>422</v>
      </c>
      <c r="D2431" s="136" t="s">
        <v>781</v>
      </c>
      <c r="E2431" s="136" t="s">
        <v>313</v>
      </c>
      <c r="F2431" s="137">
        <v>3491.73</v>
      </c>
    </row>
    <row r="2432" spans="1:6" hidden="1" outlineLevel="2" x14ac:dyDescent="0.25">
      <c r="A2432" s="136" t="s">
        <v>112</v>
      </c>
      <c r="B2432" s="136" t="s">
        <v>113</v>
      </c>
      <c r="C2432" s="136" t="s">
        <v>422</v>
      </c>
      <c r="D2432" s="136" t="s">
        <v>781</v>
      </c>
      <c r="E2432" s="136" t="s">
        <v>308</v>
      </c>
      <c r="F2432" s="137">
        <v>19893.91</v>
      </c>
    </row>
    <row r="2433" spans="1:6" hidden="1" outlineLevel="2" x14ac:dyDescent="0.25">
      <c r="A2433" s="136" t="s">
        <v>112</v>
      </c>
      <c r="B2433" s="136" t="s">
        <v>113</v>
      </c>
      <c r="C2433" s="136" t="s">
        <v>422</v>
      </c>
      <c r="D2433" s="136" t="s">
        <v>781</v>
      </c>
      <c r="E2433" s="136" t="s">
        <v>329</v>
      </c>
      <c r="F2433" s="137">
        <v>13156.43</v>
      </c>
    </row>
    <row r="2434" spans="1:6" hidden="1" outlineLevel="2" x14ac:dyDescent="0.25">
      <c r="A2434" s="136" t="s">
        <v>112</v>
      </c>
      <c r="B2434" s="136" t="s">
        <v>113</v>
      </c>
      <c r="C2434" s="136" t="s">
        <v>422</v>
      </c>
      <c r="D2434" s="136" t="s">
        <v>781</v>
      </c>
      <c r="E2434" s="136" t="s">
        <v>315</v>
      </c>
      <c r="F2434" s="137">
        <v>17186.14</v>
      </c>
    </row>
    <row r="2435" spans="1:6" outlineLevel="1" collapsed="1" x14ac:dyDescent="0.25">
      <c r="A2435" s="136"/>
      <c r="B2435" s="136"/>
      <c r="C2435" s="140" t="s">
        <v>423</v>
      </c>
      <c r="D2435" s="136"/>
      <c r="E2435" s="136"/>
      <c r="F2435" s="137">
        <f>SUBTOTAL(9,F2169:F2434)</f>
        <v>1652639.3499999989</v>
      </c>
    </row>
    <row r="2436" spans="1:6" hidden="1" outlineLevel="2" x14ac:dyDescent="0.25">
      <c r="A2436" s="136" t="s">
        <v>112</v>
      </c>
      <c r="B2436" s="136" t="s">
        <v>113</v>
      </c>
      <c r="C2436" s="136" t="s">
        <v>424</v>
      </c>
      <c r="D2436" s="136" t="s">
        <v>782</v>
      </c>
      <c r="E2436" s="136" t="s">
        <v>316</v>
      </c>
      <c r="F2436" s="137">
        <v>5433.61</v>
      </c>
    </row>
    <row r="2437" spans="1:6" hidden="1" outlineLevel="2" x14ac:dyDescent="0.25">
      <c r="A2437" s="136" t="s">
        <v>112</v>
      </c>
      <c r="B2437" s="136" t="s">
        <v>113</v>
      </c>
      <c r="C2437" s="136" t="s">
        <v>424</v>
      </c>
      <c r="D2437" s="136" t="s">
        <v>783</v>
      </c>
      <c r="E2437" s="136" t="s">
        <v>309</v>
      </c>
      <c r="F2437" s="137">
        <v>-1517.27</v>
      </c>
    </row>
    <row r="2438" spans="1:6" hidden="1" outlineLevel="2" x14ac:dyDescent="0.25">
      <c r="A2438" s="136" t="s">
        <v>112</v>
      </c>
      <c r="B2438" s="136" t="s">
        <v>113</v>
      </c>
      <c r="C2438" s="136" t="s">
        <v>424</v>
      </c>
      <c r="D2438" s="136" t="s">
        <v>784</v>
      </c>
      <c r="E2438" s="136" t="s">
        <v>327</v>
      </c>
      <c r="F2438" s="137">
        <v>1319.99</v>
      </c>
    </row>
    <row r="2439" spans="1:6" hidden="1" outlineLevel="2" x14ac:dyDescent="0.25">
      <c r="A2439" s="136" t="s">
        <v>112</v>
      </c>
      <c r="B2439" s="136" t="s">
        <v>113</v>
      </c>
      <c r="C2439" s="136" t="s">
        <v>424</v>
      </c>
      <c r="D2439" s="136" t="s">
        <v>784</v>
      </c>
      <c r="E2439" s="136" t="s">
        <v>286</v>
      </c>
      <c r="F2439" s="137">
        <v>169400.01</v>
      </c>
    </row>
    <row r="2440" spans="1:6" hidden="1" outlineLevel="2" x14ac:dyDescent="0.25">
      <c r="A2440" s="136" t="s">
        <v>112</v>
      </c>
      <c r="B2440" s="136" t="s">
        <v>113</v>
      </c>
      <c r="C2440" s="136" t="s">
        <v>424</v>
      </c>
      <c r="D2440" s="136" t="s">
        <v>784</v>
      </c>
      <c r="E2440" s="136" t="s">
        <v>291</v>
      </c>
      <c r="F2440" s="137">
        <v>2860.01</v>
      </c>
    </row>
    <row r="2441" spans="1:6" hidden="1" outlineLevel="2" x14ac:dyDescent="0.25">
      <c r="A2441" s="136" t="s">
        <v>112</v>
      </c>
      <c r="B2441" s="136" t="s">
        <v>113</v>
      </c>
      <c r="C2441" s="136" t="s">
        <v>424</v>
      </c>
      <c r="D2441" s="136" t="s">
        <v>784</v>
      </c>
      <c r="E2441" s="136" t="s">
        <v>288</v>
      </c>
      <c r="F2441" s="137">
        <v>2384.09</v>
      </c>
    </row>
    <row r="2442" spans="1:6" hidden="1" outlineLevel="2" x14ac:dyDescent="0.25">
      <c r="A2442" s="136" t="s">
        <v>112</v>
      </c>
      <c r="B2442" s="136" t="s">
        <v>113</v>
      </c>
      <c r="C2442" s="136" t="s">
        <v>424</v>
      </c>
      <c r="D2442" s="136" t="s">
        <v>785</v>
      </c>
      <c r="E2442" s="136" t="s">
        <v>315</v>
      </c>
      <c r="F2442" s="137">
        <v>6832.8</v>
      </c>
    </row>
    <row r="2443" spans="1:6" hidden="1" outlineLevel="2" x14ac:dyDescent="0.25">
      <c r="A2443" s="136" t="s">
        <v>112</v>
      </c>
      <c r="B2443" s="136" t="s">
        <v>113</v>
      </c>
      <c r="C2443" s="136" t="s">
        <v>424</v>
      </c>
      <c r="D2443" s="136" t="s">
        <v>785</v>
      </c>
      <c r="E2443" s="136" t="s">
        <v>309</v>
      </c>
      <c r="F2443" s="137">
        <v>29667.4</v>
      </c>
    </row>
    <row r="2444" spans="1:6" hidden="1" outlineLevel="2" x14ac:dyDescent="0.25">
      <c r="A2444" s="136" t="s">
        <v>112</v>
      </c>
      <c r="B2444" s="136" t="s">
        <v>113</v>
      </c>
      <c r="C2444" s="136" t="s">
        <v>424</v>
      </c>
      <c r="D2444" s="136" t="s">
        <v>785</v>
      </c>
      <c r="E2444" s="136" t="s">
        <v>343</v>
      </c>
      <c r="F2444" s="137">
        <v>14868.09</v>
      </c>
    </row>
    <row r="2445" spans="1:6" hidden="1" outlineLevel="2" x14ac:dyDescent="0.25">
      <c r="A2445" s="136" t="s">
        <v>112</v>
      </c>
      <c r="B2445" s="136" t="s">
        <v>113</v>
      </c>
      <c r="C2445" s="136" t="s">
        <v>424</v>
      </c>
      <c r="D2445" s="136" t="s">
        <v>785</v>
      </c>
      <c r="E2445" s="136" t="s">
        <v>308</v>
      </c>
      <c r="F2445" s="137">
        <v>11978.28</v>
      </c>
    </row>
    <row r="2446" spans="1:6" hidden="1" outlineLevel="2" x14ac:dyDescent="0.25">
      <c r="A2446" s="136" t="s">
        <v>112</v>
      </c>
      <c r="B2446" s="136" t="s">
        <v>113</v>
      </c>
      <c r="C2446" s="136" t="s">
        <v>424</v>
      </c>
      <c r="D2446" s="136" t="s">
        <v>785</v>
      </c>
      <c r="E2446" s="136" t="s">
        <v>362</v>
      </c>
      <c r="F2446" s="137">
        <v>966.33</v>
      </c>
    </row>
    <row r="2447" spans="1:6" hidden="1" outlineLevel="2" x14ac:dyDescent="0.25">
      <c r="A2447" s="136" t="s">
        <v>112</v>
      </c>
      <c r="B2447" s="136" t="s">
        <v>113</v>
      </c>
      <c r="C2447" s="136" t="s">
        <v>424</v>
      </c>
      <c r="D2447" s="136" t="s">
        <v>786</v>
      </c>
      <c r="E2447" s="136" t="s">
        <v>309</v>
      </c>
      <c r="F2447" s="137">
        <v>17815.46</v>
      </c>
    </row>
    <row r="2448" spans="1:6" hidden="1" outlineLevel="2" x14ac:dyDescent="0.25">
      <c r="A2448" s="136" t="s">
        <v>112</v>
      </c>
      <c r="B2448" s="136" t="s">
        <v>113</v>
      </c>
      <c r="C2448" s="136" t="s">
        <v>424</v>
      </c>
      <c r="D2448" s="136" t="s">
        <v>786</v>
      </c>
      <c r="E2448" s="136" t="s">
        <v>308</v>
      </c>
      <c r="F2448" s="137">
        <v>6590.92</v>
      </c>
    </row>
    <row r="2449" spans="1:6" hidden="1" outlineLevel="2" x14ac:dyDescent="0.25">
      <c r="A2449" s="136" t="s">
        <v>112</v>
      </c>
      <c r="B2449" s="136" t="s">
        <v>113</v>
      </c>
      <c r="C2449" s="136" t="s">
        <v>424</v>
      </c>
      <c r="D2449" s="136" t="s">
        <v>786</v>
      </c>
      <c r="E2449" s="136" t="s">
        <v>360</v>
      </c>
      <c r="F2449" s="137">
        <v>4054.08</v>
      </c>
    </row>
    <row r="2450" spans="1:6" hidden="1" outlineLevel="2" x14ac:dyDescent="0.25">
      <c r="A2450" s="136" t="s">
        <v>112</v>
      </c>
      <c r="B2450" s="136" t="s">
        <v>113</v>
      </c>
      <c r="C2450" s="136" t="s">
        <v>424</v>
      </c>
      <c r="D2450" s="136" t="s">
        <v>786</v>
      </c>
      <c r="E2450" s="136" t="s">
        <v>343</v>
      </c>
      <c r="F2450" s="137">
        <v>31610.46</v>
      </c>
    </row>
    <row r="2451" spans="1:6" hidden="1" outlineLevel="2" x14ac:dyDescent="0.25">
      <c r="A2451" s="136" t="s">
        <v>112</v>
      </c>
      <c r="B2451" s="136" t="s">
        <v>113</v>
      </c>
      <c r="C2451" s="136" t="s">
        <v>424</v>
      </c>
      <c r="D2451" s="136" t="s">
        <v>786</v>
      </c>
      <c r="E2451" s="136" t="s">
        <v>315</v>
      </c>
      <c r="F2451" s="137">
        <v>90236.38</v>
      </c>
    </row>
    <row r="2452" spans="1:6" hidden="1" outlineLevel="2" x14ac:dyDescent="0.25">
      <c r="A2452" s="136" t="s">
        <v>112</v>
      </c>
      <c r="B2452" s="136" t="s">
        <v>113</v>
      </c>
      <c r="C2452" s="136" t="s">
        <v>424</v>
      </c>
      <c r="D2452" s="136" t="s">
        <v>786</v>
      </c>
      <c r="E2452" s="136" t="s">
        <v>329</v>
      </c>
      <c r="F2452" s="137">
        <v>27271.49</v>
      </c>
    </row>
    <row r="2453" spans="1:6" hidden="1" outlineLevel="2" x14ac:dyDescent="0.25">
      <c r="A2453" s="136" t="s">
        <v>112</v>
      </c>
      <c r="B2453" s="136" t="s">
        <v>113</v>
      </c>
      <c r="C2453" s="136" t="s">
        <v>424</v>
      </c>
      <c r="D2453" s="136" t="s">
        <v>786</v>
      </c>
      <c r="E2453" s="136" t="s">
        <v>313</v>
      </c>
      <c r="F2453" s="137">
        <v>27048.15</v>
      </c>
    </row>
    <row r="2454" spans="1:6" hidden="1" outlineLevel="2" x14ac:dyDescent="0.25">
      <c r="A2454" s="136" t="s">
        <v>112</v>
      </c>
      <c r="B2454" s="136" t="s">
        <v>113</v>
      </c>
      <c r="C2454" s="136" t="s">
        <v>424</v>
      </c>
      <c r="D2454" s="136" t="s">
        <v>786</v>
      </c>
      <c r="E2454" s="136" t="s">
        <v>346</v>
      </c>
      <c r="F2454" s="137">
        <v>3272.24</v>
      </c>
    </row>
    <row r="2455" spans="1:6" hidden="1" outlineLevel="2" x14ac:dyDescent="0.25">
      <c r="A2455" s="136" t="s">
        <v>112</v>
      </c>
      <c r="B2455" s="136" t="s">
        <v>113</v>
      </c>
      <c r="C2455" s="136" t="s">
        <v>424</v>
      </c>
      <c r="D2455" s="136" t="s">
        <v>787</v>
      </c>
      <c r="E2455" s="136" t="s">
        <v>315</v>
      </c>
      <c r="F2455" s="137">
        <v>7421.14</v>
      </c>
    </row>
    <row r="2456" spans="1:6" hidden="1" outlineLevel="2" x14ac:dyDescent="0.25">
      <c r="A2456" s="136" t="s">
        <v>112</v>
      </c>
      <c r="B2456" s="136" t="s">
        <v>113</v>
      </c>
      <c r="C2456" s="136" t="s">
        <v>424</v>
      </c>
      <c r="D2456" s="136" t="s">
        <v>787</v>
      </c>
      <c r="E2456" s="136" t="s">
        <v>308</v>
      </c>
      <c r="F2456" s="137">
        <v>2617.83</v>
      </c>
    </row>
    <row r="2457" spans="1:6" hidden="1" outlineLevel="2" x14ac:dyDescent="0.25">
      <c r="A2457" s="136" t="s">
        <v>112</v>
      </c>
      <c r="B2457" s="136" t="s">
        <v>113</v>
      </c>
      <c r="C2457" s="136" t="s">
        <v>424</v>
      </c>
      <c r="D2457" s="136" t="s">
        <v>787</v>
      </c>
      <c r="E2457" s="136" t="s">
        <v>313</v>
      </c>
      <c r="F2457" s="137">
        <v>2606.89</v>
      </c>
    </row>
    <row r="2458" spans="1:6" hidden="1" outlineLevel="2" x14ac:dyDescent="0.25">
      <c r="A2458" s="136" t="s">
        <v>112</v>
      </c>
      <c r="B2458" s="136" t="s">
        <v>113</v>
      </c>
      <c r="C2458" s="136" t="s">
        <v>424</v>
      </c>
      <c r="D2458" s="136" t="s">
        <v>787</v>
      </c>
      <c r="E2458" s="136" t="s">
        <v>309</v>
      </c>
      <c r="F2458" s="137">
        <v>128.88</v>
      </c>
    </row>
    <row r="2459" spans="1:6" hidden="1" outlineLevel="2" x14ac:dyDescent="0.25">
      <c r="A2459" s="136" t="s">
        <v>112</v>
      </c>
      <c r="B2459" s="136" t="s">
        <v>113</v>
      </c>
      <c r="C2459" s="136" t="s">
        <v>424</v>
      </c>
      <c r="D2459" s="136" t="s">
        <v>787</v>
      </c>
      <c r="E2459" s="136" t="s">
        <v>343</v>
      </c>
      <c r="F2459" s="137">
        <v>415.75</v>
      </c>
    </row>
    <row r="2460" spans="1:6" hidden="1" outlineLevel="2" x14ac:dyDescent="0.25">
      <c r="A2460" s="136" t="s">
        <v>112</v>
      </c>
      <c r="B2460" s="136" t="s">
        <v>113</v>
      </c>
      <c r="C2460" s="136" t="s">
        <v>424</v>
      </c>
      <c r="D2460" s="136" t="s">
        <v>788</v>
      </c>
      <c r="E2460" s="136" t="s">
        <v>346</v>
      </c>
      <c r="F2460" s="137">
        <v>547507.44999999995</v>
      </c>
    </row>
    <row r="2461" spans="1:6" hidden="1" outlineLevel="2" x14ac:dyDescent="0.25">
      <c r="A2461" s="136" t="s">
        <v>112</v>
      </c>
      <c r="B2461" s="136" t="s">
        <v>113</v>
      </c>
      <c r="C2461" s="136" t="s">
        <v>424</v>
      </c>
      <c r="D2461" s="136" t="s">
        <v>788</v>
      </c>
      <c r="E2461" s="136" t="s">
        <v>360</v>
      </c>
      <c r="F2461" s="137">
        <v>1065776.18</v>
      </c>
    </row>
    <row r="2462" spans="1:6" hidden="1" outlineLevel="2" x14ac:dyDescent="0.25">
      <c r="A2462" s="136" t="s">
        <v>112</v>
      </c>
      <c r="B2462" s="136" t="s">
        <v>113</v>
      </c>
      <c r="C2462" s="136" t="s">
        <v>424</v>
      </c>
      <c r="D2462" s="136" t="s">
        <v>788</v>
      </c>
      <c r="E2462" s="136" t="s">
        <v>313</v>
      </c>
      <c r="F2462" s="137">
        <v>1902976.73</v>
      </c>
    </row>
    <row r="2463" spans="1:6" hidden="1" outlineLevel="2" x14ac:dyDescent="0.25">
      <c r="A2463" s="136" t="s">
        <v>112</v>
      </c>
      <c r="B2463" s="136" t="s">
        <v>113</v>
      </c>
      <c r="C2463" s="136" t="s">
        <v>424</v>
      </c>
      <c r="D2463" s="136" t="s">
        <v>788</v>
      </c>
      <c r="E2463" s="136" t="s">
        <v>309</v>
      </c>
      <c r="F2463" s="137">
        <v>2931308.27</v>
      </c>
    </row>
    <row r="2464" spans="1:6" hidden="1" outlineLevel="2" x14ac:dyDescent="0.25">
      <c r="A2464" s="136" t="s">
        <v>112</v>
      </c>
      <c r="B2464" s="136" t="s">
        <v>113</v>
      </c>
      <c r="C2464" s="136" t="s">
        <v>424</v>
      </c>
      <c r="D2464" s="136" t="s">
        <v>788</v>
      </c>
      <c r="E2464" s="136" t="s">
        <v>343</v>
      </c>
      <c r="F2464" s="137">
        <v>3069134.3</v>
      </c>
    </row>
    <row r="2465" spans="1:6" hidden="1" outlineLevel="2" x14ac:dyDescent="0.25">
      <c r="A2465" s="136" t="s">
        <v>112</v>
      </c>
      <c r="B2465" s="136" t="s">
        <v>113</v>
      </c>
      <c r="C2465" s="136" t="s">
        <v>424</v>
      </c>
      <c r="D2465" s="136" t="s">
        <v>788</v>
      </c>
      <c r="E2465" s="136" t="s">
        <v>315</v>
      </c>
      <c r="F2465" s="137">
        <v>2395533.5</v>
      </c>
    </row>
    <row r="2466" spans="1:6" hidden="1" outlineLevel="2" x14ac:dyDescent="0.25">
      <c r="A2466" s="136" t="s">
        <v>112</v>
      </c>
      <c r="B2466" s="136" t="s">
        <v>113</v>
      </c>
      <c r="C2466" s="136" t="s">
        <v>424</v>
      </c>
      <c r="D2466" s="136" t="s">
        <v>788</v>
      </c>
      <c r="E2466" s="136" t="s">
        <v>329</v>
      </c>
      <c r="F2466" s="137">
        <v>1546278.04</v>
      </c>
    </row>
    <row r="2467" spans="1:6" hidden="1" outlineLevel="2" x14ac:dyDescent="0.25">
      <c r="A2467" s="136" t="s">
        <v>112</v>
      </c>
      <c r="B2467" s="136" t="s">
        <v>113</v>
      </c>
      <c r="C2467" s="136" t="s">
        <v>424</v>
      </c>
      <c r="D2467" s="136" t="s">
        <v>788</v>
      </c>
      <c r="E2467" s="136" t="s">
        <v>367</v>
      </c>
      <c r="F2467" s="137">
        <v>11398282.77</v>
      </c>
    </row>
    <row r="2468" spans="1:6" hidden="1" outlineLevel="2" x14ac:dyDescent="0.25">
      <c r="A2468" s="136" t="s">
        <v>112</v>
      </c>
      <c r="B2468" s="136" t="s">
        <v>113</v>
      </c>
      <c r="C2468" s="136" t="s">
        <v>424</v>
      </c>
      <c r="D2468" s="136" t="s">
        <v>788</v>
      </c>
      <c r="E2468" s="136" t="s">
        <v>308</v>
      </c>
      <c r="F2468" s="137">
        <v>2676099.04</v>
      </c>
    </row>
    <row r="2469" spans="1:6" hidden="1" outlineLevel="2" x14ac:dyDescent="0.25">
      <c r="A2469" s="136" t="s">
        <v>112</v>
      </c>
      <c r="B2469" s="136" t="s">
        <v>113</v>
      </c>
      <c r="C2469" s="136" t="s">
        <v>424</v>
      </c>
      <c r="D2469" s="136" t="s">
        <v>788</v>
      </c>
      <c r="E2469" s="136" t="s">
        <v>292</v>
      </c>
      <c r="F2469" s="137">
        <v>844316.18</v>
      </c>
    </row>
    <row r="2470" spans="1:6" hidden="1" outlineLevel="2" x14ac:dyDescent="0.25">
      <c r="A2470" s="136" t="s">
        <v>112</v>
      </c>
      <c r="B2470" s="136" t="s">
        <v>113</v>
      </c>
      <c r="C2470" s="136" t="s">
        <v>424</v>
      </c>
      <c r="D2470" s="136" t="s">
        <v>788</v>
      </c>
      <c r="E2470" s="136" t="s">
        <v>293</v>
      </c>
      <c r="F2470" s="137">
        <v>884345.16</v>
      </c>
    </row>
    <row r="2471" spans="1:6" hidden="1" outlineLevel="2" x14ac:dyDescent="0.25">
      <c r="A2471" s="136" t="s">
        <v>112</v>
      </c>
      <c r="B2471" s="136" t="s">
        <v>113</v>
      </c>
      <c r="C2471" s="136" t="s">
        <v>424</v>
      </c>
      <c r="D2471" s="136" t="s">
        <v>789</v>
      </c>
      <c r="E2471" s="136" t="s">
        <v>372</v>
      </c>
      <c r="F2471" s="137">
        <v>114657.55</v>
      </c>
    </row>
    <row r="2472" spans="1:6" hidden="1" outlineLevel="2" x14ac:dyDescent="0.25">
      <c r="A2472" s="136" t="s">
        <v>112</v>
      </c>
      <c r="B2472" s="136" t="s">
        <v>113</v>
      </c>
      <c r="C2472" s="136" t="s">
        <v>424</v>
      </c>
      <c r="D2472" s="136" t="s">
        <v>789</v>
      </c>
      <c r="E2472" s="136" t="s">
        <v>340</v>
      </c>
      <c r="F2472" s="137">
        <v>810686.51</v>
      </c>
    </row>
    <row r="2473" spans="1:6" hidden="1" outlineLevel="2" x14ac:dyDescent="0.25">
      <c r="A2473" s="136" t="s">
        <v>112</v>
      </c>
      <c r="B2473" s="136" t="s">
        <v>113</v>
      </c>
      <c r="C2473" s="136" t="s">
        <v>424</v>
      </c>
      <c r="D2473" s="136" t="s">
        <v>789</v>
      </c>
      <c r="E2473" s="136" t="s">
        <v>367</v>
      </c>
      <c r="F2473" s="137">
        <v>2903882.6</v>
      </c>
    </row>
    <row r="2474" spans="1:6" hidden="1" outlineLevel="2" x14ac:dyDescent="0.25">
      <c r="A2474" s="136" t="s">
        <v>112</v>
      </c>
      <c r="B2474" s="136" t="s">
        <v>113</v>
      </c>
      <c r="C2474" s="136" t="s">
        <v>424</v>
      </c>
      <c r="D2474" s="136" t="s">
        <v>789</v>
      </c>
      <c r="E2474" s="136" t="s">
        <v>333</v>
      </c>
      <c r="F2474" s="137">
        <v>40807.089999999997</v>
      </c>
    </row>
    <row r="2475" spans="1:6" hidden="1" outlineLevel="2" x14ac:dyDescent="0.25">
      <c r="A2475" s="136" t="s">
        <v>112</v>
      </c>
      <c r="B2475" s="136" t="s">
        <v>113</v>
      </c>
      <c r="C2475" s="136" t="s">
        <v>424</v>
      </c>
      <c r="D2475" s="136" t="s">
        <v>789</v>
      </c>
      <c r="E2475" s="136" t="s">
        <v>339</v>
      </c>
      <c r="F2475" s="137">
        <v>268189.73</v>
      </c>
    </row>
    <row r="2476" spans="1:6" hidden="1" outlineLevel="2" x14ac:dyDescent="0.25">
      <c r="A2476" s="136" t="s">
        <v>112</v>
      </c>
      <c r="B2476" s="136" t="s">
        <v>113</v>
      </c>
      <c r="C2476" s="136" t="s">
        <v>424</v>
      </c>
      <c r="D2476" s="136" t="s">
        <v>789</v>
      </c>
      <c r="E2476" s="136" t="s">
        <v>336</v>
      </c>
      <c r="F2476" s="137">
        <v>187175.79</v>
      </c>
    </row>
    <row r="2477" spans="1:6" hidden="1" outlineLevel="2" x14ac:dyDescent="0.25">
      <c r="A2477" s="136" t="s">
        <v>112</v>
      </c>
      <c r="B2477" s="136" t="s">
        <v>113</v>
      </c>
      <c r="C2477" s="136" t="s">
        <v>424</v>
      </c>
      <c r="D2477" s="136" t="s">
        <v>789</v>
      </c>
      <c r="E2477" s="136" t="s">
        <v>334</v>
      </c>
      <c r="F2477" s="137">
        <v>31400.06</v>
      </c>
    </row>
    <row r="2478" spans="1:6" hidden="1" outlineLevel="2" x14ac:dyDescent="0.25">
      <c r="A2478" s="136" t="s">
        <v>112</v>
      </c>
      <c r="B2478" s="136" t="s">
        <v>113</v>
      </c>
      <c r="C2478" s="136" t="s">
        <v>424</v>
      </c>
      <c r="D2478" s="136" t="s">
        <v>789</v>
      </c>
      <c r="E2478" s="136" t="s">
        <v>376</v>
      </c>
      <c r="F2478" s="137">
        <v>56694.49</v>
      </c>
    </row>
    <row r="2479" spans="1:6" hidden="1" outlineLevel="2" x14ac:dyDescent="0.25">
      <c r="A2479" s="136" t="s">
        <v>112</v>
      </c>
      <c r="B2479" s="136" t="s">
        <v>113</v>
      </c>
      <c r="C2479" s="136" t="s">
        <v>424</v>
      </c>
      <c r="D2479" s="136" t="s">
        <v>789</v>
      </c>
      <c r="E2479" s="136" t="s">
        <v>362</v>
      </c>
      <c r="F2479" s="137">
        <v>61157.05</v>
      </c>
    </row>
    <row r="2480" spans="1:6" hidden="1" outlineLevel="2" x14ac:dyDescent="0.25">
      <c r="A2480" s="136" t="s">
        <v>112</v>
      </c>
      <c r="B2480" s="136" t="s">
        <v>113</v>
      </c>
      <c r="C2480" s="136" t="s">
        <v>424</v>
      </c>
      <c r="D2480" s="136" t="s">
        <v>789</v>
      </c>
      <c r="E2480" s="136" t="s">
        <v>383</v>
      </c>
      <c r="F2480" s="137">
        <v>187149.18</v>
      </c>
    </row>
    <row r="2481" spans="1:6" hidden="1" outlineLevel="2" x14ac:dyDescent="0.25">
      <c r="A2481" s="136" t="s">
        <v>112</v>
      </c>
      <c r="B2481" s="136" t="s">
        <v>113</v>
      </c>
      <c r="C2481" s="136" t="s">
        <v>424</v>
      </c>
      <c r="D2481" s="136" t="s">
        <v>789</v>
      </c>
      <c r="E2481" s="136" t="s">
        <v>363</v>
      </c>
      <c r="F2481" s="137">
        <v>46439.91</v>
      </c>
    </row>
    <row r="2482" spans="1:6" hidden="1" outlineLevel="2" x14ac:dyDescent="0.25">
      <c r="A2482" s="136" t="s">
        <v>112</v>
      </c>
      <c r="B2482" s="136" t="s">
        <v>113</v>
      </c>
      <c r="C2482" s="136" t="s">
        <v>424</v>
      </c>
      <c r="D2482" s="136" t="s">
        <v>789</v>
      </c>
      <c r="E2482" s="136" t="s">
        <v>338</v>
      </c>
      <c r="F2482" s="137">
        <v>345654.05</v>
      </c>
    </row>
    <row r="2483" spans="1:6" hidden="1" outlineLevel="2" x14ac:dyDescent="0.25">
      <c r="A2483" s="136" t="s">
        <v>112</v>
      </c>
      <c r="B2483" s="136" t="s">
        <v>113</v>
      </c>
      <c r="C2483" s="136" t="s">
        <v>424</v>
      </c>
      <c r="D2483" s="136" t="s">
        <v>789</v>
      </c>
      <c r="E2483" s="136" t="s">
        <v>309</v>
      </c>
      <c r="F2483" s="137">
        <v>64585.11</v>
      </c>
    </row>
    <row r="2484" spans="1:6" hidden="1" outlineLevel="2" x14ac:dyDescent="0.25">
      <c r="A2484" s="136" t="s">
        <v>112</v>
      </c>
      <c r="B2484" s="136" t="s">
        <v>113</v>
      </c>
      <c r="C2484" s="136" t="s">
        <v>424</v>
      </c>
      <c r="D2484" s="136" t="s">
        <v>789</v>
      </c>
      <c r="E2484" s="136" t="s">
        <v>375</v>
      </c>
      <c r="F2484" s="137">
        <v>139882.17000000001</v>
      </c>
    </row>
    <row r="2485" spans="1:6" hidden="1" outlineLevel="2" x14ac:dyDescent="0.25">
      <c r="A2485" s="136" t="s">
        <v>112</v>
      </c>
      <c r="B2485" s="136" t="s">
        <v>113</v>
      </c>
      <c r="C2485" s="136" t="s">
        <v>424</v>
      </c>
      <c r="D2485" s="136" t="s">
        <v>789</v>
      </c>
      <c r="E2485" s="136" t="s">
        <v>316</v>
      </c>
      <c r="F2485" s="137">
        <v>81881.320000000007</v>
      </c>
    </row>
    <row r="2486" spans="1:6" hidden="1" outlineLevel="2" x14ac:dyDescent="0.25">
      <c r="A2486" s="136" t="s">
        <v>112</v>
      </c>
      <c r="B2486" s="136" t="s">
        <v>113</v>
      </c>
      <c r="C2486" s="136" t="s">
        <v>424</v>
      </c>
      <c r="D2486" s="136" t="s">
        <v>789</v>
      </c>
      <c r="E2486" s="136" t="s">
        <v>337</v>
      </c>
      <c r="F2486" s="137">
        <v>497385.61</v>
      </c>
    </row>
    <row r="2487" spans="1:6" hidden="1" outlineLevel="2" x14ac:dyDescent="0.25">
      <c r="A2487" s="136" t="s">
        <v>112</v>
      </c>
      <c r="B2487" s="136" t="s">
        <v>113</v>
      </c>
      <c r="C2487" s="136" t="s">
        <v>424</v>
      </c>
      <c r="D2487" s="136" t="s">
        <v>789</v>
      </c>
      <c r="E2487" s="136" t="s">
        <v>335</v>
      </c>
      <c r="F2487" s="137">
        <v>142279.32999999999</v>
      </c>
    </row>
    <row r="2488" spans="1:6" hidden="1" outlineLevel="2" x14ac:dyDescent="0.25">
      <c r="A2488" s="136" t="s">
        <v>112</v>
      </c>
      <c r="B2488" s="136" t="s">
        <v>113</v>
      </c>
      <c r="C2488" s="136" t="s">
        <v>424</v>
      </c>
      <c r="D2488" s="136" t="s">
        <v>789</v>
      </c>
      <c r="E2488" s="136" t="s">
        <v>317</v>
      </c>
      <c r="F2488" s="137">
        <v>341487.75</v>
      </c>
    </row>
    <row r="2489" spans="1:6" hidden="1" outlineLevel="2" x14ac:dyDescent="0.25">
      <c r="A2489" s="136" t="s">
        <v>112</v>
      </c>
      <c r="B2489" s="136" t="s">
        <v>113</v>
      </c>
      <c r="C2489" s="136" t="s">
        <v>424</v>
      </c>
      <c r="D2489" s="136" t="s">
        <v>789</v>
      </c>
      <c r="E2489" s="136" t="s">
        <v>361</v>
      </c>
      <c r="F2489" s="137">
        <v>473932.92</v>
      </c>
    </row>
    <row r="2490" spans="1:6" hidden="1" outlineLevel="2" x14ac:dyDescent="0.25">
      <c r="A2490" s="136" t="s">
        <v>112</v>
      </c>
      <c r="B2490" s="136" t="s">
        <v>113</v>
      </c>
      <c r="C2490" s="136" t="s">
        <v>424</v>
      </c>
      <c r="D2490" s="136" t="s">
        <v>789</v>
      </c>
      <c r="E2490" s="136" t="s">
        <v>310</v>
      </c>
      <c r="F2490" s="137">
        <v>174464.11</v>
      </c>
    </row>
    <row r="2491" spans="1:6" hidden="1" outlineLevel="2" x14ac:dyDescent="0.25">
      <c r="A2491" s="136" t="s">
        <v>112</v>
      </c>
      <c r="B2491" s="136" t="s">
        <v>113</v>
      </c>
      <c r="C2491" s="136" t="s">
        <v>424</v>
      </c>
      <c r="D2491" s="136" t="s">
        <v>789</v>
      </c>
      <c r="E2491" s="136" t="s">
        <v>269</v>
      </c>
      <c r="F2491" s="137">
        <v>334585.53000000003</v>
      </c>
    </row>
    <row r="2492" spans="1:6" hidden="1" outlineLevel="2" x14ac:dyDescent="0.25">
      <c r="A2492" s="136" t="s">
        <v>112</v>
      </c>
      <c r="B2492" s="136" t="s">
        <v>113</v>
      </c>
      <c r="C2492" s="136" t="s">
        <v>424</v>
      </c>
      <c r="D2492" s="136" t="s">
        <v>790</v>
      </c>
      <c r="E2492" s="136" t="s">
        <v>375</v>
      </c>
      <c r="F2492" s="137">
        <v>1639.38</v>
      </c>
    </row>
    <row r="2493" spans="1:6" hidden="1" outlineLevel="2" x14ac:dyDescent="0.25">
      <c r="A2493" s="136" t="s">
        <v>112</v>
      </c>
      <c r="B2493" s="136" t="s">
        <v>113</v>
      </c>
      <c r="C2493" s="136" t="s">
        <v>424</v>
      </c>
      <c r="D2493" s="136" t="s">
        <v>791</v>
      </c>
      <c r="E2493" s="136" t="s">
        <v>339</v>
      </c>
      <c r="F2493" s="137">
        <v>18866.759999999998</v>
      </c>
    </row>
    <row r="2494" spans="1:6" hidden="1" outlineLevel="2" x14ac:dyDescent="0.25">
      <c r="A2494" s="136" t="s">
        <v>112</v>
      </c>
      <c r="B2494" s="136" t="s">
        <v>113</v>
      </c>
      <c r="C2494" s="136" t="s">
        <v>424</v>
      </c>
      <c r="D2494" s="136" t="s">
        <v>791</v>
      </c>
      <c r="E2494" s="136" t="s">
        <v>337</v>
      </c>
      <c r="F2494" s="137">
        <v>31269.7</v>
      </c>
    </row>
    <row r="2495" spans="1:6" hidden="1" outlineLevel="2" x14ac:dyDescent="0.25">
      <c r="A2495" s="136" t="s">
        <v>112</v>
      </c>
      <c r="B2495" s="136" t="s">
        <v>113</v>
      </c>
      <c r="C2495" s="136" t="s">
        <v>424</v>
      </c>
      <c r="D2495" s="136" t="s">
        <v>791</v>
      </c>
      <c r="E2495" s="136" t="s">
        <v>316</v>
      </c>
      <c r="F2495" s="137">
        <v>3471.43</v>
      </c>
    </row>
    <row r="2496" spans="1:6" hidden="1" outlineLevel="2" x14ac:dyDescent="0.25">
      <c r="A2496" s="136" t="s">
        <v>112</v>
      </c>
      <c r="B2496" s="136" t="s">
        <v>113</v>
      </c>
      <c r="C2496" s="136" t="s">
        <v>424</v>
      </c>
      <c r="D2496" s="136" t="s">
        <v>791</v>
      </c>
      <c r="E2496" s="136" t="s">
        <v>383</v>
      </c>
      <c r="F2496" s="137">
        <v>2167.64</v>
      </c>
    </row>
    <row r="2497" spans="1:6" hidden="1" outlineLevel="2" x14ac:dyDescent="0.25">
      <c r="A2497" s="136" t="s">
        <v>112</v>
      </c>
      <c r="B2497" s="136" t="s">
        <v>113</v>
      </c>
      <c r="C2497" s="136" t="s">
        <v>424</v>
      </c>
      <c r="D2497" s="136" t="s">
        <v>791</v>
      </c>
      <c r="E2497" s="136" t="s">
        <v>362</v>
      </c>
      <c r="F2497" s="137">
        <v>1111.52</v>
      </c>
    </row>
    <row r="2498" spans="1:6" hidden="1" outlineLevel="2" x14ac:dyDescent="0.25">
      <c r="A2498" s="136" t="s">
        <v>112</v>
      </c>
      <c r="B2498" s="136" t="s">
        <v>113</v>
      </c>
      <c r="C2498" s="136" t="s">
        <v>424</v>
      </c>
      <c r="D2498" s="136" t="s">
        <v>791</v>
      </c>
      <c r="E2498" s="136" t="s">
        <v>317</v>
      </c>
      <c r="F2498" s="137">
        <v>4626.09</v>
      </c>
    </row>
    <row r="2499" spans="1:6" hidden="1" outlineLevel="2" x14ac:dyDescent="0.25">
      <c r="A2499" s="136" t="s">
        <v>112</v>
      </c>
      <c r="B2499" s="136" t="s">
        <v>113</v>
      </c>
      <c r="C2499" s="136" t="s">
        <v>424</v>
      </c>
      <c r="D2499" s="136" t="s">
        <v>791</v>
      </c>
      <c r="E2499" s="136" t="s">
        <v>376</v>
      </c>
      <c r="F2499" s="137">
        <v>14011.55</v>
      </c>
    </row>
    <row r="2500" spans="1:6" hidden="1" outlineLevel="2" x14ac:dyDescent="0.25">
      <c r="A2500" s="136" t="s">
        <v>112</v>
      </c>
      <c r="B2500" s="136" t="s">
        <v>113</v>
      </c>
      <c r="C2500" s="136" t="s">
        <v>424</v>
      </c>
      <c r="D2500" s="136" t="s">
        <v>791</v>
      </c>
      <c r="E2500" s="136" t="s">
        <v>336</v>
      </c>
      <c r="F2500" s="137">
        <v>19885.080000000002</v>
      </c>
    </row>
    <row r="2501" spans="1:6" hidden="1" outlineLevel="2" x14ac:dyDescent="0.25">
      <c r="A2501" s="136" t="s">
        <v>112</v>
      </c>
      <c r="B2501" s="136" t="s">
        <v>113</v>
      </c>
      <c r="C2501" s="136" t="s">
        <v>424</v>
      </c>
      <c r="D2501" s="136" t="s">
        <v>791</v>
      </c>
      <c r="E2501" s="136" t="s">
        <v>363</v>
      </c>
      <c r="F2501" s="137">
        <v>-8145.48</v>
      </c>
    </row>
    <row r="2502" spans="1:6" hidden="1" outlineLevel="2" x14ac:dyDescent="0.25">
      <c r="A2502" s="136" t="s">
        <v>112</v>
      </c>
      <c r="B2502" s="136" t="s">
        <v>113</v>
      </c>
      <c r="C2502" s="136" t="s">
        <v>424</v>
      </c>
      <c r="D2502" s="136" t="s">
        <v>791</v>
      </c>
      <c r="E2502" s="136" t="s">
        <v>338</v>
      </c>
      <c r="F2502" s="137">
        <v>17195.37</v>
      </c>
    </row>
    <row r="2503" spans="1:6" hidden="1" outlineLevel="2" x14ac:dyDescent="0.25">
      <c r="A2503" s="136" t="s">
        <v>112</v>
      </c>
      <c r="B2503" s="136" t="s">
        <v>113</v>
      </c>
      <c r="C2503" s="136" t="s">
        <v>424</v>
      </c>
      <c r="D2503" s="136" t="s">
        <v>791</v>
      </c>
      <c r="E2503" s="136" t="s">
        <v>361</v>
      </c>
      <c r="F2503" s="137">
        <v>3346.47</v>
      </c>
    </row>
    <row r="2504" spans="1:6" hidden="1" outlineLevel="2" x14ac:dyDescent="0.25">
      <c r="A2504" s="136" t="s">
        <v>112</v>
      </c>
      <c r="B2504" s="136" t="s">
        <v>113</v>
      </c>
      <c r="C2504" s="136" t="s">
        <v>424</v>
      </c>
      <c r="D2504" s="136" t="s">
        <v>791</v>
      </c>
      <c r="E2504" s="136" t="s">
        <v>340</v>
      </c>
      <c r="F2504" s="137">
        <v>14641.99</v>
      </c>
    </row>
    <row r="2505" spans="1:6" hidden="1" outlineLevel="2" x14ac:dyDescent="0.25">
      <c r="A2505" s="136" t="s">
        <v>112</v>
      </c>
      <c r="B2505" s="136" t="s">
        <v>113</v>
      </c>
      <c r="C2505" s="136" t="s">
        <v>424</v>
      </c>
      <c r="D2505" s="136" t="s">
        <v>792</v>
      </c>
      <c r="E2505" s="136" t="s">
        <v>310</v>
      </c>
      <c r="F2505" s="137">
        <v>15899.12</v>
      </c>
    </row>
    <row r="2506" spans="1:6" hidden="1" outlineLevel="2" x14ac:dyDescent="0.25">
      <c r="A2506" s="136" t="s">
        <v>112</v>
      </c>
      <c r="B2506" s="136" t="s">
        <v>113</v>
      </c>
      <c r="C2506" s="136" t="s">
        <v>424</v>
      </c>
      <c r="D2506" s="136" t="s">
        <v>792</v>
      </c>
      <c r="E2506" s="136" t="s">
        <v>337</v>
      </c>
      <c r="F2506" s="137">
        <v>34022.51</v>
      </c>
    </row>
    <row r="2507" spans="1:6" hidden="1" outlineLevel="2" x14ac:dyDescent="0.25">
      <c r="A2507" s="136" t="s">
        <v>112</v>
      </c>
      <c r="B2507" s="136" t="s">
        <v>113</v>
      </c>
      <c r="C2507" s="136" t="s">
        <v>424</v>
      </c>
      <c r="D2507" s="136" t="s">
        <v>792</v>
      </c>
      <c r="E2507" s="136" t="s">
        <v>376</v>
      </c>
      <c r="F2507" s="137">
        <v>14807.81</v>
      </c>
    </row>
    <row r="2508" spans="1:6" hidden="1" outlineLevel="2" x14ac:dyDescent="0.25">
      <c r="A2508" s="136" t="s">
        <v>112</v>
      </c>
      <c r="B2508" s="136" t="s">
        <v>113</v>
      </c>
      <c r="C2508" s="136" t="s">
        <v>424</v>
      </c>
      <c r="D2508" s="136" t="s">
        <v>793</v>
      </c>
      <c r="E2508" s="136" t="s">
        <v>316</v>
      </c>
      <c r="F2508" s="137">
        <v>1549966.77</v>
      </c>
    </row>
    <row r="2509" spans="1:6" hidden="1" outlineLevel="2" x14ac:dyDescent="0.25">
      <c r="A2509" s="136" t="s">
        <v>112</v>
      </c>
      <c r="B2509" s="136" t="s">
        <v>113</v>
      </c>
      <c r="C2509" s="136" t="s">
        <v>424</v>
      </c>
      <c r="D2509" s="136" t="s">
        <v>793</v>
      </c>
      <c r="E2509" s="136" t="s">
        <v>334</v>
      </c>
      <c r="F2509" s="137">
        <v>2038063.6</v>
      </c>
    </row>
    <row r="2510" spans="1:6" hidden="1" outlineLevel="2" x14ac:dyDescent="0.25">
      <c r="A2510" s="136" t="s">
        <v>112</v>
      </c>
      <c r="B2510" s="136" t="s">
        <v>113</v>
      </c>
      <c r="C2510" s="136" t="s">
        <v>424</v>
      </c>
      <c r="D2510" s="136" t="s">
        <v>793</v>
      </c>
      <c r="E2510" s="136" t="s">
        <v>340</v>
      </c>
      <c r="F2510" s="137">
        <v>8928921.4199999999</v>
      </c>
    </row>
    <row r="2511" spans="1:6" hidden="1" outlineLevel="2" x14ac:dyDescent="0.25">
      <c r="A2511" s="136" t="s">
        <v>112</v>
      </c>
      <c r="B2511" s="136" t="s">
        <v>113</v>
      </c>
      <c r="C2511" s="136" t="s">
        <v>424</v>
      </c>
      <c r="D2511" s="136" t="s">
        <v>793</v>
      </c>
      <c r="E2511" s="136" t="s">
        <v>376</v>
      </c>
      <c r="F2511" s="137">
        <v>2266383.2799999998</v>
      </c>
    </row>
    <row r="2512" spans="1:6" hidden="1" outlineLevel="2" x14ac:dyDescent="0.25">
      <c r="A2512" s="136" t="s">
        <v>112</v>
      </c>
      <c r="B2512" s="136" t="s">
        <v>113</v>
      </c>
      <c r="C2512" s="136" t="s">
        <v>424</v>
      </c>
      <c r="D2512" s="136" t="s">
        <v>793</v>
      </c>
      <c r="E2512" s="136" t="s">
        <v>335</v>
      </c>
      <c r="F2512" s="137">
        <v>1156110.29</v>
      </c>
    </row>
    <row r="2513" spans="1:6" hidden="1" outlineLevel="2" x14ac:dyDescent="0.25">
      <c r="A2513" s="136" t="s">
        <v>112</v>
      </c>
      <c r="B2513" s="136" t="s">
        <v>113</v>
      </c>
      <c r="C2513" s="136" t="s">
        <v>424</v>
      </c>
      <c r="D2513" s="136" t="s">
        <v>793</v>
      </c>
      <c r="E2513" s="136" t="s">
        <v>339</v>
      </c>
      <c r="F2513" s="137">
        <v>6823263.2599999998</v>
      </c>
    </row>
    <row r="2514" spans="1:6" hidden="1" outlineLevel="2" x14ac:dyDescent="0.25">
      <c r="A2514" s="136" t="s">
        <v>112</v>
      </c>
      <c r="B2514" s="136" t="s">
        <v>113</v>
      </c>
      <c r="C2514" s="136" t="s">
        <v>424</v>
      </c>
      <c r="D2514" s="136" t="s">
        <v>793</v>
      </c>
      <c r="E2514" s="136" t="s">
        <v>309</v>
      </c>
      <c r="F2514" s="137">
        <v>850779.47</v>
      </c>
    </row>
    <row r="2515" spans="1:6" hidden="1" outlineLevel="2" x14ac:dyDescent="0.25">
      <c r="A2515" s="136" t="s">
        <v>112</v>
      </c>
      <c r="B2515" s="136" t="s">
        <v>113</v>
      </c>
      <c r="C2515" s="136" t="s">
        <v>424</v>
      </c>
      <c r="D2515" s="136" t="s">
        <v>793</v>
      </c>
      <c r="E2515" s="136" t="s">
        <v>336</v>
      </c>
      <c r="F2515" s="137">
        <v>3911153.29</v>
      </c>
    </row>
    <row r="2516" spans="1:6" hidden="1" outlineLevel="2" x14ac:dyDescent="0.25">
      <c r="A2516" s="136" t="s">
        <v>112</v>
      </c>
      <c r="B2516" s="136" t="s">
        <v>113</v>
      </c>
      <c r="C2516" s="136" t="s">
        <v>424</v>
      </c>
      <c r="D2516" s="136" t="s">
        <v>793</v>
      </c>
      <c r="E2516" s="136" t="s">
        <v>338</v>
      </c>
      <c r="F2516" s="137">
        <v>5360086.97</v>
      </c>
    </row>
    <row r="2517" spans="1:6" hidden="1" outlineLevel="2" x14ac:dyDescent="0.25">
      <c r="A2517" s="136" t="s">
        <v>112</v>
      </c>
      <c r="B2517" s="136" t="s">
        <v>113</v>
      </c>
      <c r="C2517" s="136" t="s">
        <v>424</v>
      </c>
      <c r="D2517" s="136" t="s">
        <v>793</v>
      </c>
      <c r="E2517" s="136" t="s">
        <v>375</v>
      </c>
      <c r="F2517" s="137">
        <v>2614192.7200000002</v>
      </c>
    </row>
    <row r="2518" spans="1:6" hidden="1" outlineLevel="2" x14ac:dyDescent="0.25">
      <c r="A2518" s="136" t="s">
        <v>112</v>
      </c>
      <c r="B2518" s="136" t="s">
        <v>113</v>
      </c>
      <c r="C2518" s="136" t="s">
        <v>424</v>
      </c>
      <c r="D2518" s="136" t="s">
        <v>793</v>
      </c>
      <c r="E2518" s="136" t="s">
        <v>361</v>
      </c>
      <c r="F2518" s="137">
        <v>4197686.5</v>
      </c>
    </row>
    <row r="2519" spans="1:6" hidden="1" outlineLevel="2" x14ac:dyDescent="0.25">
      <c r="A2519" s="136" t="s">
        <v>112</v>
      </c>
      <c r="B2519" s="136" t="s">
        <v>113</v>
      </c>
      <c r="C2519" s="136" t="s">
        <v>424</v>
      </c>
      <c r="D2519" s="136" t="s">
        <v>793</v>
      </c>
      <c r="E2519" s="136" t="s">
        <v>333</v>
      </c>
      <c r="F2519" s="137">
        <v>1037640.28</v>
      </c>
    </row>
    <row r="2520" spans="1:6" hidden="1" outlineLevel="2" x14ac:dyDescent="0.25">
      <c r="A2520" s="136" t="s">
        <v>112</v>
      </c>
      <c r="B2520" s="136" t="s">
        <v>113</v>
      </c>
      <c r="C2520" s="136" t="s">
        <v>424</v>
      </c>
      <c r="D2520" s="136" t="s">
        <v>793</v>
      </c>
      <c r="E2520" s="136" t="s">
        <v>308</v>
      </c>
      <c r="F2520" s="137">
        <v>1072018.74</v>
      </c>
    </row>
    <row r="2521" spans="1:6" hidden="1" outlineLevel="2" x14ac:dyDescent="0.25">
      <c r="A2521" s="136" t="s">
        <v>112</v>
      </c>
      <c r="B2521" s="136" t="s">
        <v>113</v>
      </c>
      <c r="C2521" s="136" t="s">
        <v>424</v>
      </c>
      <c r="D2521" s="136" t="s">
        <v>793</v>
      </c>
      <c r="E2521" s="136" t="s">
        <v>363</v>
      </c>
      <c r="F2521" s="137">
        <v>1893600.07</v>
      </c>
    </row>
    <row r="2522" spans="1:6" hidden="1" outlineLevel="2" x14ac:dyDescent="0.25">
      <c r="A2522" s="136" t="s">
        <v>112</v>
      </c>
      <c r="B2522" s="136" t="s">
        <v>113</v>
      </c>
      <c r="C2522" s="136" t="s">
        <v>424</v>
      </c>
      <c r="D2522" s="136" t="s">
        <v>793</v>
      </c>
      <c r="E2522" s="136" t="s">
        <v>269</v>
      </c>
      <c r="F2522" s="137">
        <v>9190977.6199999992</v>
      </c>
    </row>
    <row r="2523" spans="1:6" hidden="1" outlineLevel="2" x14ac:dyDescent="0.25">
      <c r="A2523" s="136" t="s">
        <v>112</v>
      </c>
      <c r="B2523" s="136" t="s">
        <v>113</v>
      </c>
      <c r="C2523" s="136" t="s">
        <v>424</v>
      </c>
      <c r="D2523" s="136" t="s">
        <v>793</v>
      </c>
      <c r="E2523" s="136" t="s">
        <v>383</v>
      </c>
      <c r="F2523" s="137">
        <v>3076478.79</v>
      </c>
    </row>
    <row r="2524" spans="1:6" hidden="1" outlineLevel="2" x14ac:dyDescent="0.25">
      <c r="A2524" s="136" t="s">
        <v>112</v>
      </c>
      <c r="B2524" s="136" t="s">
        <v>113</v>
      </c>
      <c r="C2524" s="136" t="s">
        <v>424</v>
      </c>
      <c r="D2524" s="136" t="s">
        <v>793</v>
      </c>
      <c r="E2524" s="136" t="s">
        <v>317</v>
      </c>
      <c r="F2524" s="137">
        <v>5229597.63</v>
      </c>
    </row>
    <row r="2525" spans="1:6" hidden="1" outlineLevel="2" x14ac:dyDescent="0.25">
      <c r="A2525" s="136" t="s">
        <v>112</v>
      </c>
      <c r="B2525" s="136" t="s">
        <v>113</v>
      </c>
      <c r="C2525" s="136" t="s">
        <v>424</v>
      </c>
      <c r="D2525" s="136" t="s">
        <v>793</v>
      </c>
      <c r="E2525" s="136" t="s">
        <v>362</v>
      </c>
      <c r="F2525" s="137">
        <v>3911023.91</v>
      </c>
    </row>
    <row r="2526" spans="1:6" hidden="1" outlineLevel="2" x14ac:dyDescent="0.25">
      <c r="A2526" s="136" t="s">
        <v>112</v>
      </c>
      <c r="B2526" s="136" t="s">
        <v>113</v>
      </c>
      <c r="C2526" s="136" t="s">
        <v>424</v>
      </c>
      <c r="D2526" s="136" t="s">
        <v>793</v>
      </c>
      <c r="E2526" s="136" t="s">
        <v>372</v>
      </c>
      <c r="F2526" s="137">
        <v>2487799.52</v>
      </c>
    </row>
    <row r="2527" spans="1:6" hidden="1" outlineLevel="2" x14ac:dyDescent="0.25">
      <c r="A2527" s="136" t="s">
        <v>112</v>
      </c>
      <c r="B2527" s="136" t="s">
        <v>113</v>
      </c>
      <c r="C2527" s="136" t="s">
        <v>424</v>
      </c>
      <c r="D2527" s="136" t="s">
        <v>793</v>
      </c>
      <c r="E2527" s="136" t="s">
        <v>310</v>
      </c>
      <c r="F2527" s="137">
        <v>4766063.96</v>
      </c>
    </row>
    <row r="2528" spans="1:6" hidden="1" outlineLevel="2" x14ac:dyDescent="0.25">
      <c r="A2528" s="136" t="s">
        <v>112</v>
      </c>
      <c r="B2528" s="136" t="s">
        <v>113</v>
      </c>
      <c r="C2528" s="136" t="s">
        <v>424</v>
      </c>
      <c r="D2528" s="136" t="s">
        <v>793</v>
      </c>
      <c r="E2528" s="136" t="s">
        <v>337</v>
      </c>
      <c r="F2528" s="137">
        <v>4851888.6399999997</v>
      </c>
    </row>
    <row r="2529" spans="1:6" hidden="1" outlineLevel="2" x14ac:dyDescent="0.25">
      <c r="A2529" s="136" t="s">
        <v>112</v>
      </c>
      <c r="B2529" s="136" t="s">
        <v>113</v>
      </c>
      <c r="C2529" s="136" t="s">
        <v>424</v>
      </c>
      <c r="D2529" s="136" t="s">
        <v>794</v>
      </c>
      <c r="E2529" s="136" t="s">
        <v>309</v>
      </c>
      <c r="F2529" s="137">
        <v>185.95</v>
      </c>
    </row>
    <row r="2530" spans="1:6" hidden="1" outlineLevel="2" x14ac:dyDescent="0.25">
      <c r="A2530" s="136" t="s">
        <v>112</v>
      </c>
      <c r="B2530" s="136" t="s">
        <v>113</v>
      </c>
      <c r="C2530" s="136" t="s">
        <v>424</v>
      </c>
      <c r="D2530" s="136" t="s">
        <v>795</v>
      </c>
      <c r="E2530" s="136" t="s">
        <v>362</v>
      </c>
      <c r="F2530" s="137">
        <v>844.7</v>
      </c>
    </row>
    <row r="2531" spans="1:6" hidden="1" outlineLevel="2" x14ac:dyDescent="0.25">
      <c r="A2531" s="136" t="s">
        <v>112</v>
      </c>
      <c r="B2531" s="136" t="s">
        <v>113</v>
      </c>
      <c r="C2531" s="136" t="s">
        <v>424</v>
      </c>
      <c r="D2531" s="136" t="s">
        <v>795</v>
      </c>
      <c r="E2531" s="136" t="s">
        <v>383</v>
      </c>
      <c r="F2531" s="137">
        <v>-543.48</v>
      </c>
    </row>
    <row r="2532" spans="1:6" hidden="1" outlineLevel="2" x14ac:dyDescent="0.25">
      <c r="A2532" s="136" t="s">
        <v>112</v>
      </c>
      <c r="B2532" s="136" t="s">
        <v>113</v>
      </c>
      <c r="C2532" s="136" t="s">
        <v>424</v>
      </c>
      <c r="D2532" s="136" t="s">
        <v>796</v>
      </c>
      <c r="E2532" s="136" t="s">
        <v>309</v>
      </c>
      <c r="F2532" s="137">
        <v>10181.4</v>
      </c>
    </row>
    <row r="2533" spans="1:6" hidden="1" outlineLevel="2" x14ac:dyDescent="0.25">
      <c r="A2533" s="136" t="s">
        <v>112</v>
      </c>
      <c r="B2533" s="136" t="s">
        <v>113</v>
      </c>
      <c r="C2533" s="136" t="s">
        <v>424</v>
      </c>
      <c r="D2533" s="136" t="s">
        <v>796</v>
      </c>
      <c r="E2533" s="136" t="s">
        <v>269</v>
      </c>
      <c r="F2533" s="137">
        <v>171933.87</v>
      </c>
    </row>
    <row r="2534" spans="1:6" hidden="1" outlineLevel="2" x14ac:dyDescent="0.25">
      <c r="A2534" s="136" t="s">
        <v>112</v>
      </c>
      <c r="B2534" s="136" t="s">
        <v>113</v>
      </c>
      <c r="C2534" s="136" t="s">
        <v>424</v>
      </c>
      <c r="D2534" s="136" t="s">
        <v>797</v>
      </c>
      <c r="E2534" s="136" t="s">
        <v>362</v>
      </c>
      <c r="F2534" s="137">
        <v>3054.84</v>
      </c>
    </row>
    <row r="2535" spans="1:6" hidden="1" outlineLevel="2" x14ac:dyDescent="0.25">
      <c r="A2535" s="136" t="s">
        <v>112</v>
      </c>
      <c r="B2535" s="136" t="s">
        <v>113</v>
      </c>
      <c r="C2535" s="136" t="s">
        <v>424</v>
      </c>
      <c r="D2535" s="136" t="s">
        <v>797</v>
      </c>
      <c r="E2535" s="136" t="s">
        <v>269</v>
      </c>
      <c r="F2535" s="137">
        <v>13078.51</v>
      </c>
    </row>
    <row r="2536" spans="1:6" hidden="1" outlineLevel="2" x14ac:dyDescent="0.25">
      <c r="A2536" s="136" t="s">
        <v>112</v>
      </c>
      <c r="B2536" s="136" t="s">
        <v>113</v>
      </c>
      <c r="C2536" s="136" t="s">
        <v>424</v>
      </c>
      <c r="D2536" s="136" t="s">
        <v>797</v>
      </c>
      <c r="E2536" s="136" t="s">
        <v>383</v>
      </c>
      <c r="F2536" s="137">
        <v>2626.49</v>
      </c>
    </row>
    <row r="2537" spans="1:6" hidden="1" outlineLevel="2" x14ac:dyDescent="0.25">
      <c r="A2537" s="136" t="s">
        <v>112</v>
      </c>
      <c r="B2537" s="136" t="s">
        <v>113</v>
      </c>
      <c r="C2537" s="136" t="s">
        <v>424</v>
      </c>
      <c r="D2537" s="136" t="s">
        <v>797</v>
      </c>
      <c r="E2537" s="136" t="s">
        <v>376</v>
      </c>
      <c r="F2537" s="137">
        <v>1588.87</v>
      </c>
    </row>
    <row r="2538" spans="1:6" hidden="1" outlineLevel="2" x14ac:dyDescent="0.25">
      <c r="A2538" s="136" t="s">
        <v>112</v>
      </c>
      <c r="B2538" s="136" t="s">
        <v>113</v>
      </c>
      <c r="C2538" s="136" t="s">
        <v>424</v>
      </c>
      <c r="D2538" s="136" t="s">
        <v>798</v>
      </c>
      <c r="E2538" s="136" t="s">
        <v>333</v>
      </c>
      <c r="F2538" s="137">
        <v>102.74</v>
      </c>
    </row>
    <row r="2539" spans="1:6" hidden="1" outlineLevel="2" x14ac:dyDescent="0.25">
      <c r="A2539" s="136" t="s">
        <v>112</v>
      </c>
      <c r="B2539" s="136" t="s">
        <v>113</v>
      </c>
      <c r="C2539" s="136" t="s">
        <v>424</v>
      </c>
      <c r="D2539" s="136" t="s">
        <v>798</v>
      </c>
      <c r="E2539" s="136" t="s">
        <v>309</v>
      </c>
      <c r="F2539" s="137">
        <v>1663.13</v>
      </c>
    </row>
    <row r="2540" spans="1:6" hidden="1" outlineLevel="2" x14ac:dyDescent="0.25">
      <c r="A2540" s="136" t="s">
        <v>112</v>
      </c>
      <c r="B2540" s="136" t="s">
        <v>113</v>
      </c>
      <c r="C2540" s="136" t="s">
        <v>424</v>
      </c>
      <c r="D2540" s="136" t="s">
        <v>493</v>
      </c>
      <c r="E2540" s="136" t="s">
        <v>334</v>
      </c>
      <c r="F2540" s="137">
        <v>330491.52000000002</v>
      </c>
    </row>
    <row r="2541" spans="1:6" hidden="1" outlineLevel="2" x14ac:dyDescent="0.25">
      <c r="A2541" s="136" t="s">
        <v>112</v>
      </c>
      <c r="B2541" s="136" t="s">
        <v>113</v>
      </c>
      <c r="C2541" s="136" t="s">
        <v>424</v>
      </c>
      <c r="D2541" s="136" t="s">
        <v>493</v>
      </c>
      <c r="E2541" s="136" t="s">
        <v>340</v>
      </c>
      <c r="F2541" s="137">
        <v>91854.22</v>
      </c>
    </row>
    <row r="2542" spans="1:6" hidden="1" outlineLevel="2" x14ac:dyDescent="0.25">
      <c r="A2542" s="136" t="s">
        <v>112</v>
      </c>
      <c r="B2542" s="136" t="s">
        <v>113</v>
      </c>
      <c r="C2542" s="136" t="s">
        <v>424</v>
      </c>
      <c r="D2542" s="136" t="s">
        <v>493</v>
      </c>
      <c r="E2542" s="136" t="s">
        <v>338</v>
      </c>
      <c r="F2542" s="137">
        <v>10186.629999999999</v>
      </c>
    </row>
    <row r="2543" spans="1:6" hidden="1" outlineLevel="2" x14ac:dyDescent="0.25">
      <c r="A2543" s="136" t="s">
        <v>112</v>
      </c>
      <c r="B2543" s="136" t="s">
        <v>113</v>
      </c>
      <c r="C2543" s="136" t="s">
        <v>424</v>
      </c>
      <c r="D2543" s="136" t="s">
        <v>493</v>
      </c>
      <c r="E2543" s="136" t="s">
        <v>339</v>
      </c>
      <c r="F2543" s="137">
        <v>30961.86</v>
      </c>
    </row>
    <row r="2544" spans="1:6" hidden="1" outlineLevel="2" x14ac:dyDescent="0.25">
      <c r="A2544" s="136" t="s">
        <v>112</v>
      </c>
      <c r="B2544" s="136" t="s">
        <v>113</v>
      </c>
      <c r="C2544" s="136" t="s">
        <v>424</v>
      </c>
      <c r="D2544" s="136" t="s">
        <v>493</v>
      </c>
      <c r="E2544" s="136" t="s">
        <v>337</v>
      </c>
      <c r="F2544" s="137">
        <v>841034.13</v>
      </c>
    </row>
    <row r="2545" spans="1:6" hidden="1" outlineLevel="2" x14ac:dyDescent="0.25">
      <c r="A2545" s="136" t="s">
        <v>112</v>
      </c>
      <c r="B2545" s="136" t="s">
        <v>113</v>
      </c>
      <c r="C2545" s="136" t="s">
        <v>424</v>
      </c>
      <c r="D2545" s="136" t="s">
        <v>493</v>
      </c>
      <c r="E2545" s="136" t="s">
        <v>336</v>
      </c>
      <c r="F2545" s="137">
        <v>18865.919999999998</v>
      </c>
    </row>
    <row r="2546" spans="1:6" hidden="1" outlineLevel="2" x14ac:dyDescent="0.25">
      <c r="A2546" s="136" t="s">
        <v>112</v>
      </c>
      <c r="B2546" s="136" t="s">
        <v>113</v>
      </c>
      <c r="C2546" s="136" t="s">
        <v>424</v>
      </c>
      <c r="D2546" s="136" t="s">
        <v>493</v>
      </c>
      <c r="E2546" s="136" t="s">
        <v>335</v>
      </c>
      <c r="F2546" s="137">
        <v>856501.27</v>
      </c>
    </row>
    <row r="2547" spans="1:6" hidden="1" outlineLevel="2" x14ac:dyDescent="0.25">
      <c r="A2547" s="136" t="s">
        <v>112</v>
      </c>
      <c r="B2547" s="136" t="s">
        <v>113</v>
      </c>
      <c r="C2547" s="136" t="s">
        <v>424</v>
      </c>
      <c r="D2547" s="136" t="s">
        <v>493</v>
      </c>
      <c r="E2547" s="136" t="s">
        <v>310</v>
      </c>
      <c r="F2547" s="137">
        <v>106024.92</v>
      </c>
    </row>
    <row r="2548" spans="1:6" hidden="1" outlineLevel="2" x14ac:dyDescent="0.25">
      <c r="A2548" s="136" t="s">
        <v>112</v>
      </c>
      <c r="B2548" s="136" t="s">
        <v>113</v>
      </c>
      <c r="C2548" s="136" t="s">
        <v>424</v>
      </c>
      <c r="D2548" s="136" t="s">
        <v>493</v>
      </c>
      <c r="E2548" s="136" t="s">
        <v>269</v>
      </c>
      <c r="F2548" s="137">
        <v>640602.54</v>
      </c>
    </row>
    <row r="2549" spans="1:6" outlineLevel="1" collapsed="1" x14ac:dyDescent="0.25">
      <c r="A2549" s="136"/>
      <c r="B2549" s="136"/>
      <c r="C2549" s="140" t="s">
        <v>425</v>
      </c>
      <c r="D2549" s="136"/>
      <c r="E2549" s="136"/>
      <c r="F2549" s="137">
        <f>SUBTOTAL(9,F2436:F2548)</f>
        <v>117564972.18999998</v>
      </c>
    </row>
    <row r="2550" spans="1:6" hidden="1" outlineLevel="2" x14ac:dyDescent="0.25">
      <c r="A2550" s="136" t="s">
        <v>112</v>
      </c>
      <c r="B2550" s="136" t="s">
        <v>113</v>
      </c>
      <c r="C2550" s="136" t="s">
        <v>426</v>
      </c>
      <c r="D2550" s="136" t="s">
        <v>799</v>
      </c>
      <c r="E2550" s="136" t="s">
        <v>339</v>
      </c>
      <c r="F2550" s="137">
        <v>28325.48</v>
      </c>
    </row>
    <row r="2551" spans="1:6" hidden="1" outlineLevel="2" x14ac:dyDescent="0.25">
      <c r="A2551" s="136" t="s">
        <v>112</v>
      </c>
      <c r="B2551" s="136" t="s">
        <v>113</v>
      </c>
      <c r="C2551" s="136" t="s">
        <v>426</v>
      </c>
      <c r="D2551" s="136" t="s">
        <v>799</v>
      </c>
      <c r="E2551" s="136" t="s">
        <v>340</v>
      </c>
      <c r="F2551" s="137">
        <v>1091321.43</v>
      </c>
    </row>
    <row r="2552" spans="1:6" hidden="1" outlineLevel="2" x14ac:dyDescent="0.25">
      <c r="A2552" s="136" t="s">
        <v>112</v>
      </c>
      <c r="B2552" s="136" t="s">
        <v>113</v>
      </c>
      <c r="C2552" s="136" t="s">
        <v>426</v>
      </c>
      <c r="D2552" s="136" t="s">
        <v>799</v>
      </c>
      <c r="E2552" s="136" t="s">
        <v>336</v>
      </c>
      <c r="F2552" s="137">
        <v>37802.82</v>
      </c>
    </row>
    <row r="2553" spans="1:6" hidden="1" outlineLevel="2" x14ac:dyDescent="0.25">
      <c r="A2553" s="136" t="s">
        <v>112</v>
      </c>
      <c r="B2553" s="136" t="s">
        <v>113</v>
      </c>
      <c r="C2553" s="136" t="s">
        <v>426</v>
      </c>
      <c r="D2553" s="136" t="s">
        <v>799</v>
      </c>
      <c r="E2553" s="136" t="s">
        <v>269</v>
      </c>
      <c r="F2553" s="137">
        <v>1944298.45</v>
      </c>
    </row>
    <row r="2554" spans="1:6" hidden="1" outlineLevel="2" x14ac:dyDescent="0.25">
      <c r="A2554" s="136" t="s">
        <v>112</v>
      </c>
      <c r="B2554" s="136" t="s">
        <v>113</v>
      </c>
      <c r="C2554" s="136" t="s">
        <v>426</v>
      </c>
      <c r="D2554" s="136" t="s">
        <v>800</v>
      </c>
      <c r="E2554" s="136" t="s">
        <v>338</v>
      </c>
      <c r="F2554" s="137">
        <v>21434.67</v>
      </c>
    </row>
    <row r="2555" spans="1:6" hidden="1" outlineLevel="2" x14ac:dyDescent="0.25">
      <c r="A2555" s="136" t="s">
        <v>112</v>
      </c>
      <c r="B2555" s="136" t="s">
        <v>113</v>
      </c>
      <c r="C2555" s="136" t="s">
        <v>426</v>
      </c>
      <c r="D2555" s="136" t="s">
        <v>800</v>
      </c>
      <c r="E2555" s="136" t="s">
        <v>340</v>
      </c>
      <c r="F2555" s="137">
        <v>542516.96</v>
      </c>
    </row>
    <row r="2556" spans="1:6" hidden="1" outlineLevel="2" x14ac:dyDescent="0.25">
      <c r="A2556" s="136" t="s">
        <v>112</v>
      </c>
      <c r="B2556" s="136" t="s">
        <v>113</v>
      </c>
      <c r="C2556" s="136" t="s">
        <v>426</v>
      </c>
      <c r="D2556" s="136" t="s">
        <v>801</v>
      </c>
      <c r="E2556" s="136" t="s">
        <v>340</v>
      </c>
      <c r="F2556" s="137">
        <v>436661.41</v>
      </c>
    </row>
    <row r="2557" spans="1:6" hidden="1" outlineLevel="2" x14ac:dyDescent="0.25">
      <c r="A2557" s="136" t="s">
        <v>112</v>
      </c>
      <c r="B2557" s="136" t="s">
        <v>113</v>
      </c>
      <c r="C2557" s="136" t="s">
        <v>426</v>
      </c>
      <c r="D2557" s="136" t="s">
        <v>801</v>
      </c>
      <c r="E2557" s="136" t="s">
        <v>339</v>
      </c>
      <c r="F2557" s="137">
        <v>103389.39</v>
      </c>
    </row>
    <row r="2558" spans="1:6" hidden="1" outlineLevel="2" x14ac:dyDescent="0.25">
      <c r="A2558" s="136" t="s">
        <v>112</v>
      </c>
      <c r="B2558" s="136" t="s">
        <v>113</v>
      </c>
      <c r="C2558" s="136" t="s">
        <v>426</v>
      </c>
      <c r="D2558" s="136" t="s">
        <v>801</v>
      </c>
      <c r="E2558" s="136" t="s">
        <v>269</v>
      </c>
      <c r="F2558" s="137">
        <v>478644.51</v>
      </c>
    </row>
    <row r="2559" spans="1:6" hidden="1" outlineLevel="2" x14ac:dyDescent="0.25">
      <c r="A2559" s="136" t="s">
        <v>112</v>
      </c>
      <c r="B2559" s="136" t="s">
        <v>113</v>
      </c>
      <c r="C2559" s="136" t="s">
        <v>426</v>
      </c>
      <c r="D2559" s="136" t="s">
        <v>802</v>
      </c>
      <c r="E2559" s="136" t="s">
        <v>363</v>
      </c>
      <c r="F2559" s="137">
        <v>22295.84</v>
      </c>
    </row>
    <row r="2560" spans="1:6" hidden="1" outlineLevel="2" x14ac:dyDescent="0.25">
      <c r="A2560" s="136" t="s">
        <v>112</v>
      </c>
      <c r="B2560" s="136" t="s">
        <v>113</v>
      </c>
      <c r="C2560" s="136" t="s">
        <v>426</v>
      </c>
      <c r="D2560" s="136" t="s">
        <v>802</v>
      </c>
      <c r="E2560" s="136" t="s">
        <v>361</v>
      </c>
      <c r="F2560" s="137">
        <v>27270.87</v>
      </c>
    </row>
    <row r="2561" spans="1:6" hidden="1" outlineLevel="2" x14ac:dyDescent="0.25">
      <c r="A2561" s="136" t="s">
        <v>112</v>
      </c>
      <c r="B2561" s="136" t="s">
        <v>113</v>
      </c>
      <c r="C2561" s="136" t="s">
        <v>426</v>
      </c>
      <c r="D2561" s="136" t="s">
        <v>802</v>
      </c>
      <c r="E2561" s="136" t="s">
        <v>309</v>
      </c>
      <c r="F2561" s="137">
        <v>48214.02</v>
      </c>
    </row>
    <row r="2562" spans="1:6" hidden="1" outlineLevel="2" x14ac:dyDescent="0.25">
      <c r="A2562" s="136" t="s">
        <v>112</v>
      </c>
      <c r="B2562" s="136" t="s">
        <v>113</v>
      </c>
      <c r="C2562" s="136" t="s">
        <v>426</v>
      </c>
      <c r="D2562" s="136" t="s">
        <v>803</v>
      </c>
      <c r="E2562" s="136" t="s">
        <v>292</v>
      </c>
      <c r="F2562" s="137">
        <v>2905.44</v>
      </c>
    </row>
    <row r="2563" spans="1:6" hidden="1" outlineLevel="2" x14ac:dyDescent="0.25">
      <c r="A2563" s="136" t="s">
        <v>112</v>
      </c>
      <c r="B2563" s="136" t="s">
        <v>113</v>
      </c>
      <c r="C2563" s="136" t="s">
        <v>426</v>
      </c>
      <c r="D2563" s="136" t="s">
        <v>803</v>
      </c>
      <c r="E2563" s="136" t="s">
        <v>317</v>
      </c>
      <c r="F2563" s="137">
        <v>42722.43</v>
      </c>
    </row>
    <row r="2564" spans="1:6" hidden="1" outlineLevel="2" x14ac:dyDescent="0.25">
      <c r="A2564" s="136" t="s">
        <v>112</v>
      </c>
      <c r="B2564" s="136" t="s">
        <v>113</v>
      </c>
      <c r="C2564" s="136" t="s">
        <v>426</v>
      </c>
      <c r="D2564" s="136" t="s">
        <v>803</v>
      </c>
      <c r="E2564" s="136" t="s">
        <v>329</v>
      </c>
      <c r="F2564" s="137">
        <v>2793.31</v>
      </c>
    </row>
    <row r="2565" spans="1:6" hidden="1" outlineLevel="2" x14ac:dyDescent="0.25">
      <c r="A2565" s="136" t="s">
        <v>112</v>
      </c>
      <c r="B2565" s="136" t="s">
        <v>113</v>
      </c>
      <c r="C2565" s="136" t="s">
        <v>426</v>
      </c>
      <c r="D2565" s="136" t="s">
        <v>803</v>
      </c>
      <c r="E2565" s="136" t="s">
        <v>314</v>
      </c>
      <c r="F2565" s="137">
        <v>5368.42</v>
      </c>
    </row>
    <row r="2566" spans="1:6" hidden="1" outlineLevel="2" x14ac:dyDescent="0.25">
      <c r="A2566" s="136" t="s">
        <v>112</v>
      </c>
      <c r="B2566" s="136" t="s">
        <v>113</v>
      </c>
      <c r="C2566" s="136" t="s">
        <v>426</v>
      </c>
      <c r="D2566" s="136" t="s">
        <v>803</v>
      </c>
      <c r="E2566" s="136" t="s">
        <v>335</v>
      </c>
      <c r="F2566" s="137">
        <v>40449.370000000003</v>
      </c>
    </row>
    <row r="2567" spans="1:6" hidden="1" outlineLevel="2" x14ac:dyDescent="0.25">
      <c r="A2567" s="136" t="s">
        <v>112</v>
      </c>
      <c r="B2567" s="136" t="s">
        <v>113</v>
      </c>
      <c r="C2567" s="136" t="s">
        <v>426</v>
      </c>
      <c r="D2567" s="136" t="s">
        <v>803</v>
      </c>
      <c r="E2567" s="136" t="s">
        <v>336</v>
      </c>
      <c r="F2567" s="137">
        <v>457.98</v>
      </c>
    </row>
    <row r="2568" spans="1:6" hidden="1" outlineLevel="2" x14ac:dyDescent="0.25">
      <c r="A2568" s="136" t="s">
        <v>112</v>
      </c>
      <c r="B2568" s="136" t="s">
        <v>113</v>
      </c>
      <c r="C2568" s="136" t="s">
        <v>426</v>
      </c>
      <c r="D2568" s="136" t="s">
        <v>803</v>
      </c>
      <c r="E2568" s="136" t="s">
        <v>361</v>
      </c>
      <c r="F2568" s="137">
        <v>233830.34</v>
      </c>
    </row>
    <row r="2569" spans="1:6" hidden="1" outlineLevel="2" x14ac:dyDescent="0.25">
      <c r="A2569" s="136" t="s">
        <v>112</v>
      </c>
      <c r="B2569" s="136" t="s">
        <v>113</v>
      </c>
      <c r="C2569" s="136" t="s">
        <v>426</v>
      </c>
      <c r="D2569" s="136" t="s">
        <v>803</v>
      </c>
      <c r="E2569" s="136" t="s">
        <v>316</v>
      </c>
      <c r="F2569" s="137">
        <v>116552.12</v>
      </c>
    </row>
    <row r="2570" spans="1:6" hidden="1" outlineLevel="2" x14ac:dyDescent="0.25">
      <c r="A2570" s="136" t="s">
        <v>112</v>
      </c>
      <c r="B2570" s="136" t="s">
        <v>113</v>
      </c>
      <c r="C2570" s="136" t="s">
        <v>426</v>
      </c>
      <c r="D2570" s="136" t="s">
        <v>803</v>
      </c>
      <c r="E2570" s="136" t="s">
        <v>375</v>
      </c>
      <c r="F2570" s="137">
        <v>307856.18</v>
      </c>
    </row>
    <row r="2571" spans="1:6" hidden="1" outlineLevel="2" x14ac:dyDescent="0.25">
      <c r="A2571" s="136" t="s">
        <v>112</v>
      </c>
      <c r="B2571" s="136" t="s">
        <v>113</v>
      </c>
      <c r="C2571" s="136" t="s">
        <v>426</v>
      </c>
      <c r="D2571" s="136" t="s">
        <v>803</v>
      </c>
      <c r="E2571" s="136" t="s">
        <v>383</v>
      </c>
      <c r="F2571" s="137">
        <v>75911.48</v>
      </c>
    </row>
    <row r="2572" spans="1:6" hidden="1" outlineLevel="2" x14ac:dyDescent="0.25">
      <c r="A2572" s="136" t="s">
        <v>112</v>
      </c>
      <c r="B2572" s="136" t="s">
        <v>113</v>
      </c>
      <c r="C2572" s="136" t="s">
        <v>426</v>
      </c>
      <c r="D2572" s="136" t="s">
        <v>803</v>
      </c>
      <c r="E2572" s="136" t="s">
        <v>308</v>
      </c>
      <c r="F2572" s="137">
        <v>2387.46</v>
      </c>
    </row>
    <row r="2573" spans="1:6" hidden="1" outlineLevel="2" x14ac:dyDescent="0.25">
      <c r="A2573" s="136" t="s">
        <v>112</v>
      </c>
      <c r="B2573" s="136" t="s">
        <v>113</v>
      </c>
      <c r="C2573" s="136" t="s">
        <v>426</v>
      </c>
      <c r="D2573" s="136" t="s">
        <v>803</v>
      </c>
      <c r="E2573" s="136" t="s">
        <v>372</v>
      </c>
      <c r="F2573" s="137">
        <v>142996.48000000001</v>
      </c>
    </row>
    <row r="2574" spans="1:6" hidden="1" outlineLevel="2" x14ac:dyDescent="0.25">
      <c r="A2574" s="136" t="s">
        <v>112</v>
      </c>
      <c r="B2574" s="136" t="s">
        <v>113</v>
      </c>
      <c r="C2574" s="136" t="s">
        <v>426</v>
      </c>
      <c r="D2574" s="136" t="s">
        <v>803</v>
      </c>
      <c r="E2574" s="136" t="s">
        <v>362</v>
      </c>
      <c r="F2574" s="137">
        <v>83271.06</v>
      </c>
    </row>
    <row r="2575" spans="1:6" hidden="1" outlineLevel="2" x14ac:dyDescent="0.25">
      <c r="A2575" s="136" t="s">
        <v>112</v>
      </c>
      <c r="B2575" s="136" t="s">
        <v>113</v>
      </c>
      <c r="C2575" s="136" t="s">
        <v>426</v>
      </c>
      <c r="D2575" s="136" t="s">
        <v>803</v>
      </c>
      <c r="E2575" s="136" t="s">
        <v>363</v>
      </c>
      <c r="F2575" s="137">
        <v>323.08</v>
      </c>
    </row>
    <row r="2576" spans="1:6" hidden="1" outlineLevel="2" x14ac:dyDescent="0.25">
      <c r="A2576" s="136" t="s">
        <v>112</v>
      </c>
      <c r="B2576" s="136" t="s">
        <v>113</v>
      </c>
      <c r="C2576" s="136" t="s">
        <v>426</v>
      </c>
      <c r="D2576" s="136" t="s">
        <v>804</v>
      </c>
      <c r="E2576" s="136" t="s">
        <v>362</v>
      </c>
      <c r="F2576" s="137">
        <v>209599.81</v>
      </c>
    </row>
    <row r="2577" spans="1:6" hidden="1" outlineLevel="2" x14ac:dyDescent="0.25">
      <c r="A2577" s="136" t="s">
        <v>112</v>
      </c>
      <c r="B2577" s="136" t="s">
        <v>113</v>
      </c>
      <c r="C2577" s="136" t="s">
        <v>426</v>
      </c>
      <c r="D2577" s="136" t="s">
        <v>804</v>
      </c>
      <c r="E2577" s="136" t="s">
        <v>339</v>
      </c>
      <c r="F2577" s="137">
        <v>73560.899999999994</v>
      </c>
    </row>
    <row r="2578" spans="1:6" hidden="1" outlineLevel="2" x14ac:dyDescent="0.25">
      <c r="A2578" s="136" t="s">
        <v>112</v>
      </c>
      <c r="B2578" s="136" t="s">
        <v>113</v>
      </c>
      <c r="C2578" s="136" t="s">
        <v>426</v>
      </c>
      <c r="D2578" s="136" t="s">
        <v>804</v>
      </c>
      <c r="E2578" s="136" t="s">
        <v>315</v>
      </c>
      <c r="F2578" s="137">
        <v>402047.61</v>
      </c>
    </row>
    <row r="2579" spans="1:6" hidden="1" outlineLevel="2" x14ac:dyDescent="0.25">
      <c r="A2579" s="136" t="s">
        <v>112</v>
      </c>
      <c r="B2579" s="136" t="s">
        <v>113</v>
      </c>
      <c r="C2579" s="136" t="s">
        <v>426</v>
      </c>
      <c r="D2579" s="136" t="s">
        <v>804</v>
      </c>
      <c r="E2579" s="136" t="s">
        <v>361</v>
      </c>
      <c r="F2579" s="137">
        <v>79199.91</v>
      </c>
    </row>
    <row r="2580" spans="1:6" hidden="1" outlineLevel="2" x14ac:dyDescent="0.25">
      <c r="A2580" s="136" t="s">
        <v>112</v>
      </c>
      <c r="B2580" s="136" t="s">
        <v>113</v>
      </c>
      <c r="C2580" s="136" t="s">
        <v>426</v>
      </c>
      <c r="D2580" s="136" t="s">
        <v>804</v>
      </c>
      <c r="E2580" s="136" t="s">
        <v>288</v>
      </c>
      <c r="F2580" s="137">
        <v>459.56</v>
      </c>
    </row>
    <row r="2581" spans="1:6" hidden="1" outlineLevel="2" x14ac:dyDescent="0.25">
      <c r="A2581" s="136" t="s">
        <v>112</v>
      </c>
      <c r="B2581" s="136" t="s">
        <v>113</v>
      </c>
      <c r="C2581" s="136" t="s">
        <v>426</v>
      </c>
      <c r="D2581" s="136" t="s">
        <v>804</v>
      </c>
      <c r="E2581" s="136" t="s">
        <v>335</v>
      </c>
      <c r="F2581" s="137">
        <v>131083.41</v>
      </c>
    </row>
    <row r="2582" spans="1:6" hidden="1" outlineLevel="2" x14ac:dyDescent="0.25">
      <c r="A2582" s="136" t="s">
        <v>112</v>
      </c>
      <c r="B2582" s="136" t="s">
        <v>113</v>
      </c>
      <c r="C2582" s="136" t="s">
        <v>426</v>
      </c>
      <c r="D2582" s="136" t="s">
        <v>804</v>
      </c>
      <c r="E2582" s="136" t="s">
        <v>338</v>
      </c>
      <c r="F2582" s="137">
        <v>118711.5</v>
      </c>
    </row>
    <row r="2583" spans="1:6" hidden="1" outlineLevel="2" x14ac:dyDescent="0.25">
      <c r="A2583" s="136" t="s">
        <v>112</v>
      </c>
      <c r="B2583" s="136" t="s">
        <v>113</v>
      </c>
      <c r="C2583" s="136" t="s">
        <v>426</v>
      </c>
      <c r="D2583" s="136" t="s">
        <v>804</v>
      </c>
      <c r="E2583" s="136" t="s">
        <v>337</v>
      </c>
      <c r="F2583" s="137">
        <v>153905.92000000001</v>
      </c>
    </row>
    <row r="2584" spans="1:6" hidden="1" outlineLevel="2" x14ac:dyDescent="0.25">
      <c r="A2584" s="136" t="s">
        <v>112</v>
      </c>
      <c r="B2584" s="136" t="s">
        <v>113</v>
      </c>
      <c r="C2584" s="136" t="s">
        <v>426</v>
      </c>
      <c r="D2584" s="136" t="s">
        <v>804</v>
      </c>
      <c r="E2584" s="136" t="s">
        <v>340</v>
      </c>
      <c r="F2584" s="137">
        <v>2726139.11</v>
      </c>
    </row>
    <row r="2585" spans="1:6" hidden="1" outlineLevel="2" x14ac:dyDescent="0.25">
      <c r="A2585" s="136" t="s">
        <v>112</v>
      </c>
      <c r="B2585" s="136" t="s">
        <v>113</v>
      </c>
      <c r="C2585" s="136" t="s">
        <v>426</v>
      </c>
      <c r="D2585" s="136" t="s">
        <v>804</v>
      </c>
      <c r="E2585" s="136" t="s">
        <v>324</v>
      </c>
      <c r="F2585" s="137">
        <v>496.24</v>
      </c>
    </row>
    <row r="2586" spans="1:6" hidden="1" outlineLevel="2" x14ac:dyDescent="0.25">
      <c r="A2586" s="136" t="s">
        <v>112</v>
      </c>
      <c r="B2586" s="136" t="s">
        <v>113</v>
      </c>
      <c r="C2586" s="136" t="s">
        <v>426</v>
      </c>
      <c r="D2586" s="136" t="s">
        <v>804</v>
      </c>
      <c r="E2586" s="136" t="s">
        <v>334</v>
      </c>
      <c r="F2586" s="137">
        <v>155035.41</v>
      </c>
    </row>
    <row r="2587" spans="1:6" hidden="1" outlineLevel="2" x14ac:dyDescent="0.25">
      <c r="A2587" s="136" t="s">
        <v>112</v>
      </c>
      <c r="B2587" s="136" t="s">
        <v>113</v>
      </c>
      <c r="C2587" s="136" t="s">
        <v>426</v>
      </c>
      <c r="D2587" s="136" t="s">
        <v>804</v>
      </c>
      <c r="E2587" s="136" t="s">
        <v>308</v>
      </c>
      <c r="F2587" s="137">
        <v>1253604.57</v>
      </c>
    </row>
    <row r="2588" spans="1:6" hidden="1" outlineLevel="2" x14ac:dyDescent="0.25">
      <c r="A2588" s="136" t="s">
        <v>112</v>
      </c>
      <c r="B2588" s="136" t="s">
        <v>113</v>
      </c>
      <c r="C2588" s="136" t="s">
        <v>426</v>
      </c>
      <c r="D2588" s="136" t="s">
        <v>804</v>
      </c>
      <c r="E2588" s="136" t="s">
        <v>329</v>
      </c>
      <c r="F2588" s="137">
        <v>306116.63</v>
      </c>
    </row>
    <row r="2589" spans="1:6" hidden="1" outlineLevel="2" x14ac:dyDescent="0.25">
      <c r="A2589" s="136" t="s">
        <v>112</v>
      </c>
      <c r="B2589" s="136" t="s">
        <v>113</v>
      </c>
      <c r="C2589" s="136" t="s">
        <v>426</v>
      </c>
      <c r="D2589" s="136" t="s">
        <v>804</v>
      </c>
      <c r="E2589" s="136" t="s">
        <v>292</v>
      </c>
      <c r="F2589" s="137">
        <v>135444.04999999999</v>
      </c>
    </row>
    <row r="2590" spans="1:6" hidden="1" outlineLevel="2" x14ac:dyDescent="0.25">
      <c r="A2590" s="136" t="s">
        <v>112</v>
      </c>
      <c r="B2590" s="136" t="s">
        <v>113</v>
      </c>
      <c r="C2590" s="136" t="s">
        <v>426</v>
      </c>
      <c r="D2590" s="136" t="s">
        <v>804</v>
      </c>
      <c r="E2590" s="136" t="s">
        <v>336</v>
      </c>
      <c r="F2590" s="137">
        <v>475732.69</v>
      </c>
    </row>
    <row r="2591" spans="1:6" hidden="1" outlineLevel="2" x14ac:dyDescent="0.25">
      <c r="A2591" s="136" t="s">
        <v>112</v>
      </c>
      <c r="B2591" s="136" t="s">
        <v>113</v>
      </c>
      <c r="C2591" s="136" t="s">
        <v>426</v>
      </c>
      <c r="D2591" s="136" t="s">
        <v>804</v>
      </c>
      <c r="E2591" s="136" t="s">
        <v>343</v>
      </c>
      <c r="F2591" s="137">
        <v>653801.31999999995</v>
      </c>
    </row>
    <row r="2592" spans="1:6" hidden="1" outlineLevel="2" x14ac:dyDescent="0.25">
      <c r="A2592" s="136" t="s">
        <v>112</v>
      </c>
      <c r="B2592" s="136" t="s">
        <v>113</v>
      </c>
      <c r="C2592" s="136" t="s">
        <v>426</v>
      </c>
      <c r="D2592" s="136" t="s">
        <v>804</v>
      </c>
      <c r="E2592" s="136" t="s">
        <v>367</v>
      </c>
      <c r="F2592" s="137">
        <v>1007176.52</v>
      </c>
    </row>
    <row r="2593" spans="1:6" hidden="1" outlineLevel="2" x14ac:dyDescent="0.25">
      <c r="A2593" s="136" t="s">
        <v>112</v>
      </c>
      <c r="B2593" s="136" t="s">
        <v>113</v>
      </c>
      <c r="C2593" s="136" t="s">
        <v>426</v>
      </c>
      <c r="D2593" s="136" t="s">
        <v>804</v>
      </c>
      <c r="E2593" s="136" t="s">
        <v>309</v>
      </c>
      <c r="F2593" s="137">
        <v>193192.54</v>
      </c>
    </row>
    <row r="2594" spans="1:6" hidden="1" outlineLevel="2" x14ac:dyDescent="0.25">
      <c r="A2594" s="136" t="s">
        <v>112</v>
      </c>
      <c r="B2594" s="136" t="s">
        <v>113</v>
      </c>
      <c r="C2594" s="136" t="s">
        <v>426</v>
      </c>
      <c r="D2594" s="136" t="s">
        <v>804</v>
      </c>
      <c r="E2594" s="136" t="s">
        <v>313</v>
      </c>
      <c r="F2594" s="137">
        <v>12624.55</v>
      </c>
    </row>
    <row r="2595" spans="1:6" hidden="1" outlineLevel="2" x14ac:dyDescent="0.25">
      <c r="A2595" s="136" t="s">
        <v>112</v>
      </c>
      <c r="B2595" s="136" t="s">
        <v>113</v>
      </c>
      <c r="C2595" s="136" t="s">
        <v>426</v>
      </c>
      <c r="D2595" s="136" t="s">
        <v>804</v>
      </c>
      <c r="E2595" s="136" t="s">
        <v>333</v>
      </c>
      <c r="F2595" s="137">
        <v>699717.9</v>
      </c>
    </row>
    <row r="2596" spans="1:6" hidden="1" outlineLevel="2" x14ac:dyDescent="0.25">
      <c r="A2596" s="136" t="s">
        <v>112</v>
      </c>
      <c r="B2596" s="136" t="s">
        <v>113</v>
      </c>
      <c r="C2596" s="136" t="s">
        <v>426</v>
      </c>
      <c r="D2596" s="136" t="s">
        <v>804</v>
      </c>
      <c r="E2596" s="136" t="s">
        <v>372</v>
      </c>
      <c r="F2596" s="137">
        <v>580680.84</v>
      </c>
    </row>
    <row r="2597" spans="1:6" hidden="1" outlineLevel="2" x14ac:dyDescent="0.25">
      <c r="A2597" s="136" t="s">
        <v>112</v>
      </c>
      <c r="B2597" s="136" t="s">
        <v>113</v>
      </c>
      <c r="C2597" s="136" t="s">
        <v>426</v>
      </c>
      <c r="D2597" s="136" t="s">
        <v>804</v>
      </c>
      <c r="E2597" s="136" t="s">
        <v>346</v>
      </c>
      <c r="F2597" s="137">
        <v>390374.64</v>
      </c>
    </row>
    <row r="2598" spans="1:6" hidden="1" outlineLevel="2" x14ac:dyDescent="0.25">
      <c r="A2598" s="136" t="s">
        <v>112</v>
      </c>
      <c r="B2598" s="136" t="s">
        <v>113</v>
      </c>
      <c r="C2598" s="136" t="s">
        <v>426</v>
      </c>
      <c r="D2598" s="136" t="s">
        <v>804</v>
      </c>
      <c r="E2598" s="136" t="s">
        <v>363</v>
      </c>
      <c r="F2598" s="137">
        <v>308761.48</v>
      </c>
    </row>
    <row r="2599" spans="1:6" hidden="1" outlineLevel="2" x14ac:dyDescent="0.25">
      <c r="A2599" s="136" t="s">
        <v>112</v>
      </c>
      <c r="B2599" s="136" t="s">
        <v>113</v>
      </c>
      <c r="C2599" s="136" t="s">
        <v>426</v>
      </c>
      <c r="D2599" s="136" t="s">
        <v>804</v>
      </c>
      <c r="E2599" s="136" t="s">
        <v>269</v>
      </c>
      <c r="F2599" s="137">
        <v>162118.64000000001</v>
      </c>
    </row>
    <row r="2600" spans="1:6" hidden="1" outlineLevel="2" x14ac:dyDescent="0.25">
      <c r="A2600" s="136" t="s">
        <v>112</v>
      </c>
      <c r="B2600" s="136" t="s">
        <v>113</v>
      </c>
      <c r="C2600" s="136" t="s">
        <v>426</v>
      </c>
      <c r="D2600" s="136" t="s">
        <v>804</v>
      </c>
      <c r="E2600" s="136" t="s">
        <v>375</v>
      </c>
      <c r="F2600" s="137">
        <v>314967.98</v>
      </c>
    </row>
    <row r="2601" spans="1:6" hidden="1" outlineLevel="2" x14ac:dyDescent="0.25">
      <c r="A2601" s="136" t="s">
        <v>112</v>
      </c>
      <c r="B2601" s="136" t="s">
        <v>113</v>
      </c>
      <c r="C2601" s="136" t="s">
        <v>426</v>
      </c>
      <c r="D2601" s="136" t="s">
        <v>804</v>
      </c>
      <c r="E2601" s="136" t="s">
        <v>310</v>
      </c>
      <c r="F2601" s="137">
        <v>156713.87</v>
      </c>
    </row>
    <row r="2602" spans="1:6" hidden="1" outlineLevel="2" x14ac:dyDescent="0.25">
      <c r="A2602" s="136" t="s">
        <v>112</v>
      </c>
      <c r="B2602" s="136" t="s">
        <v>113</v>
      </c>
      <c r="C2602" s="136" t="s">
        <v>426</v>
      </c>
      <c r="D2602" s="136" t="s">
        <v>804</v>
      </c>
      <c r="E2602" s="136" t="s">
        <v>376</v>
      </c>
      <c r="F2602" s="137">
        <v>19180.52</v>
      </c>
    </row>
    <row r="2603" spans="1:6" hidden="1" outlineLevel="2" x14ac:dyDescent="0.25">
      <c r="A2603" s="136" t="s">
        <v>112</v>
      </c>
      <c r="B2603" s="136" t="s">
        <v>113</v>
      </c>
      <c r="C2603" s="136" t="s">
        <v>426</v>
      </c>
      <c r="D2603" s="136" t="s">
        <v>805</v>
      </c>
      <c r="E2603" s="136" t="s">
        <v>338</v>
      </c>
      <c r="F2603" s="137">
        <v>4538.5600000000004</v>
      </c>
    </row>
    <row r="2604" spans="1:6" hidden="1" outlineLevel="2" x14ac:dyDescent="0.25">
      <c r="A2604" s="136" t="s">
        <v>112</v>
      </c>
      <c r="B2604" s="136" t="s">
        <v>113</v>
      </c>
      <c r="C2604" s="136" t="s">
        <v>426</v>
      </c>
      <c r="D2604" s="136" t="s">
        <v>805</v>
      </c>
      <c r="E2604" s="136" t="s">
        <v>340</v>
      </c>
      <c r="F2604" s="137">
        <v>627126.49</v>
      </c>
    </row>
    <row r="2605" spans="1:6" hidden="1" outlineLevel="2" x14ac:dyDescent="0.25">
      <c r="A2605" s="136" t="s">
        <v>112</v>
      </c>
      <c r="B2605" s="136" t="s">
        <v>113</v>
      </c>
      <c r="C2605" s="136" t="s">
        <v>426</v>
      </c>
      <c r="D2605" s="136" t="s">
        <v>805</v>
      </c>
      <c r="E2605" s="136" t="s">
        <v>339</v>
      </c>
      <c r="F2605" s="137">
        <v>1602497.36</v>
      </c>
    </row>
    <row r="2606" spans="1:6" hidden="1" outlineLevel="2" x14ac:dyDescent="0.25">
      <c r="A2606" s="136" t="s">
        <v>112</v>
      </c>
      <c r="B2606" s="136" t="s">
        <v>113</v>
      </c>
      <c r="C2606" s="136" t="s">
        <v>426</v>
      </c>
      <c r="D2606" s="136" t="s">
        <v>805</v>
      </c>
      <c r="E2606" s="136" t="s">
        <v>269</v>
      </c>
      <c r="F2606" s="137">
        <v>2517.6799999999998</v>
      </c>
    </row>
    <row r="2607" spans="1:6" hidden="1" outlineLevel="2" x14ac:dyDescent="0.25">
      <c r="A2607" s="136" t="s">
        <v>112</v>
      </c>
      <c r="B2607" s="136" t="s">
        <v>113</v>
      </c>
      <c r="C2607" s="136" t="s">
        <v>426</v>
      </c>
      <c r="D2607" s="136" t="s">
        <v>806</v>
      </c>
      <c r="E2607" s="136" t="s">
        <v>333</v>
      </c>
      <c r="F2607" s="137">
        <v>947.56</v>
      </c>
    </row>
    <row r="2608" spans="1:6" hidden="1" outlineLevel="2" x14ac:dyDescent="0.25">
      <c r="A2608" s="136" t="s">
        <v>112</v>
      </c>
      <c r="B2608" s="136" t="s">
        <v>113</v>
      </c>
      <c r="C2608" s="136" t="s">
        <v>426</v>
      </c>
      <c r="D2608" s="136" t="s">
        <v>806</v>
      </c>
      <c r="E2608" s="136" t="s">
        <v>343</v>
      </c>
      <c r="F2608" s="137">
        <v>196861.55</v>
      </c>
    </row>
    <row r="2609" spans="1:6" hidden="1" outlineLevel="2" x14ac:dyDescent="0.25">
      <c r="A2609" s="136" t="s">
        <v>112</v>
      </c>
      <c r="B2609" s="136" t="s">
        <v>113</v>
      </c>
      <c r="C2609" s="136" t="s">
        <v>426</v>
      </c>
      <c r="D2609" s="136" t="s">
        <v>806</v>
      </c>
      <c r="E2609" s="136" t="s">
        <v>362</v>
      </c>
      <c r="F2609" s="137">
        <v>18000.509999999998</v>
      </c>
    </row>
    <row r="2610" spans="1:6" hidden="1" outlineLevel="2" x14ac:dyDescent="0.25">
      <c r="A2610" s="136" t="s">
        <v>112</v>
      </c>
      <c r="B2610" s="136" t="s">
        <v>113</v>
      </c>
      <c r="C2610" s="136" t="s">
        <v>426</v>
      </c>
      <c r="D2610" s="136" t="s">
        <v>806</v>
      </c>
      <c r="E2610" s="136" t="s">
        <v>310</v>
      </c>
      <c r="F2610" s="137">
        <v>102378.73</v>
      </c>
    </row>
    <row r="2611" spans="1:6" hidden="1" outlineLevel="2" x14ac:dyDescent="0.25">
      <c r="A2611" s="136" t="s">
        <v>112</v>
      </c>
      <c r="B2611" s="136" t="s">
        <v>113</v>
      </c>
      <c r="C2611" s="136" t="s">
        <v>426</v>
      </c>
      <c r="D2611" s="136" t="s">
        <v>806</v>
      </c>
      <c r="E2611" s="136" t="s">
        <v>376</v>
      </c>
      <c r="F2611" s="137">
        <v>1605.82</v>
      </c>
    </row>
    <row r="2612" spans="1:6" hidden="1" outlineLevel="2" x14ac:dyDescent="0.25">
      <c r="A2612" s="136" t="s">
        <v>112</v>
      </c>
      <c r="B2612" s="136" t="s">
        <v>113</v>
      </c>
      <c r="C2612" s="136" t="s">
        <v>426</v>
      </c>
      <c r="D2612" s="136" t="s">
        <v>806</v>
      </c>
      <c r="E2612" s="136" t="s">
        <v>363</v>
      </c>
      <c r="F2612" s="137">
        <v>11383.96</v>
      </c>
    </row>
    <row r="2613" spans="1:6" hidden="1" outlineLevel="2" x14ac:dyDescent="0.25">
      <c r="A2613" s="136" t="s">
        <v>112</v>
      </c>
      <c r="B2613" s="136" t="s">
        <v>113</v>
      </c>
      <c r="C2613" s="136" t="s">
        <v>426</v>
      </c>
      <c r="D2613" s="136" t="s">
        <v>806</v>
      </c>
      <c r="E2613" s="136" t="s">
        <v>293</v>
      </c>
      <c r="F2613" s="137">
        <v>50019.16</v>
      </c>
    </row>
    <row r="2614" spans="1:6" hidden="1" outlineLevel="2" x14ac:dyDescent="0.25">
      <c r="A2614" s="136" t="s">
        <v>112</v>
      </c>
      <c r="B2614" s="136" t="s">
        <v>113</v>
      </c>
      <c r="C2614" s="136" t="s">
        <v>426</v>
      </c>
      <c r="D2614" s="136" t="s">
        <v>806</v>
      </c>
      <c r="E2614" s="136" t="s">
        <v>346</v>
      </c>
      <c r="F2614" s="137">
        <v>9263.07</v>
      </c>
    </row>
    <row r="2615" spans="1:6" hidden="1" outlineLevel="2" x14ac:dyDescent="0.25">
      <c r="A2615" s="136" t="s">
        <v>112</v>
      </c>
      <c r="B2615" s="136" t="s">
        <v>113</v>
      </c>
      <c r="C2615" s="136" t="s">
        <v>426</v>
      </c>
      <c r="D2615" s="136" t="s">
        <v>806</v>
      </c>
      <c r="E2615" s="136" t="s">
        <v>292</v>
      </c>
      <c r="F2615" s="137">
        <v>20367.45</v>
      </c>
    </row>
    <row r="2616" spans="1:6" hidden="1" outlineLevel="2" x14ac:dyDescent="0.25">
      <c r="A2616" s="136" t="s">
        <v>112</v>
      </c>
      <c r="B2616" s="136" t="s">
        <v>113</v>
      </c>
      <c r="C2616" s="136" t="s">
        <v>426</v>
      </c>
      <c r="D2616" s="136" t="s">
        <v>806</v>
      </c>
      <c r="E2616" s="136" t="s">
        <v>360</v>
      </c>
      <c r="F2616" s="137">
        <v>14779.5</v>
      </c>
    </row>
    <row r="2617" spans="1:6" hidden="1" outlineLevel="2" x14ac:dyDescent="0.25">
      <c r="A2617" s="136" t="s">
        <v>112</v>
      </c>
      <c r="B2617" s="136" t="s">
        <v>113</v>
      </c>
      <c r="C2617" s="136" t="s">
        <v>426</v>
      </c>
      <c r="D2617" s="136" t="s">
        <v>806</v>
      </c>
      <c r="E2617" s="136" t="s">
        <v>337</v>
      </c>
      <c r="F2617" s="137">
        <v>24967.87</v>
      </c>
    </row>
    <row r="2618" spans="1:6" hidden="1" outlineLevel="2" x14ac:dyDescent="0.25">
      <c r="A2618" s="136" t="s">
        <v>112</v>
      </c>
      <c r="B2618" s="136" t="s">
        <v>113</v>
      </c>
      <c r="C2618" s="136" t="s">
        <v>426</v>
      </c>
      <c r="D2618" s="136" t="s">
        <v>806</v>
      </c>
      <c r="E2618" s="136" t="s">
        <v>367</v>
      </c>
      <c r="F2618" s="137">
        <v>282682.23999999999</v>
      </c>
    </row>
    <row r="2619" spans="1:6" hidden="1" outlineLevel="2" x14ac:dyDescent="0.25">
      <c r="A2619" s="136" t="s">
        <v>112</v>
      </c>
      <c r="B2619" s="136" t="s">
        <v>113</v>
      </c>
      <c r="C2619" s="136" t="s">
        <v>426</v>
      </c>
      <c r="D2619" s="136" t="s">
        <v>806</v>
      </c>
      <c r="E2619" s="136" t="s">
        <v>314</v>
      </c>
      <c r="F2619" s="137">
        <v>18263.669999999998</v>
      </c>
    </row>
    <row r="2620" spans="1:6" hidden="1" outlineLevel="2" x14ac:dyDescent="0.25">
      <c r="A2620" s="136" t="s">
        <v>112</v>
      </c>
      <c r="B2620" s="136" t="s">
        <v>113</v>
      </c>
      <c r="C2620" s="136" t="s">
        <v>426</v>
      </c>
      <c r="D2620" s="136" t="s">
        <v>806</v>
      </c>
      <c r="E2620" s="136" t="s">
        <v>317</v>
      </c>
      <c r="F2620" s="137">
        <v>15551.1</v>
      </c>
    </row>
    <row r="2621" spans="1:6" hidden="1" outlineLevel="2" x14ac:dyDescent="0.25">
      <c r="A2621" s="136" t="s">
        <v>112</v>
      </c>
      <c r="B2621" s="136" t="s">
        <v>113</v>
      </c>
      <c r="C2621" s="136" t="s">
        <v>426</v>
      </c>
      <c r="D2621" s="136" t="s">
        <v>806</v>
      </c>
      <c r="E2621" s="136" t="s">
        <v>324</v>
      </c>
      <c r="F2621" s="137">
        <v>108.52</v>
      </c>
    </row>
    <row r="2622" spans="1:6" hidden="1" outlineLevel="2" x14ac:dyDescent="0.25">
      <c r="A2622" s="136" t="s">
        <v>112</v>
      </c>
      <c r="B2622" s="136" t="s">
        <v>113</v>
      </c>
      <c r="C2622" s="136" t="s">
        <v>426</v>
      </c>
      <c r="D2622" s="136" t="s">
        <v>806</v>
      </c>
      <c r="E2622" s="136" t="s">
        <v>309</v>
      </c>
      <c r="F2622" s="137">
        <v>2509.1799999999998</v>
      </c>
    </row>
    <row r="2623" spans="1:6" hidden="1" outlineLevel="2" x14ac:dyDescent="0.25">
      <c r="A2623" s="136" t="s">
        <v>112</v>
      </c>
      <c r="B2623" s="136" t="s">
        <v>113</v>
      </c>
      <c r="C2623" s="136" t="s">
        <v>426</v>
      </c>
      <c r="D2623" s="136" t="s">
        <v>806</v>
      </c>
      <c r="E2623" s="136" t="s">
        <v>269</v>
      </c>
      <c r="F2623" s="137">
        <v>9652.83</v>
      </c>
    </row>
    <row r="2624" spans="1:6" hidden="1" outlineLevel="2" x14ac:dyDescent="0.25">
      <c r="A2624" s="136" t="s">
        <v>112</v>
      </c>
      <c r="B2624" s="136" t="s">
        <v>113</v>
      </c>
      <c r="C2624" s="136" t="s">
        <v>426</v>
      </c>
      <c r="D2624" s="136" t="s">
        <v>806</v>
      </c>
      <c r="E2624" s="136" t="s">
        <v>288</v>
      </c>
      <c r="F2624" s="137">
        <v>120.6</v>
      </c>
    </row>
    <row r="2625" spans="1:6" hidden="1" outlineLevel="2" x14ac:dyDescent="0.25">
      <c r="A2625" s="136" t="s">
        <v>112</v>
      </c>
      <c r="B2625" s="136" t="s">
        <v>113</v>
      </c>
      <c r="C2625" s="136" t="s">
        <v>426</v>
      </c>
      <c r="D2625" s="136" t="s">
        <v>806</v>
      </c>
      <c r="E2625" s="136" t="s">
        <v>340</v>
      </c>
      <c r="F2625" s="137">
        <v>379454.79</v>
      </c>
    </row>
    <row r="2626" spans="1:6" hidden="1" outlineLevel="2" x14ac:dyDescent="0.25">
      <c r="A2626" s="136" t="s">
        <v>112</v>
      </c>
      <c r="B2626" s="136" t="s">
        <v>113</v>
      </c>
      <c r="C2626" s="136" t="s">
        <v>426</v>
      </c>
      <c r="D2626" s="136" t="s">
        <v>806</v>
      </c>
      <c r="E2626" s="136" t="s">
        <v>313</v>
      </c>
      <c r="F2626" s="137">
        <v>11881.44</v>
      </c>
    </row>
    <row r="2627" spans="1:6" hidden="1" outlineLevel="2" x14ac:dyDescent="0.25">
      <c r="A2627" s="136" t="s">
        <v>112</v>
      </c>
      <c r="B2627" s="136" t="s">
        <v>113</v>
      </c>
      <c r="C2627" s="136" t="s">
        <v>426</v>
      </c>
      <c r="D2627" s="136" t="s">
        <v>806</v>
      </c>
      <c r="E2627" s="136" t="s">
        <v>339</v>
      </c>
      <c r="F2627" s="137">
        <v>20478.22</v>
      </c>
    </row>
    <row r="2628" spans="1:6" hidden="1" outlineLevel="2" x14ac:dyDescent="0.25">
      <c r="A2628" s="136" t="s">
        <v>112</v>
      </c>
      <c r="B2628" s="136" t="s">
        <v>113</v>
      </c>
      <c r="C2628" s="136" t="s">
        <v>426</v>
      </c>
      <c r="D2628" s="136" t="s">
        <v>806</v>
      </c>
      <c r="E2628" s="136" t="s">
        <v>335</v>
      </c>
      <c r="F2628" s="137">
        <v>59983.92</v>
      </c>
    </row>
    <row r="2629" spans="1:6" hidden="1" outlineLevel="2" x14ac:dyDescent="0.25">
      <c r="A2629" s="136" t="s">
        <v>112</v>
      </c>
      <c r="B2629" s="136" t="s">
        <v>113</v>
      </c>
      <c r="C2629" s="136" t="s">
        <v>426</v>
      </c>
      <c r="D2629" s="136" t="s">
        <v>806</v>
      </c>
      <c r="E2629" s="136" t="s">
        <v>338</v>
      </c>
      <c r="F2629" s="137">
        <v>27032.17</v>
      </c>
    </row>
    <row r="2630" spans="1:6" hidden="1" outlineLevel="2" x14ac:dyDescent="0.25">
      <c r="A2630" s="136" t="s">
        <v>112</v>
      </c>
      <c r="B2630" s="136" t="s">
        <v>113</v>
      </c>
      <c r="C2630" s="136" t="s">
        <v>426</v>
      </c>
      <c r="D2630" s="136" t="s">
        <v>806</v>
      </c>
      <c r="E2630" s="136" t="s">
        <v>329</v>
      </c>
      <c r="F2630" s="137">
        <v>24183.06</v>
      </c>
    </row>
    <row r="2631" spans="1:6" hidden="1" outlineLevel="2" x14ac:dyDescent="0.25">
      <c r="A2631" s="136" t="s">
        <v>112</v>
      </c>
      <c r="B2631" s="136" t="s">
        <v>113</v>
      </c>
      <c r="C2631" s="136" t="s">
        <v>426</v>
      </c>
      <c r="D2631" s="136" t="s">
        <v>806</v>
      </c>
      <c r="E2631" s="136" t="s">
        <v>334</v>
      </c>
      <c r="F2631" s="137">
        <v>4274.95</v>
      </c>
    </row>
    <row r="2632" spans="1:6" hidden="1" outlineLevel="2" x14ac:dyDescent="0.25">
      <c r="A2632" s="136" t="s">
        <v>112</v>
      </c>
      <c r="B2632" s="136" t="s">
        <v>113</v>
      </c>
      <c r="C2632" s="136" t="s">
        <v>426</v>
      </c>
      <c r="D2632" s="136" t="s">
        <v>806</v>
      </c>
      <c r="E2632" s="136" t="s">
        <v>336</v>
      </c>
      <c r="F2632" s="137">
        <v>129209.34</v>
      </c>
    </row>
    <row r="2633" spans="1:6" hidden="1" outlineLevel="2" x14ac:dyDescent="0.25">
      <c r="A2633" s="136" t="s">
        <v>112</v>
      </c>
      <c r="B2633" s="136" t="s">
        <v>113</v>
      </c>
      <c r="C2633" s="136" t="s">
        <v>426</v>
      </c>
      <c r="D2633" s="136" t="s">
        <v>807</v>
      </c>
      <c r="E2633" s="136" t="s">
        <v>339</v>
      </c>
      <c r="F2633" s="137">
        <v>86376.68</v>
      </c>
    </row>
    <row r="2634" spans="1:6" hidden="1" outlineLevel="2" x14ac:dyDescent="0.25">
      <c r="A2634" s="136" t="s">
        <v>112</v>
      </c>
      <c r="B2634" s="136" t="s">
        <v>113</v>
      </c>
      <c r="C2634" s="136" t="s">
        <v>426</v>
      </c>
      <c r="D2634" s="136" t="s">
        <v>807</v>
      </c>
      <c r="E2634" s="136" t="s">
        <v>340</v>
      </c>
      <c r="F2634" s="137">
        <v>40769.99</v>
      </c>
    </row>
    <row r="2635" spans="1:6" hidden="1" outlineLevel="2" x14ac:dyDescent="0.25">
      <c r="A2635" s="136" t="s">
        <v>112</v>
      </c>
      <c r="B2635" s="136" t="s">
        <v>113</v>
      </c>
      <c r="C2635" s="136" t="s">
        <v>426</v>
      </c>
      <c r="D2635" s="136" t="s">
        <v>807</v>
      </c>
      <c r="E2635" s="136" t="s">
        <v>269</v>
      </c>
      <c r="F2635" s="137">
        <v>978.98</v>
      </c>
    </row>
    <row r="2636" spans="1:6" hidden="1" outlineLevel="2" x14ac:dyDescent="0.25">
      <c r="A2636" s="136" t="s">
        <v>112</v>
      </c>
      <c r="B2636" s="136" t="s">
        <v>113</v>
      </c>
      <c r="C2636" s="136" t="s">
        <v>426</v>
      </c>
      <c r="D2636" s="136" t="s">
        <v>808</v>
      </c>
      <c r="E2636" s="136" t="s">
        <v>360</v>
      </c>
      <c r="F2636" s="137">
        <v>25302.720000000001</v>
      </c>
    </row>
    <row r="2637" spans="1:6" hidden="1" outlineLevel="2" x14ac:dyDescent="0.25">
      <c r="A2637" s="136" t="s">
        <v>112</v>
      </c>
      <c r="B2637" s="136" t="s">
        <v>113</v>
      </c>
      <c r="C2637" s="136" t="s">
        <v>426</v>
      </c>
      <c r="D2637" s="136" t="s">
        <v>808</v>
      </c>
      <c r="E2637" s="136" t="s">
        <v>362</v>
      </c>
      <c r="F2637" s="137">
        <v>1649.68</v>
      </c>
    </row>
    <row r="2638" spans="1:6" hidden="1" outlineLevel="2" x14ac:dyDescent="0.25">
      <c r="A2638" s="136" t="s">
        <v>112</v>
      </c>
      <c r="B2638" s="136" t="s">
        <v>113</v>
      </c>
      <c r="C2638" s="136" t="s">
        <v>426</v>
      </c>
      <c r="D2638" s="136" t="s">
        <v>808</v>
      </c>
      <c r="E2638" s="136" t="s">
        <v>313</v>
      </c>
      <c r="F2638" s="137">
        <v>130099.42</v>
      </c>
    </row>
    <row r="2639" spans="1:6" hidden="1" outlineLevel="2" x14ac:dyDescent="0.25">
      <c r="A2639" s="136" t="s">
        <v>112</v>
      </c>
      <c r="B2639" s="136" t="s">
        <v>113</v>
      </c>
      <c r="C2639" s="136" t="s">
        <v>426</v>
      </c>
      <c r="D2639" s="136" t="s">
        <v>808</v>
      </c>
      <c r="E2639" s="136" t="s">
        <v>334</v>
      </c>
      <c r="F2639" s="137">
        <v>5697.58</v>
      </c>
    </row>
    <row r="2640" spans="1:6" hidden="1" outlineLevel="2" x14ac:dyDescent="0.25">
      <c r="A2640" s="136" t="s">
        <v>112</v>
      </c>
      <c r="B2640" s="136" t="s">
        <v>113</v>
      </c>
      <c r="C2640" s="136" t="s">
        <v>426</v>
      </c>
      <c r="D2640" s="136" t="s">
        <v>808</v>
      </c>
      <c r="E2640" s="136" t="s">
        <v>269</v>
      </c>
      <c r="F2640" s="137">
        <v>3018.99</v>
      </c>
    </row>
    <row r="2641" spans="1:6" hidden="1" outlineLevel="2" x14ac:dyDescent="0.25">
      <c r="A2641" s="136" t="s">
        <v>112</v>
      </c>
      <c r="B2641" s="136" t="s">
        <v>113</v>
      </c>
      <c r="C2641" s="136" t="s">
        <v>426</v>
      </c>
      <c r="D2641" s="136" t="s">
        <v>808</v>
      </c>
      <c r="E2641" s="136" t="s">
        <v>376</v>
      </c>
      <c r="F2641" s="137">
        <v>178.41</v>
      </c>
    </row>
    <row r="2642" spans="1:6" hidden="1" outlineLevel="2" x14ac:dyDescent="0.25">
      <c r="A2642" s="136" t="s">
        <v>112</v>
      </c>
      <c r="B2642" s="136" t="s">
        <v>113</v>
      </c>
      <c r="C2642" s="136" t="s">
        <v>426</v>
      </c>
      <c r="D2642" s="136" t="s">
        <v>808</v>
      </c>
      <c r="E2642" s="136" t="s">
        <v>315</v>
      </c>
      <c r="F2642" s="137">
        <v>93447.2</v>
      </c>
    </row>
    <row r="2643" spans="1:6" hidden="1" outlineLevel="2" x14ac:dyDescent="0.25">
      <c r="A2643" s="136" t="s">
        <v>112</v>
      </c>
      <c r="B2643" s="136" t="s">
        <v>113</v>
      </c>
      <c r="C2643" s="136" t="s">
        <v>426</v>
      </c>
      <c r="D2643" s="136" t="s">
        <v>808</v>
      </c>
      <c r="E2643" s="136" t="s">
        <v>338</v>
      </c>
      <c r="F2643" s="137">
        <v>27776.49</v>
      </c>
    </row>
    <row r="2644" spans="1:6" hidden="1" outlineLevel="2" x14ac:dyDescent="0.25">
      <c r="A2644" s="136" t="s">
        <v>112</v>
      </c>
      <c r="B2644" s="136" t="s">
        <v>113</v>
      </c>
      <c r="C2644" s="136" t="s">
        <v>426</v>
      </c>
      <c r="D2644" s="136" t="s">
        <v>808</v>
      </c>
      <c r="E2644" s="136" t="s">
        <v>317</v>
      </c>
      <c r="F2644" s="137">
        <v>473.18</v>
      </c>
    </row>
    <row r="2645" spans="1:6" hidden="1" outlineLevel="2" x14ac:dyDescent="0.25">
      <c r="A2645" s="136" t="s">
        <v>112</v>
      </c>
      <c r="B2645" s="136" t="s">
        <v>113</v>
      </c>
      <c r="C2645" s="136" t="s">
        <v>426</v>
      </c>
      <c r="D2645" s="136" t="s">
        <v>808</v>
      </c>
      <c r="E2645" s="136" t="s">
        <v>335</v>
      </c>
      <c r="F2645" s="137">
        <v>45461.75</v>
      </c>
    </row>
    <row r="2646" spans="1:6" hidden="1" outlineLevel="2" x14ac:dyDescent="0.25">
      <c r="A2646" s="136" t="s">
        <v>112</v>
      </c>
      <c r="B2646" s="136" t="s">
        <v>113</v>
      </c>
      <c r="C2646" s="136" t="s">
        <v>426</v>
      </c>
      <c r="D2646" s="136" t="s">
        <v>808</v>
      </c>
      <c r="E2646" s="136" t="s">
        <v>340</v>
      </c>
      <c r="F2646" s="137">
        <v>416197.74</v>
      </c>
    </row>
    <row r="2647" spans="1:6" hidden="1" outlineLevel="2" x14ac:dyDescent="0.25">
      <c r="A2647" s="136" t="s">
        <v>112</v>
      </c>
      <c r="B2647" s="136" t="s">
        <v>113</v>
      </c>
      <c r="C2647" s="136" t="s">
        <v>426</v>
      </c>
      <c r="D2647" s="136" t="s">
        <v>808</v>
      </c>
      <c r="E2647" s="136" t="s">
        <v>367</v>
      </c>
      <c r="F2647" s="137">
        <v>9320.68</v>
      </c>
    </row>
    <row r="2648" spans="1:6" hidden="1" outlineLevel="2" x14ac:dyDescent="0.25">
      <c r="A2648" s="136" t="s">
        <v>112</v>
      </c>
      <c r="B2648" s="136" t="s">
        <v>113</v>
      </c>
      <c r="C2648" s="136" t="s">
        <v>426</v>
      </c>
      <c r="D2648" s="136" t="s">
        <v>808</v>
      </c>
      <c r="E2648" s="136" t="s">
        <v>314</v>
      </c>
      <c r="F2648" s="137">
        <v>136182.20000000001</v>
      </c>
    </row>
    <row r="2649" spans="1:6" hidden="1" outlineLevel="2" x14ac:dyDescent="0.25">
      <c r="A2649" s="136" t="s">
        <v>112</v>
      </c>
      <c r="B2649" s="136" t="s">
        <v>113</v>
      </c>
      <c r="C2649" s="136" t="s">
        <v>426</v>
      </c>
      <c r="D2649" s="136" t="s">
        <v>808</v>
      </c>
      <c r="E2649" s="136" t="s">
        <v>346</v>
      </c>
      <c r="F2649" s="137">
        <v>35590.81</v>
      </c>
    </row>
    <row r="2650" spans="1:6" hidden="1" outlineLevel="2" x14ac:dyDescent="0.25">
      <c r="A2650" s="136" t="s">
        <v>112</v>
      </c>
      <c r="B2650" s="136" t="s">
        <v>113</v>
      </c>
      <c r="C2650" s="136" t="s">
        <v>426</v>
      </c>
      <c r="D2650" s="136" t="s">
        <v>808</v>
      </c>
      <c r="E2650" s="136" t="s">
        <v>343</v>
      </c>
      <c r="F2650" s="137">
        <v>505.61</v>
      </c>
    </row>
    <row r="2651" spans="1:6" hidden="1" outlineLevel="2" x14ac:dyDescent="0.25">
      <c r="A2651" s="136" t="s">
        <v>112</v>
      </c>
      <c r="B2651" s="136" t="s">
        <v>113</v>
      </c>
      <c r="C2651" s="136" t="s">
        <v>426</v>
      </c>
      <c r="D2651" s="136" t="s">
        <v>808</v>
      </c>
      <c r="E2651" s="136" t="s">
        <v>339</v>
      </c>
      <c r="F2651" s="137">
        <v>26200.23</v>
      </c>
    </row>
    <row r="2652" spans="1:6" hidden="1" outlineLevel="2" x14ac:dyDescent="0.25">
      <c r="A2652" s="136" t="s">
        <v>112</v>
      </c>
      <c r="B2652" s="136" t="s">
        <v>113</v>
      </c>
      <c r="C2652" s="136" t="s">
        <v>426</v>
      </c>
      <c r="D2652" s="136" t="s">
        <v>808</v>
      </c>
      <c r="E2652" s="136" t="s">
        <v>363</v>
      </c>
      <c r="F2652" s="137">
        <v>3004.22</v>
      </c>
    </row>
    <row r="2653" spans="1:6" hidden="1" outlineLevel="2" x14ac:dyDescent="0.25">
      <c r="A2653" s="136" t="s">
        <v>112</v>
      </c>
      <c r="B2653" s="136" t="s">
        <v>113</v>
      </c>
      <c r="C2653" s="136" t="s">
        <v>426</v>
      </c>
      <c r="D2653" s="136" t="s">
        <v>808</v>
      </c>
      <c r="E2653" s="136" t="s">
        <v>337</v>
      </c>
      <c r="F2653" s="137">
        <v>16845.95</v>
      </c>
    </row>
    <row r="2654" spans="1:6" hidden="1" outlineLevel="2" x14ac:dyDescent="0.25">
      <c r="A2654" s="136" t="s">
        <v>112</v>
      </c>
      <c r="B2654" s="136" t="s">
        <v>113</v>
      </c>
      <c r="C2654" s="136" t="s">
        <v>426</v>
      </c>
      <c r="D2654" s="136" t="s">
        <v>808</v>
      </c>
      <c r="E2654" s="136" t="s">
        <v>329</v>
      </c>
      <c r="F2654" s="137">
        <v>57919.34</v>
      </c>
    </row>
    <row r="2655" spans="1:6" hidden="1" outlineLevel="2" x14ac:dyDescent="0.25">
      <c r="A2655" s="136" t="s">
        <v>112</v>
      </c>
      <c r="B2655" s="136" t="s">
        <v>113</v>
      </c>
      <c r="C2655" s="136" t="s">
        <v>426</v>
      </c>
      <c r="D2655" s="136" t="s">
        <v>808</v>
      </c>
      <c r="E2655" s="136" t="s">
        <v>336</v>
      </c>
      <c r="F2655" s="137">
        <v>58717.36</v>
      </c>
    </row>
    <row r="2656" spans="1:6" hidden="1" outlineLevel="2" x14ac:dyDescent="0.25">
      <c r="A2656" s="136" t="s">
        <v>112</v>
      </c>
      <c r="B2656" s="136" t="s">
        <v>113</v>
      </c>
      <c r="C2656" s="136" t="s">
        <v>426</v>
      </c>
      <c r="D2656" s="136" t="s">
        <v>809</v>
      </c>
      <c r="E2656" s="136" t="s">
        <v>340</v>
      </c>
      <c r="F2656" s="137">
        <v>28747.599999999999</v>
      </c>
    </row>
    <row r="2657" spans="1:6" hidden="1" outlineLevel="2" x14ac:dyDescent="0.25">
      <c r="A2657" s="136" t="s">
        <v>112</v>
      </c>
      <c r="B2657" s="136" t="s">
        <v>113</v>
      </c>
      <c r="C2657" s="136" t="s">
        <v>426</v>
      </c>
      <c r="D2657" s="136" t="s">
        <v>809</v>
      </c>
      <c r="E2657" s="136" t="s">
        <v>339</v>
      </c>
      <c r="F2657" s="137">
        <v>1579.23</v>
      </c>
    </row>
    <row r="2658" spans="1:6" hidden="1" outlineLevel="2" x14ac:dyDescent="0.25">
      <c r="A2658" s="136" t="s">
        <v>112</v>
      </c>
      <c r="B2658" s="136" t="s">
        <v>113</v>
      </c>
      <c r="C2658" s="136" t="s">
        <v>426</v>
      </c>
      <c r="D2658" s="136" t="s">
        <v>809</v>
      </c>
      <c r="E2658" s="136" t="s">
        <v>269</v>
      </c>
      <c r="F2658" s="137">
        <v>2443.94</v>
      </c>
    </row>
    <row r="2659" spans="1:6" hidden="1" outlineLevel="2" x14ac:dyDescent="0.25">
      <c r="A2659" s="136" t="s">
        <v>112</v>
      </c>
      <c r="B2659" s="136" t="s">
        <v>113</v>
      </c>
      <c r="C2659" s="136" t="s">
        <v>426</v>
      </c>
      <c r="D2659" s="136" t="s">
        <v>810</v>
      </c>
      <c r="E2659" s="136" t="s">
        <v>315</v>
      </c>
      <c r="F2659" s="137">
        <v>38003.910000000003</v>
      </c>
    </row>
    <row r="2660" spans="1:6" hidden="1" outlineLevel="2" x14ac:dyDescent="0.25">
      <c r="A2660" s="136" t="s">
        <v>112</v>
      </c>
      <c r="B2660" s="136" t="s">
        <v>113</v>
      </c>
      <c r="C2660" s="136" t="s">
        <v>426</v>
      </c>
      <c r="D2660" s="136" t="s">
        <v>810</v>
      </c>
      <c r="E2660" s="136" t="s">
        <v>363</v>
      </c>
      <c r="F2660" s="137">
        <v>4627.38</v>
      </c>
    </row>
    <row r="2661" spans="1:6" hidden="1" outlineLevel="2" x14ac:dyDescent="0.25">
      <c r="A2661" s="136" t="s">
        <v>112</v>
      </c>
      <c r="B2661" s="136" t="s">
        <v>113</v>
      </c>
      <c r="C2661" s="136" t="s">
        <v>426</v>
      </c>
      <c r="D2661" s="136" t="s">
        <v>810</v>
      </c>
      <c r="E2661" s="136" t="s">
        <v>335</v>
      </c>
      <c r="F2661" s="137">
        <v>42062.77</v>
      </c>
    </row>
    <row r="2662" spans="1:6" hidden="1" outlineLevel="2" x14ac:dyDescent="0.25">
      <c r="A2662" s="136" t="s">
        <v>112</v>
      </c>
      <c r="B2662" s="136" t="s">
        <v>113</v>
      </c>
      <c r="C2662" s="136" t="s">
        <v>426</v>
      </c>
      <c r="D2662" s="136" t="s">
        <v>810</v>
      </c>
      <c r="E2662" s="136" t="s">
        <v>310</v>
      </c>
      <c r="F2662" s="137">
        <v>13166.4</v>
      </c>
    </row>
    <row r="2663" spans="1:6" hidden="1" outlineLevel="2" x14ac:dyDescent="0.25">
      <c r="A2663" s="136" t="s">
        <v>112</v>
      </c>
      <c r="B2663" s="136" t="s">
        <v>113</v>
      </c>
      <c r="C2663" s="136" t="s">
        <v>426</v>
      </c>
      <c r="D2663" s="136" t="s">
        <v>810</v>
      </c>
      <c r="E2663" s="136" t="s">
        <v>360</v>
      </c>
      <c r="F2663" s="137">
        <v>31723.62</v>
      </c>
    </row>
    <row r="2664" spans="1:6" hidden="1" outlineLevel="2" x14ac:dyDescent="0.25">
      <c r="A2664" s="136" t="s">
        <v>112</v>
      </c>
      <c r="B2664" s="136" t="s">
        <v>113</v>
      </c>
      <c r="C2664" s="136" t="s">
        <v>426</v>
      </c>
      <c r="D2664" s="136" t="s">
        <v>810</v>
      </c>
      <c r="E2664" s="136" t="s">
        <v>334</v>
      </c>
      <c r="F2664" s="137">
        <v>31536.01</v>
      </c>
    </row>
    <row r="2665" spans="1:6" hidden="1" outlineLevel="2" x14ac:dyDescent="0.25">
      <c r="A2665" s="136" t="s">
        <v>112</v>
      </c>
      <c r="B2665" s="136" t="s">
        <v>113</v>
      </c>
      <c r="C2665" s="136" t="s">
        <v>426</v>
      </c>
      <c r="D2665" s="136" t="s">
        <v>810</v>
      </c>
      <c r="E2665" s="136" t="s">
        <v>336</v>
      </c>
      <c r="F2665" s="137">
        <v>23278.47</v>
      </c>
    </row>
    <row r="2666" spans="1:6" hidden="1" outlineLevel="2" x14ac:dyDescent="0.25">
      <c r="A2666" s="136" t="s">
        <v>112</v>
      </c>
      <c r="B2666" s="136" t="s">
        <v>113</v>
      </c>
      <c r="C2666" s="136" t="s">
        <v>426</v>
      </c>
      <c r="D2666" s="136" t="s">
        <v>810</v>
      </c>
      <c r="E2666" s="136" t="s">
        <v>376</v>
      </c>
      <c r="F2666" s="137">
        <v>267.64999999999998</v>
      </c>
    </row>
    <row r="2667" spans="1:6" hidden="1" outlineLevel="2" x14ac:dyDescent="0.25">
      <c r="A2667" s="136" t="s">
        <v>112</v>
      </c>
      <c r="B2667" s="136" t="s">
        <v>113</v>
      </c>
      <c r="C2667" s="136" t="s">
        <v>426</v>
      </c>
      <c r="D2667" s="136" t="s">
        <v>810</v>
      </c>
      <c r="E2667" s="136" t="s">
        <v>329</v>
      </c>
      <c r="F2667" s="137">
        <v>108394.06</v>
      </c>
    </row>
    <row r="2668" spans="1:6" hidden="1" outlineLevel="2" x14ac:dyDescent="0.25">
      <c r="A2668" s="136" t="s">
        <v>112</v>
      </c>
      <c r="B2668" s="136" t="s">
        <v>113</v>
      </c>
      <c r="C2668" s="136" t="s">
        <v>426</v>
      </c>
      <c r="D2668" s="136" t="s">
        <v>810</v>
      </c>
      <c r="E2668" s="136" t="s">
        <v>269</v>
      </c>
      <c r="F2668" s="137">
        <v>34597.54</v>
      </c>
    </row>
    <row r="2669" spans="1:6" hidden="1" outlineLevel="2" x14ac:dyDescent="0.25">
      <c r="A2669" s="136" t="s">
        <v>112</v>
      </c>
      <c r="B2669" s="136" t="s">
        <v>113</v>
      </c>
      <c r="C2669" s="136" t="s">
        <v>426</v>
      </c>
      <c r="D2669" s="136" t="s">
        <v>810</v>
      </c>
      <c r="E2669" s="136" t="s">
        <v>340</v>
      </c>
      <c r="F2669" s="137">
        <v>382556.8</v>
      </c>
    </row>
    <row r="2670" spans="1:6" hidden="1" outlineLevel="2" x14ac:dyDescent="0.25">
      <c r="A2670" s="136" t="s">
        <v>112</v>
      </c>
      <c r="B2670" s="136" t="s">
        <v>113</v>
      </c>
      <c r="C2670" s="136" t="s">
        <v>426</v>
      </c>
      <c r="D2670" s="136" t="s">
        <v>810</v>
      </c>
      <c r="E2670" s="136" t="s">
        <v>346</v>
      </c>
      <c r="F2670" s="137">
        <v>26343.31</v>
      </c>
    </row>
    <row r="2671" spans="1:6" hidden="1" outlineLevel="2" x14ac:dyDescent="0.25">
      <c r="A2671" s="136" t="s">
        <v>112</v>
      </c>
      <c r="B2671" s="136" t="s">
        <v>113</v>
      </c>
      <c r="C2671" s="136" t="s">
        <v>426</v>
      </c>
      <c r="D2671" s="136" t="s">
        <v>810</v>
      </c>
      <c r="E2671" s="136" t="s">
        <v>338</v>
      </c>
      <c r="F2671" s="137">
        <v>60024.79</v>
      </c>
    </row>
    <row r="2672" spans="1:6" hidden="1" outlineLevel="2" x14ac:dyDescent="0.25">
      <c r="A2672" s="136" t="s">
        <v>112</v>
      </c>
      <c r="B2672" s="136" t="s">
        <v>113</v>
      </c>
      <c r="C2672" s="136" t="s">
        <v>426</v>
      </c>
      <c r="D2672" s="136" t="s">
        <v>810</v>
      </c>
      <c r="E2672" s="136" t="s">
        <v>339</v>
      </c>
      <c r="F2672" s="137">
        <v>43733.32</v>
      </c>
    </row>
    <row r="2673" spans="1:6" hidden="1" outlineLevel="2" x14ac:dyDescent="0.25">
      <c r="A2673" s="136" t="s">
        <v>112</v>
      </c>
      <c r="B2673" s="136" t="s">
        <v>113</v>
      </c>
      <c r="C2673" s="136" t="s">
        <v>426</v>
      </c>
      <c r="D2673" s="136" t="s">
        <v>810</v>
      </c>
      <c r="E2673" s="136" t="s">
        <v>314</v>
      </c>
      <c r="F2673" s="137">
        <v>116536.78</v>
      </c>
    </row>
    <row r="2674" spans="1:6" hidden="1" outlineLevel="2" x14ac:dyDescent="0.25">
      <c r="A2674" s="136" t="s">
        <v>112</v>
      </c>
      <c r="B2674" s="136" t="s">
        <v>113</v>
      </c>
      <c r="C2674" s="136" t="s">
        <v>426</v>
      </c>
      <c r="D2674" s="136" t="s">
        <v>810</v>
      </c>
      <c r="E2674" s="136" t="s">
        <v>362</v>
      </c>
      <c r="F2674" s="137">
        <v>13087.85</v>
      </c>
    </row>
    <row r="2675" spans="1:6" hidden="1" outlineLevel="2" x14ac:dyDescent="0.25">
      <c r="A2675" s="136" t="s">
        <v>112</v>
      </c>
      <c r="B2675" s="136" t="s">
        <v>113</v>
      </c>
      <c r="C2675" s="136" t="s">
        <v>426</v>
      </c>
      <c r="D2675" s="136" t="s">
        <v>810</v>
      </c>
      <c r="E2675" s="136" t="s">
        <v>337</v>
      </c>
      <c r="F2675" s="137">
        <v>13059.93</v>
      </c>
    </row>
    <row r="2676" spans="1:6" hidden="1" outlineLevel="2" x14ac:dyDescent="0.25">
      <c r="A2676" s="136" t="s">
        <v>112</v>
      </c>
      <c r="B2676" s="136" t="s">
        <v>113</v>
      </c>
      <c r="C2676" s="136" t="s">
        <v>426</v>
      </c>
      <c r="D2676" s="136" t="s">
        <v>810</v>
      </c>
      <c r="E2676" s="136" t="s">
        <v>313</v>
      </c>
      <c r="F2676" s="137">
        <v>54680.39</v>
      </c>
    </row>
    <row r="2677" spans="1:6" hidden="1" outlineLevel="2" x14ac:dyDescent="0.25">
      <c r="A2677" s="136" t="s">
        <v>112</v>
      </c>
      <c r="B2677" s="136" t="s">
        <v>113</v>
      </c>
      <c r="C2677" s="136" t="s">
        <v>426</v>
      </c>
      <c r="D2677" s="136" t="s">
        <v>811</v>
      </c>
      <c r="E2677" s="136" t="s">
        <v>292</v>
      </c>
      <c r="F2677" s="137">
        <v>42677.72</v>
      </c>
    </row>
    <row r="2678" spans="1:6" hidden="1" outlineLevel="2" x14ac:dyDescent="0.25">
      <c r="A2678" s="136" t="s">
        <v>112</v>
      </c>
      <c r="B2678" s="136" t="s">
        <v>113</v>
      </c>
      <c r="C2678" s="136" t="s">
        <v>426</v>
      </c>
      <c r="D2678" s="136" t="s">
        <v>811</v>
      </c>
      <c r="E2678" s="136" t="s">
        <v>333</v>
      </c>
      <c r="F2678" s="137">
        <v>341.05</v>
      </c>
    </row>
    <row r="2679" spans="1:6" hidden="1" outlineLevel="2" x14ac:dyDescent="0.25">
      <c r="A2679" s="136" t="s">
        <v>112</v>
      </c>
      <c r="B2679" s="136" t="s">
        <v>113</v>
      </c>
      <c r="C2679" s="136" t="s">
        <v>426</v>
      </c>
      <c r="D2679" s="136" t="s">
        <v>811</v>
      </c>
      <c r="E2679" s="136" t="s">
        <v>360</v>
      </c>
      <c r="F2679" s="137">
        <v>14632.13</v>
      </c>
    </row>
    <row r="2680" spans="1:6" hidden="1" outlineLevel="2" x14ac:dyDescent="0.25">
      <c r="A2680" s="136" t="s">
        <v>112</v>
      </c>
      <c r="B2680" s="136" t="s">
        <v>113</v>
      </c>
      <c r="C2680" s="136" t="s">
        <v>426</v>
      </c>
      <c r="D2680" s="136" t="s">
        <v>811</v>
      </c>
      <c r="E2680" s="136" t="s">
        <v>367</v>
      </c>
      <c r="F2680" s="137">
        <v>201823.54</v>
      </c>
    </row>
    <row r="2681" spans="1:6" hidden="1" outlineLevel="2" x14ac:dyDescent="0.25">
      <c r="A2681" s="136" t="s">
        <v>112</v>
      </c>
      <c r="B2681" s="136" t="s">
        <v>113</v>
      </c>
      <c r="C2681" s="136" t="s">
        <v>426</v>
      </c>
      <c r="D2681" s="136" t="s">
        <v>811</v>
      </c>
      <c r="E2681" s="136" t="s">
        <v>324</v>
      </c>
      <c r="F2681" s="137">
        <v>18505.13</v>
      </c>
    </row>
    <row r="2682" spans="1:6" hidden="1" outlineLevel="2" x14ac:dyDescent="0.25">
      <c r="A2682" s="136" t="s">
        <v>112</v>
      </c>
      <c r="B2682" s="136" t="s">
        <v>113</v>
      </c>
      <c r="C2682" s="136" t="s">
        <v>426</v>
      </c>
      <c r="D2682" s="136" t="s">
        <v>811</v>
      </c>
      <c r="E2682" s="136" t="s">
        <v>317</v>
      </c>
      <c r="F2682" s="137">
        <v>337.34</v>
      </c>
    </row>
    <row r="2683" spans="1:6" hidden="1" outlineLevel="2" x14ac:dyDescent="0.25">
      <c r="A2683" s="136" t="s">
        <v>112</v>
      </c>
      <c r="B2683" s="136" t="s">
        <v>113</v>
      </c>
      <c r="C2683" s="136" t="s">
        <v>426</v>
      </c>
      <c r="D2683" s="136" t="s">
        <v>811</v>
      </c>
      <c r="E2683" s="136" t="s">
        <v>293</v>
      </c>
      <c r="F2683" s="137">
        <v>43807.73</v>
      </c>
    </row>
    <row r="2684" spans="1:6" hidden="1" outlineLevel="2" x14ac:dyDescent="0.25">
      <c r="A2684" s="136" t="s">
        <v>112</v>
      </c>
      <c r="B2684" s="136" t="s">
        <v>113</v>
      </c>
      <c r="C2684" s="136" t="s">
        <v>426</v>
      </c>
      <c r="D2684" s="136" t="s">
        <v>811</v>
      </c>
      <c r="E2684" s="136" t="s">
        <v>346</v>
      </c>
      <c r="F2684" s="137">
        <v>15399.4</v>
      </c>
    </row>
    <row r="2685" spans="1:6" hidden="1" outlineLevel="2" x14ac:dyDescent="0.25">
      <c r="A2685" s="136" t="s">
        <v>112</v>
      </c>
      <c r="B2685" s="136" t="s">
        <v>113</v>
      </c>
      <c r="C2685" s="136" t="s">
        <v>426</v>
      </c>
      <c r="D2685" s="136" t="s">
        <v>812</v>
      </c>
      <c r="E2685" s="136" t="s">
        <v>317</v>
      </c>
      <c r="F2685" s="137">
        <v>3320.14</v>
      </c>
    </row>
    <row r="2686" spans="1:6" hidden="1" outlineLevel="2" x14ac:dyDescent="0.25">
      <c r="A2686" s="136" t="s">
        <v>112</v>
      </c>
      <c r="B2686" s="136" t="s">
        <v>113</v>
      </c>
      <c r="C2686" s="136" t="s">
        <v>426</v>
      </c>
      <c r="D2686" s="136" t="s">
        <v>812</v>
      </c>
      <c r="E2686" s="136" t="s">
        <v>329</v>
      </c>
      <c r="F2686" s="137">
        <v>674.32</v>
      </c>
    </row>
    <row r="2687" spans="1:6" hidden="1" outlineLevel="2" x14ac:dyDescent="0.25">
      <c r="A2687" s="136" t="s">
        <v>112</v>
      </c>
      <c r="B2687" s="136" t="s">
        <v>113</v>
      </c>
      <c r="C2687" s="136" t="s">
        <v>426</v>
      </c>
      <c r="D2687" s="136" t="s">
        <v>812</v>
      </c>
      <c r="E2687" s="136" t="s">
        <v>343</v>
      </c>
      <c r="F2687" s="137">
        <v>901.11</v>
      </c>
    </row>
    <row r="2688" spans="1:6" hidden="1" outlineLevel="2" x14ac:dyDescent="0.25">
      <c r="A2688" s="136" t="s">
        <v>112</v>
      </c>
      <c r="B2688" s="136" t="s">
        <v>113</v>
      </c>
      <c r="C2688" s="136" t="s">
        <v>426</v>
      </c>
      <c r="D2688" s="136" t="s">
        <v>812</v>
      </c>
      <c r="E2688" s="136" t="s">
        <v>333</v>
      </c>
      <c r="F2688" s="137">
        <v>852.63</v>
      </c>
    </row>
    <row r="2689" spans="1:6" hidden="1" outlineLevel="2" x14ac:dyDescent="0.25">
      <c r="A2689" s="136" t="s">
        <v>112</v>
      </c>
      <c r="B2689" s="136" t="s">
        <v>113</v>
      </c>
      <c r="C2689" s="136" t="s">
        <v>426</v>
      </c>
      <c r="D2689" s="136" t="s">
        <v>812</v>
      </c>
      <c r="E2689" s="136" t="s">
        <v>339</v>
      </c>
      <c r="F2689" s="137">
        <v>14253.58</v>
      </c>
    </row>
    <row r="2690" spans="1:6" hidden="1" outlineLevel="2" x14ac:dyDescent="0.25">
      <c r="A2690" s="136" t="s">
        <v>112</v>
      </c>
      <c r="B2690" s="136" t="s">
        <v>113</v>
      </c>
      <c r="C2690" s="136" t="s">
        <v>426</v>
      </c>
      <c r="D2690" s="136" t="s">
        <v>813</v>
      </c>
      <c r="E2690" s="136" t="s">
        <v>315</v>
      </c>
      <c r="F2690" s="137">
        <v>41716.120000000003</v>
      </c>
    </row>
    <row r="2691" spans="1:6" hidden="1" outlineLevel="2" x14ac:dyDescent="0.25">
      <c r="A2691" s="136" t="s">
        <v>112</v>
      </c>
      <c r="B2691" s="136" t="s">
        <v>113</v>
      </c>
      <c r="C2691" s="136" t="s">
        <v>426</v>
      </c>
      <c r="D2691" s="136" t="s">
        <v>813</v>
      </c>
      <c r="E2691" s="136" t="s">
        <v>367</v>
      </c>
      <c r="F2691" s="137">
        <v>94082.77</v>
      </c>
    </row>
    <row r="2692" spans="1:6" hidden="1" outlineLevel="2" x14ac:dyDescent="0.25">
      <c r="A2692" s="136" t="s">
        <v>112</v>
      </c>
      <c r="B2692" s="136" t="s">
        <v>113</v>
      </c>
      <c r="C2692" s="136" t="s">
        <v>426</v>
      </c>
      <c r="D2692" s="136" t="s">
        <v>813</v>
      </c>
      <c r="E2692" s="136" t="s">
        <v>291</v>
      </c>
      <c r="F2692" s="137">
        <v>17945.36</v>
      </c>
    </row>
    <row r="2693" spans="1:6" hidden="1" outlineLevel="2" x14ac:dyDescent="0.25">
      <c r="A2693" s="136" t="s">
        <v>112</v>
      </c>
      <c r="B2693" s="136" t="s">
        <v>113</v>
      </c>
      <c r="C2693" s="136" t="s">
        <v>426</v>
      </c>
      <c r="D2693" s="136" t="s">
        <v>813</v>
      </c>
      <c r="E2693" s="136" t="s">
        <v>343</v>
      </c>
      <c r="F2693" s="137">
        <v>6737.13</v>
      </c>
    </row>
    <row r="2694" spans="1:6" hidden="1" outlineLevel="2" x14ac:dyDescent="0.25">
      <c r="A2694" s="136" t="s">
        <v>112</v>
      </c>
      <c r="B2694" s="136" t="s">
        <v>113</v>
      </c>
      <c r="C2694" s="136" t="s">
        <v>426</v>
      </c>
      <c r="D2694" s="136" t="s">
        <v>813</v>
      </c>
      <c r="E2694" s="136" t="s">
        <v>292</v>
      </c>
      <c r="F2694" s="137">
        <v>28914.93</v>
      </c>
    </row>
    <row r="2695" spans="1:6" hidden="1" outlineLevel="2" x14ac:dyDescent="0.25">
      <c r="A2695" s="136" t="s">
        <v>112</v>
      </c>
      <c r="B2695" s="136" t="s">
        <v>113</v>
      </c>
      <c r="C2695" s="136" t="s">
        <v>426</v>
      </c>
      <c r="D2695" s="136" t="s">
        <v>813</v>
      </c>
      <c r="E2695" s="136" t="s">
        <v>360</v>
      </c>
      <c r="F2695" s="137">
        <v>1680</v>
      </c>
    </row>
    <row r="2696" spans="1:6" hidden="1" outlineLevel="2" x14ac:dyDescent="0.25">
      <c r="A2696" s="136" t="s">
        <v>112</v>
      </c>
      <c r="B2696" s="136" t="s">
        <v>113</v>
      </c>
      <c r="C2696" s="136" t="s">
        <v>426</v>
      </c>
      <c r="D2696" s="136" t="s">
        <v>814</v>
      </c>
      <c r="E2696" s="136" t="s">
        <v>328</v>
      </c>
      <c r="F2696" s="137">
        <v>48359.16</v>
      </c>
    </row>
    <row r="2697" spans="1:6" hidden="1" outlineLevel="2" x14ac:dyDescent="0.25">
      <c r="A2697" s="136" t="s">
        <v>112</v>
      </c>
      <c r="B2697" s="136" t="s">
        <v>113</v>
      </c>
      <c r="C2697" s="136" t="s">
        <v>426</v>
      </c>
      <c r="D2697" s="136" t="s">
        <v>814</v>
      </c>
      <c r="E2697" s="136" t="s">
        <v>336</v>
      </c>
      <c r="F2697" s="137">
        <v>312135.28999999998</v>
      </c>
    </row>
    <row r="2698" spans="1:6" hidden="1" outlineLevel="2" x14ac:dyDescent="0.25">
      <c r="A2698" s="136" t="s">
        <v>112</v>
      </c>
      <c r="B2698" s="136" t="s">
        <v>113</v>
      </c>
      <c r="C2698" s="136" t="s">
        <v>426</v>
      </c>
      <c r="D2698" s="136" t="s">
        <v>814</v>
      </c>
      <c r="E2698" s="136" t="s">
        <v>269</v>
      </c>
      <c r="F2698" s="137">
        <v>399742.47</v>
      </c>
    </row>
    <row r="2699" spans="1:6" hidden="1" outlineLevel="2" x14ac:dyDescent="0.25">
      <c r="A2699" s="136" t="s">
        <v>112</v>
      </c>
      <c r="B2699" s="136" t="s">
        <v>113</v>
      </c>
      <c r="C2699" s="136" t="s">
        <v>426</v>
      </c>
      <c r="D2699" s="136" t="s">
        <v>814</v>
      </c>
      <c r="E2699" s="136" t="s">
        <v>290</v>
      </c>
      <c r="F2699" s="137">
        <v>32524.84</v>
      </c>
    </row>
    <row r="2700" spans="1:6" hidden="1" outlineLevel="2" x14ac:dyDescent="0.25">
      <c r="A2700" s="136" t="s">
        <v>112</v>
      </c>
      <c r="B2700" s="136" t="s">
        <v>113</v>
      </c>
      <c r="C2700" s="136" t="s">
        <v>426</v>
      </c>
      <c r="D2700" s="136" t="s">
        <v>814</v>
      </c>
      <c r="E2700" s="136" t="s">
        <v>309</v>
      </c>
      <c r="F2700" s="137">
        <v>46683.51</v>
      </c>
    </row>
    <row r="2701" spans="1:6" hidden="1" outlineLevel="2" x14ac:dyDescent="0.25">
      <c r="A2701" s="136" t="s">
        <v>112</v>
      </c>
      <c r="B2701" s="136" t="s">
        <v>113</v>
      </c>
      <c r="C2701" s="136" t="s">
        <v>426</v>
      </c>
      <c r="D2701" s="136" t="s">
        <v>814</v>
      </c>
      <c r="E2701" s="136" t="s">
        <v>346</v>
      </c>
      <c r="F2701" s="137">
        <v>4567.5</v>
      </c>
    </row>
    <row r="2702" spans="1:6" hidden="1" outlineLevel="2" x14ac:dyDescent="0.25">
      <c r="A2702" s="136" t="s">
        <v>112</v>
      </c>
      <c r="B2702" s="136" t="s">
        <v>113</v>
      </c>
      <c r="C2702" s="136" t="s">
        <v>426</v>
      </c>
      <c r="D2702" s="136" t="s">
        <v>814</v>
      </c>
      <c r="E2702" s="136" t="s">
        <v>329</v>
      </c>
      <c r="F2702" s="137">
        <v>168020.81</v>
      </c>
    </row>
    <row r="2703" spans="1:6" hidden="1" outlineLevel="2" x14ac:dyDescent="0.25">
      <c r="A2703" s="136" t="s">
        <v>112</v>
      </c>
      <c r="B2703" s="136" t="s">
        <v>113</v>
      </c>
      <c r="C2703" s="136" t="s">
        <v>426</v>
      </c>
      <c r="D2703" s="136" t="s">
        <v>814</v>
      </c>
      <c r="E2703" s="136" t="s">
        <v>333</v>
      </c>
      <c r="F2703" s="137">
        <v>45624.94</v>
      </c>
    </row>
    <row r="2704" spans="1:6" hidden="1" outlineLevel="2" x14ac:dyDescent="0.25">
      <c r="A2704" s="136" t="s">
        <v>112</v>
      </c>
      <c r="B2704" s="136" t="s">
        <v>113</v>
      </c>
      <c r="C2704" s="136" t="s">
        <v>426</v>
      </c>
      <c r="D2704" s="136" t="s">
        <v>814</v>
      </c>
      <c r="E2704" s="136" t="s">
        <v>323</v>
      </c>
      <c r="F2704" s="137">
        <v>35194.800000000003</v>
      </c>
    </row>
    <row r="2705" spans="1:6" hidden="1" outlineLevel="2" x14ac:dyDescent="0.25">
      <c r="A2705" s="136" t="s">
        <v>112</v>
      </c>
      <c r="B2705" s="136" t="s">
        <v>113</v>
      </c>
      <c r="C2705" s="136" t="s">
        <v>426</v>
      </c>
      <c r="D2705" s="136" t="s">
        <v>814</v>
      </c>
      <c r="E2705" s="136" t="s">
        <v>363</v>
      </c>
      <c r="F2705" s="137">
        <v>24106.03</v>
      </c>
    </row>
    <row r="2706" spans="1:6" hidden="1" outlineLevel="2" x14ac:dyDescent="0.25">
      <c r="A2706" s="136" t="s">
        <v>112</v>
      </c>
      <c r="B2706" s="136" t="s">
        <v>113</v>
      </c>
      <c r="C2706" s="136" t="s">
        <v>426</v>
      </c>
      <c r="D2706" s="136" t="s">
        <v>814</v>
      </c>
      <c r="E2706" s="136" t="s">
        <v>324</v>
      </c>
      <c r="F2706" s="137">
        <v>61944</v>
      </c>
    </row>
    <row r="2707" spans="1:6" hidden="1" outlineLevel="2" x14ac:dyDescent="0.25">
      <c r="A2707" s="136" t="s">
        <v>112</v>
      </c>
      <c r="B2707" s="136" t="s">
        <v>113</v>
      </c>
      <c r="C2707" s="136" t="s">
        <v>426</v>
      </c>
      <c r="D2707" s="136" t="s">
        <v>814</v>
      </c>
      <c r="E2707" s="136" t="s">
        <v>293</v>
      </c>
      <c r="F2707" s="137">
        <v>59964.67</v>
      </c>
    </row>
    <row r="2708" spans="1:6" hidden="1" outlineLevel="2" x14ac:dyDescent="0.25">
      <c r="A2708" s="136" t="s">
        <v>112</v>
      </c>
      <c r="B2708" s="136" t="s">
        <v>113</v>
      </c>
      <c r="C2708" s="136" t="s">
        <v>426</v>
      </c>
      <c r="D2708" s="136" t="s">
        <v>814</v>
      </c>
      <c r="E2708" s="136" t="s">
        <v>343</v>
      </c>
      <c r="F2708" s="137">
        <v>47611.43</v>
      </c>
    </row>
    <row r="2709" spans="1:6" hidden="1" outlineLevel="2" x14ac:dyDescent="0.25">
      <c r="A2709" s="136" t="s">
        <v>112</v>
      </c>
      <c r="B2709" s="136" t="s">
        <v>113</v>
      </c>
      <c r="C2709" s="136" t="s">
        <v>426</v>
      </c>
      <c r="D2709" s="136" t="s">
        <v>814</v>
      </c>
      <c r="E2709" s="136" t="s">
        <v>313</v>
      </c>
      <c r="F2709" s="137">
        <v>79094.39</v>
      </c>
    </row>
    <row r="2710" spans="1:6" hidden="1" outlineLevel="2" x14ac:dyDescent="0.25">
      <c r="A2710" s="136" t="s">
        <v>112</v>
      </c>
      <c r="B2710" s="136" t="s">
        <v>113</v>
      </c>
      <c r="C2710" s="136" t="s">
        <v>426</v>
      </c>
      <c r="D2710" s="136" t="s">
        <v>814</v>
      </c>
      <c r="E2710" s="136" t="s">
        <v>314</v>
      </c>
      <c r="F2710" s="137">
        <v>103120.53</v>
      </c>
    </row>
    <row r="2711" spans="1:6" hidden="1" outlineLevel="2" x14ac:dyDescent="0.25">
      <c r="A2711" s="136" t="s">
        <v>112</v>
      </c>
      <c r="B2711" s="136" t="s">
        <v>113</v>
      </c>
      <c r="C2711" s="136" t="s">
        <v>426</v>
      </c>
      <c r="D2711" s="136" t="s">
        <v>814</v>
      </c>
      <c r="E2711" s="136" t="s">
        <v>340</v>
      </c>
      <c r="F2711" s="137">
        <v>1487544.37</v>
      </c>
    </row>
    <row r="2712" spans="1:6" hidden="1" outlineLevel="2" x14ac:dyDescent="0.25">
      <c r="A2712" s="136" t="s">
        <v>112</v>
      </c>
      <c r="B2712" s="136" t="s">
        <v>113</v>
      </c>
      <c r="C2712" s="136" t="s">
        <v>426</v>
      </c>
      <c r="D2712" s="136" t="s">
        <v>814</v>
      </c>
      <c r="E2712" s="136" t="s">
        <v>339</v>
      </c>
      <c r="F2712" s="137">
        <v>345600.39</v>
      </c>
    </row>
    <row r="2713" spans="1:6" hidden="1" outlineLevel="2" x14ac:dyDescent="0.25">
      <c r="A2713" s="136" t="s">
        <v>112</v>
      </c>
      <c r="B2713" s="136" t="s">
        <v>113</v>
      </c>
      <c r="C2713" s="136" t="s">
        <v>426</v>
      </c>
      <c r="D2713" s="136" t="s">
        <v>814</v>
      </c>
      <c r="E2713" s="136" t="s">
        <v>375</v>
      </c>
      <c r="F2713" s="137">
        <v>62525.9</v>
      </c>
    </row>
    <row r="2714" spans="1:6" hidden="1" outlineLevel="2" x14ac:dyDescent="0.25">
      <c r="A2714" s="136" t="s">
        <v>112</v>
      </c>
      <c r="B2714" s="136" t="s">
        <v>113</v>
      </c>
      <c r="C2714" s="136" t="s">
        <v>426</v>
      </c>
      <c r="D2714" s="136" t="s">
        <v>814</v>
      </c>
      <c r="E2714" s="136" t="s">
        <v>362</v>
      </c>
      <c r="F2714" s="137">
        <v>43571.18</v>
      </c>
    </row>
    <row r="2715" spans="1:6" hidden="1" outlineLevel="2" x14ac:dyDescent="0.25">
      <c r="A2715" s="136" t="s">
        <v>112</v>
      </c>
      <c r="B2715" s="136" t="s">
        <v>113</v>
      </c>
      <c r="C2715" s="136" t="s">
        <v>426</v>
      </c>
      <c r="D2715" s="136" t="s">
        <v>814</v>
      </c>
      <c r="E2715" s="136" t="s">
        <v>292</v>
      </c>
      <c r="F2715" s="137">
        <v>63043.05</v>
      </c>
    </row>
    <row r="2716" spans="1:6" hidden="1" outlineLevel="2" x14ac:dyDescent="0.25">
      <c r="A2716" s="136" t="s">
        <v>112</v>
      </c>
      <c r="B2716" s="136" t="s">
        <v>113</v>
      </c>
      <c r="C2716" s="136" t="s">
        <v>426</v>
      </c>
      <c r="D2716" s="136" t="s">
        <v>814</v>
      </c>
      <c r="E2716" s="136" t="s">
        <v>360</v>
      </c>
      <c r="F2716" s="137">
        <v>44673.599999999999</v>
      </c>
    </row>
    <row r="2717" spans="1:6" hidden="1" outlineLevel="2" x14ac:dyDescent="0.25">
      <c r="A2717" s="136" t="s">
        <v>112</v>
      </c>
      <c r="B2717" s="136" t="s">
        <v>113</v>
      </c>
      <c r="C2717" s="136" t="s">
        <v>426</v>
      </c>
      <c r="D2717" s="136" t="s">
        <v>814</v>
      </c>
      <c r="E2717" s="136" t="s">
        <v>308</v>
      </c>
      <c r="F2717" s="137">
        <v>45076.87</v>
      </c>
    </row>
    <row r="2718" spans="1:6" hidden="1" outlineLevel="2" x14ac:dyDescent="0.25">
      <c r="A2718" s="136" t="s">
        <v>112</v>
      </c>
      <c r="B2718" s="136" t="s">
        <v>113</v>
      </c>
      <c r="C2718" s="136" t="s">
        <v>426</v>
      </c>
      <c r="D2718" s="136" t="s">
        <v>814</v>
      </c>
      <c r="E2718" s="136" t="s">
        <v>337</v>
      </c>
      <c r="F2718" s="137">
        <v>285569.59999999998</v>
      </c>
    </row>
    <row r="2719" spans="1:6" hidden="1" outlineLevel="2" x14ac:dyDescent="0.25">
      <c r="A2719" s="136" t="s">
        <v>112</v>
      </c>
      <c r="B2719" s="136" t="s">
        <v>113</v>
      </c>
      <c r="C2719" s="136" t="s">
        <v>426</v>
      </c>
      <c r="D2719" s="136" t="s">
        <v>814</v>
      </c>
      <c r="E2719" s="136" t="s">
        <v>291</v>
      </c>
      <c r="F2719" s="137">
        <v>20883.28</v>
      </c>
    </row>
    <row r="2720" spans="1:6" hidden="1" outlineLevel="2" x14ac:dyDescent="0.25">
      <c r="A2720" s="136" t="s">
        <v>112</v>
      </c>
      <c r="B2720" s="136" t="s">
        <v>113</v>
      </c>
      <c r="C2720" s="136" t="s">
        <v>426</v>
      </c>
      <c r="D2720" s="136" t="s">
        <v>814</v>
      </c>
      <c r="E2720" s="136" t="s">
        <v>383</v>
      </c>
      <c r="F2720" s="137">
        <v>46600</v>
      </c>
    </row>
    <row r="2721" spans="1:6" hidden="1" outlineLevel="2" x14ac:dyDescent="0.25">
      <c r="A2721" s="136" t="s">
        <v>112</v>
      </c>
      <c r="B2721" s="136" t="s">
        <v>113</v>
      </c>
      <c r="C2721" s="136" t="s">
        <v>426</v>
      </c>
      <c r="D2721" s="136" t="s">
        <v>814</v>
      </c>
      <c r="E2721" s="136" t="s">
        <v>367</v>
      </c>
      <c r="F2721" s="137">
        <v>62793.61</v>
      </c>
    </row>
    <row r="2722" spans="1:6" hidden="1" outlineLevel="2" x14ac:dyDescent="0.25">
      <c r="A2722" s="136" t="s">
        <v>112</v>
      </c>
      <c r="B2722" s="136" t="s">
        <v>113</v>
      </c>
      <c r="C2722" s="136" t="s">
        <v>426</v>
      </c>
      <c r="D2722" s="136" t="s">
        <v>814</v>
      </c>
      <c r="E2722" s="136" t="s">
        <v>338</v>
      </c>
      <c r="F2722" s="137">
        <v>367879.21</v>
      </c>
    </row>
    <row r="2723" spans="1:6" hidden="1" outlineLevel="2" x14ac:dyDescent="0.25">
      <c r="A2723" s="136" t="s">
        <v>112</v>
      </c>
      <c r="B2723" s="136" t="s">
        <v>113</v>
      </c>
      <c r="C2723" s="136" t="s">
        <v>426</v>
      </c>
      <c r="D2723" s="136" t="s">
        <v>814</v>
      </c>
      <c r="E2723" s="136" t="s">
        <v>315</v>
      </c>
      <c r="F2723" s="137">
        <v>84008.61</v>
      </c>
    </row>
    <row r="2724" spans="1:6" hidden="1" outlineLevel="2" x14ac:dyDescent="0.25">
      <c r="A2724" s="136" t="s">
        <v>112</v>
      </c>
      <c r="B2724" s="136" t="s">
        <v>113</v>
      </c>
      <c r="C2724" s="136" t="s">
        <v>426</v>
      </c>
      <c r="D2724" s="136" t="s">
        <v>814</v>
      </c>
      <c r="E2724" s="136" t="s">
        <v>372</v>
      </c>
      <c r="F2724" s="137">
        <v>47925.88</v>
      </c>
    </row>
    <row r="2725" spans="1:6" hidden="1" outlineLevel="2" x14ac:dyDescent="0.25">
      <c r="A2725" s="136" t="s">
        <v>112</v>
      </c>
      <c r="B2725" s="136" t="s">
        <v>113</v>
      </c>
      <c r="C2725" s="136" t="s">
        <v>426</v>
      </c>
      <c r="D2725" s="136" t="s">
        <v>814</v>
      </c>
      <c r="E2725" s="136" t="s">
        <v>361</v>
      </c>
      <c r="F2725" s="137">
        <v>47622.51</v>
      </c>
    </row>
    <row r="2726" spans="1:6" hidden="1" outlineLevel="2" x14ac:dyDescent="0.25">
      <c r="A2726" s="136" t="s">
        <v>112</v>
      </c>
      <c r="B2726" s="136" t="s">
        <v>113</v>
      </c>
      <c r="C2726" s="136" t="s">
        <v>426</v>
      </c>
      <c r="D2726" s="136" t="s">
        <v>815</v>
      </c>
      <c r="E2726" s="136" t="s">
        <v>317</v>
      </c>
      <c r="F2726" s="137">
        <v>8234.64</v>
      </c>
    </row>
    <row r="2727" spans="1:6" hidden="1" outlineLevel="2" x14ac:dyDescent="0.25">
      <c r="A2727" s="136" t="s">
        <v>112</v>
      </c>
      <c r="B2727" s="136" t="s">
        <v>113</v>
      </c>
      <c r="C2727" s="136" t="s">
        <v>426</v>
      </c>
      <c r="D2727" s="136" t="s">
        <v>815</v>
      </c>
      <c r="E2727" s="136" t="s">
        <v>315</v>
      </c>
      <c r="F2727" s="137">
        <v>273088.40999999997</v>
      </c>
    </row>
    <row r="2728" spans="1:6" hidden="1" outlineLevel="2" x14ac:dyDescent="0.25">
      <c r="A2728" s="136" t="s">
        <v>112</v>
      </c>
      <c r="B2728" s="136" t="s">
        <v>113</v>
      </c>
      <c r="C2728" s="136" t="s">
        <v>426</v>
      </c>
      <c r="D2728" s="136" t="s">
        <v>815</v>
      </c>
      <c r="E2728" s="136" t="s">
        <v>339</v>
      </c>
      <c r="F2728" s="137">
        <v>581.84</v>
      </c>
    </row>
    <row r="2729" spans="1:6" hidden="1" outlineLevel="2" x14ac:dyDescent="0.25">
      <c r="A2729" s="136" t="s">
        <v>112</v>
      </c>
      <c r="B2729" s="136" t="s">
        <v>113</v>
      </c>
      <c r="C2729" s="136" t="s">
        <v>426</v>
      </c>
      <c r="D2729" s="136" t="s">
        <v>815</v>
      </c>
      <c r="E2729" s="136" t="s">
        <v>308</v>
      </c>
      <c r="F2729" s="137">
        <v>75243.14</v>
      </c>
    </row>
    <row r="2730" spans="1:6" hidden="1" outlineLevel="2" x14ac:dyDescent="0.25">
      <c r="A2730" s="136" t="s">
        <v>112</v>
      </c>
      <c r="B2730" s="136" t="s">
        <v>113</v>
      </c>
      <c r="C2730" s="136" t="s">
        <v>426</v>
      </c>
      <c r="D2730" s="136" t="s">
        <v>815</v>
      </c>
      <c r="E2730" s="136" t="s">
        <v>372</v>
      </c>
      <c r="F2730" s="137">
        <v>26890.6</v>
      </c>
    </row>
    <row r="2731" spans="1:6" hidden="1" outlineLevel="2" x14ac:dyDescent="0.25">
      <c r="A2731" s="136" t="s">
        <v>112</v>
      </c>
      <c r="B2731" s="136" t="s">
        <v>113</v>
      </c>
      <c r="C2731" s="136" t="s">
        <v>426</v>
      </c>
      <c r="D2731" s="136" t="s">
        <v>815</v>
      </c>
      <c r="E2731" s="136" t="s">
        <v>316</v>
      </c>
      <c r="F2731" s="137">
        <v>17624.189999999999</v>
      </c>
    </row>
    <row r="2732" spans="1:6" hidden="1" outlineLevel="2" x14ac:dyDescent="0.25">
      <c r="A2732" s="136" t="s">
        <v>112</v>
      </c>
      <c r="B2732" s="136" t="s">
        <v>113</v>
      </c>
      <c r="C2732" s="136" t="s">
        <v>426</v>
      </c>
      <c r="D2732" s="136" t="s">
        <v>815</v>
      </c>
      <c r="E2732" s="136" t="s">
        <v>343</v>
      </c>
      <c r="F2732" s="137">
        <v>51131.67</v>
      </c>
    </row>
    <row r="2733" spans="1:6" hidden="1" outlineLevel="2" x14ac:dyDescent="0.25">
      <c r="A2733" s="136" t="s">
        <v>112</v>
      </c>
      <c r="B2733" s="136" t="s">
        <v>113</v>
      </c>
      <c r="C2733" s="136" t="s">
        <v>426</v>
      </c>
      <c r="D2733" s="136" t="s">
        <v>816</v>
      </c>
      <c r="E2733" s="136" t="s">
        <v>323</v>
      </c>
      <c r="F2733" s="137">
        <v>877.11</v>
      </c>
    </row>
    <row r="2734" spans="1:6" hidden="1" outlineLevel="2" x14ac:dyDescent="0.25">
      <c r="A2734" s="136" t="s">
        <v>112</v>
      </c>
      <c r="B2734" s="136" t="s">
        <v>113</v>
      </c>
      <c r="C2734" s="136" t="s">
        <v>426</v>
      </c>
      <c r="D2734" s="136" t="s">
        <v>816</v>
      </c>
      <c r="E2734" s="136" t="s">
        <v>290</v>
      </c>
      <c r="F2734" s="137">
        <v>4385.57</v>
      </c>
    </row>
    <row r="2735" spans="1:6" hidden="1" outlineLevel="2" x14ac:dyDescent="0.25">
      <c r="A2735" s="136" t="s">
        <v>112</v>
      </c>
      <c r="B2735" s="136" t="s">
        <v>113</v>
      </c>
      <c r="C2735" s="136" t="s">
        <v>426</v>
      </c>
      <c r="D2735" s="136" t="s">
        <v>816</v>
      </c>
      <c r="E2735" s="136" t="s">
        <v>283</v>
      </c>
      <c r="F2735" s="137">
        <v>2631.34</v>
      </c>
    </row>
    <row r="2736" spans="1:6" hidden="1" outlineLevel="2" x14ac:dyDescent="0.25">
      <c r="A2736" s="136" t="s">
        <v>112</v>
      </c>
      <c r="B2736" s="136" t="s">
        <v>113</v>
      </c>
      <c r="C2736" s="136" t="s">
        <v>426</v>
      </c>
      <c r="D2736" s="136" t="s">
        <v>816</v>
      </c>
      <c r="E2736" s="136" t="s">
        <v>324</v>
      </c>
      <c r="F2736" s="137">
        <v>3508.45</v>
      </c>
    </row>
    <row r="2737" spans="1:6" hidden="1" outlineLevel="2" x14ac:dyDescent="0.25">
      <c r="A2737" s="136" t="s">
        <v>112</v>
      </c>
      <c r="B2737" s="136" t="s">
        <v>113</v>
      </c>
      <c r="C2737" s="136" t="s">
        <v>426</v>
      </c>
      <c r="D2737" s="136" t="s">
        <v>816</v>
      </c>
      <c r="E2737" s="136" t="s">
        <v>291</v>
      </c>
      <c r="F2737" s="137">
        <v>3196.09</v>
      </c>
    </row>
    <row r="2738" spans="1:6" hidden="1" outlineLevel="2" x14ac:dyDescent="0.25">
      <c r="A2738" s="136" t="s">
        <v>112</v>
      </c>
      <c r="B2738" s="136" t="s">
        <v>113</v>
      </c>
      <c r="C2738" s="136" t="s">
        <v>426</v>
      </c>
      <c r="D2738" s="136" t="s">
        <v>816</v>
      </c>
      <c r="E2738" s="136" t="s">
        <v>276</v>
      </c>
      <c r="F2738" s="137">
        <v>194.88</v>
      </c>
    </row>
    <row r="2739" spans="1:6" hidden="1" outlineLevel="2" x14ac:dyDescent="0.25">
      <c r="A2739" s="136" t="s">
        <v>112</v>
      </c>
      <c r="B2739" s="136" t="s">
        <v>113</v>
      </c>
      <c r="C2739" s="136" t="s">
        <v>426</v>
      </c>
      <c r="D2739" s="136" t="s">
        <v>816</v>
      </c>
      <c r="E2739" s="136" t="s">
        <v>328</v>
      </c>
      <c r="F2739" s="137">
        <v>7265.19</v>
      </c>
    </row>
    <row r="2740" spans="1:6" hidden="1" outlineLevel="2" x14ac:dyDescent="0.25">
      <c r="A2740" s="136" t="s">
        <v>112</v>
      </c>
      <c r="B2740" s="136" t="s">
        <v>113</v>
      </c>
      <c r="C2740" s="136" t="s">
        <v>426</v>
      </c>
      <c r="D2740" s="136" t="s">
        <v>817</v>
      </c>
      <c r="E2740" s="136" t="s">
        <v>363</v>
      </c>
      <c r="F2740" s="137">
        <v>6461.23</v>
      </c>
    </row>
    <row r="2741" spans="1:6" hidden="1" outlineLevel="2" x14ac:dyDescent="0.25">
      <c r="A2741" s="136" t="s">
        <v>112</v>
      </c>
      <c r="B2741" s="136" t="s">
        <v>113</v>
      </c>
      <c r="C2741" s="136" t="s">
        <v>426</v>
      </c>
      <c r="D2741" s="136" t="s">
        <v>493</v>
      </c>
      <c r="E2741" s="136" t="s">
        <v>335</v>
      </c>
      <c r="F2741" s="137">
        <v>225216.09</v>
      </c>
    </row>
    <row r="2742" spans="1:6" hidden="1" outlineLevel="2" x14ac:dyDescent="0.25">
      <c r="A2742" s="136" t="s">
        <v>112</v>
      </c>
      <c r="B2742" s="136" t="s">
        <v>113</v>
      </c>
      <c r="C2742" s="136" t="s">
        <v>426</v>
      </c>
      <c r="D2742" s="136" t="s">
        <v>493</v>
      </c>
      <c r="E2742" s="136" t="s">
        <v>363</v>
      </c>
      <c r="F2742" s="137">
        <v>1131.45</v>
      </c>
    </row>
    <row r="2743" spans="1:6" hidden="1" outlineLevel="2" x14ac:dyDescent="0.25">
      <c r="A2743" s="136" t="s">
        <v>112</v>
      </c>
      <c r="B2743" s="136" t="s">
        <v>113</v>
      </c>
      <c r="C2743" s="136" t="s">
        <v>426</v>
      </c>
      <c r="D2743" s="136" t="s">
        <v>493</v>
      </c>
      <c r="E2743" s="136" t="s">
        <v>339</v>
      </c>
      <c r="F2743" s="137">
        <v>-55114.61</v>
      </c>
    </row>
    <row r="2744" spans="1:6" hidden="1" outlineLevel="2" x14ac:dyDescent="0.25">
      <c r="A2744" s="136" t="s">
        <v>112</v>
      </c>
      <c r="B2744" s="136" t="s">
        <v>113</v>
      </c>
      <c r="C2744" s="136" t="s">
        <v>426</v>
      </c>
      <c r="D2744" s="136" t="s">
        <v>493</v>
      </c>
      <c r="E2744" s="136" t="s">
        <v>337</v>
      </c>
      <c r="F2744" s="137">
        <v>37654.51</v>
      </c>
    </row>
    <row r="2745" spans="1:6" hidden="1" outlineLevel="2" x14ac:dyDescent="0.25">
      <c r="A2745" s="136" t="s">
        <v>112</v>
      </c>
      <c r="B2745" s="136" t="s">
        <v>113</v>
      </c>
      <c r="C2745" s="136" t="s">
        <v>426</v>
      </c>
      <c r="D2745" s="136" t="s">
        <v>493</v>
      </c>
      <c r="E2745" s="136" t="s">
        <v>269</v>
      </c>
      <c r="F2745" s="137">
        <v>1839946.08</v>
      </c>
    </row>
    <row r="2746" spans="1:6" hidden="1" outlineLevel="2" x14ac:dyDescent="0.25">
      <c r="A2746" s="136" t="s">
        <v>112</v>
      </c>
      <c r="B2746" s="136" t="s">
        <v>113</v>
      </c>
      <c r="C2746" s="136" t="s">
        <v>426</v>
      </c>
      <c r="D2746" s="136" t="s">
        <v>493</v>
      </c>
      <c r="E2746" s="136" t="s">
        <v>338</v>
      </c>
      <c r="F2746" s="137">
        <v>49706.64</v>
      </c>
    </row>
    <row r="2747" spans="1:6" hidden="1" outlineLevel="2" x14ac:dyDescent="0.25">
      <c r="A2747" s="136" t="s">
        <v>112</v>
      </c>
      <c r="B2747" s="136" t="s">
        <v>113</v>
      </c>
      <c r="C2747" s="136" t="s">
        <v>426</v>
      </c>
      <c r="D2747" s="136" t="s">
        <v>493</v>
      </c>
      <c r="E2747" s="136" t="s">
        <v>336</v>
      </c>
      <c r="F2747" s="137">
        <v>45494.19</v>
      </c>
    </row>
    <row r="2748" spans="1:6" hidden="1" outlineLevel="2" x14ac:dyDescent="0.25">
      <c r="A2748" s="136" t="s">
        <v>112</v>
      </c>
      <c r="B2748" s="136" t="s">
        <v>113</v>
      </c>
      <c r="C2748" s="136" t="s">
        <v>426</v>
      </c>
      <c r="D2748" s="136" t="s">
        <v>493</v>
      </c>
      <c r="E2748" s="136" t="s">
        <v>340</v>
      </c>
      <c r="F2748" s="137">
        <v>1099390.96</v>
      </c>
    </row>
    <row r="2749" spans="1:6" hidden="1" outlineLevel="2" x14ac:dyDescent="0.25">
      <c r="A2749" s="136" t="s">
        <v>112</v>
      </c>
      <c r="B2749" s="136" t="s">
        <v>113</v>
      </c>
      <c r="C2749" s="136" t="s">
        <v>426</v>
      </c>
      <c r="D2749" s="136" t="s">
        <v>493</v>
      </c>
      <c r="E2749" s="136" t="s">
        <v>310</v>
      </c>
      <c r="F2749" s="137">
        <v>24409.040000000001</v>
      </c>
    </row>
    <row r="2750" spans="1:6" hidden="1" outlineLevel="2" x14ac:dyDescent="0.25">
      <c r="A2750" s="136" t="s">
        <v>112</v>
      </c>
      <c r="B2750" s="136" t="s">
        <v>113</v>
      </c>
      <c r="C2750" s="136" t="s">
        <v>426</v>
      </c>
      <c r="D2750" s="136" t="s">
        <v>493</v>
      </c>
      <c r="E2750" s="136" t="s">
        <v>334</v>
      </c>
      <c r="F2750" s="137">
        <v>93186.07</v>
      </c>
    </row>
    <row r="2751" spans="1:6" outlineLevel="1" collapsed="1" x14ac:dyDescent="0.25">
      <c r="A2751" s="136"/>
      <c r="B2751" s="136"/>
      <c r="C2751" s="140" t="s">
        <v>427</v>
      </c>
      <c r="D2751" s="136"/>
      <c r="E2751" s="136"/>
      <c r="F2751" s="137">
        <f>SUBTOTAL(9,F2550:F2750)</f>
        <v>31440206.710000005</v>
      </c>
    </row>
    <row r="2752" spans="1:6" hidden="1" outlineLevel="2" x14ac:dyDescent="0.25">
      <c r="A2752" s="136" t="s">
        <v>112</v>
      </c>
      <c r="B2752" s="136" t="s">
        <v>113</v>
      </c>
      <c r="C2752" s="136" t="s">
        <v>428</v>
      </c>
      <c r="D2752" s="136" t="s">
        <v>818</v>
      </c>
      <c r="E2752" s="136" t="s">
        <v>346</v>
      </c>
      <c r="F2752" s="137">
        <v>114087.52</v>
      </c>
    </row>
    <row r="2753" spans="1:6" hidden="1" outlineLevel="2" x14ac:dyDescent="0.25">
      <c r="A2753" s="136" t="s">
        <v>112</v>
      </c>
      <c r="B2753" s="136" t="s">
        <v>113</v>
      </c>
      <c r="C2753" s="136" t="s">
        <v>428</v>
      </c>
      <c r="D2753" s="136" t="s">
        <v>818</v>
      </c>
      <c r="E2753" s="136" t="s">
        <v>362</v>
      </c>
      <c r="F2753" s="137">
        <v>3414103.64</v>
      </c>
    </row>
    <row r="2754" spans="1:6" hidden="1" outlineLevel="2" x14ac:dyDescent="0.25">
      <c r="A2754" s="136" t="s">
        <v>112</v>
      </c>
      <c r="B2754" s="136" t="s">
        <v>113</v>
      </c>
      <c r="C2754" s="136" t="s">
        <v>428</v>
      </c>
      <c r="D2754" s="136" t="s">
        <v>818</v>
      </c>
      <c r="E2754" s="136" t="s">
        <v>314</v>
      </c>
      <c r="F2754" s="137">
        <v>79382.17</v>
      </c>
    </row>
    <row r="2755" spans="1:6" hidden="1" outlineLevel="2" x14ac:dyDescent="0.25">
      <c r="A2755" s="136" t="s">
        <v>112</v>
      </c>
      <c r="B2755" s="136" t="s">
        <v>113</v>
      </c>
      <c r="C2755" s="136" t="s">
        <v>428</v>
      </c>
      <c r="D2755" s="136" t="s">
        <v>818</v>
      </c>
      <c r="E2755" s="136" t="s">
        <v>336</v>
      </c>
      <c r="F2755" s="137">
        <v>661767.47</v>
      </c>
    </row>
    <row r="2756" spans="1:6" hidden="1" outlineLevel="2" x14ac:dyDescent="0.25">
      <c r="A2756" s="136" t="s">
        <v>112</v>
      </c>
      <c r="B2756" s="136" t="s">
        <v>113</v>
      </c>
      <c r="C2756" s="136" t="s">
        <v>428</v>
      </c>
      <c r="D2756" s="136" t="s">
        <v>818</v>
      </c>
      <c r="E2756" s="136" t="s">
        <v>343</v>
      </c>
      <c r="F2756" s="137">
        <v>908409.63</v>
      </c>
    </row>
    <row r="2757" spans="1:6" hidden="1" outlineLevel="2" x14ac:dyDescent="0.25">
      <c r="A2757" s="136" t="s">
        <v>112</v>
      </c>
      <c r="B2757" s="136" t="s">
        <v>113</v>
      </c>
      <c r="C2757" s="136" t="s">
        <v>428</v>
      </c>
      <c r="D2757" s="136" t="s">
        <v>818</v>
      </c>
      <c r="E2757" s="136" t="s">
        <v>376</v>
      </c>
      <c r="F2757" s="137">
        <v>3179219.46</v>
      </c>
    </row>
    <row r="2758" spans="1:6" hidden="1" outlineLevel="2" x14ac:dyDescent="0.25">
      <c r="A2758" s="136" t="s">
        <v>112</v>
      </c>
      <c r="B2758" s="136" t="s">
        <v>113</v>
      </c>
      <c r="C2758" s="136" t="s">
        <v>428</v>
      </c>
      <c r="D2758" s="136" t="s">
        <v>818</v>
      </c>
      <c r="E2758" s="136" t="s">
        <v>333</v>
      </c>
      <c r="F2758" s="137">
        <v>301552.48</v>
      </c>
    </row>
    <row r="2759" spans="1:6" hidden="1" outlineLevel="2" x14ac:dyDescent="0.25">
      <c r="A2759" s="136" t="s">
        <v>112</v>
      </c>
      <c r="B2759" s="136" t="s">
        <v>113</v>
      </c>
      <c r="C2759" s="136" t="s">
        <v>428</v>
      </c>
      <c r="D2759" s="136" t="s">
        <v>818</v>
      </c>
      <c r="E2759" s="136" t="s">
        <v>363</v>
      </c>
      <c r="F2759" s="137">
        <v>2291349.0699999998</v>
      </c>
    </row>
    <row r="2760" spans="1:6" hidden="1" outlineLevel="2" x14ac:dyDescent="0.25">
      <c r="A2760" s="136" t="s">
        <v>112</v>
      </c>
      <c r="B2760" s="136" t="s">
        <v>113</v>
      </c>
      <c r="C2760" s="136" t="s">
        <v>428</v>
      </c>
      <c r="D2760" s="136" t="s">
        <v>818</v>
      </c>
      <c r="E2760" s="136" t="s">
        <v>313</v>
      </c>
      <c r="F2760" s="137">
        <v>456329.83</v>
      </c>
    </row>
    <row r="2761" spans="1:6" hidden="1" outlineLevel="2" x14ac:dyDescent="0.25">
      <c r="A2761" s="136" t="s">
        <v>112</v>
      </c>
      <c r="B2761" s="136" t="s">
        <v>113</v>
      </c>
      <c r="C2761" s="136" t="s">
        <v>428</v>
      </c>
      <c r="D2761" s="136" t="s">
        <v>818</v>
      </c>
      <c r="E2761" s="136" t="s">
        <v>340</v>
      </c>
      <c r="F2761" s="137">
        <v>7661832.5800000001</v>
      </c>
    </row>
    <row r="2762" spans="1:6" hidden="1" outlineLevel="2" x14ac:dyDescent="0.25">
      <c r="A2762" s="136" t="s">
        <v>112</v>
      </c>
      <c r="B2762" s="136" t="s">
        <v>113</v>
      </c>
      <c r="C2762" s="136" t="s">
        <v>428</v>
      </c>
      <c r="D2762" s="136" t="s">
        <v>818</v>
      </c>
      <c r="E2762" s="136" t="s">
        <v>335</v>
      </c>
      <c r="F2762" s="137">
        <v>982993.99</v>
      </c>
    </row>
    <row r="2763" spans="1:6" hidden="1" outlineLevel="2" x14ac:dyDescent="0.25">
      <c r="A2763" s="136" t="s">
        <v>112</v>
      </c>
      <c r="B2763" s="136" t="s">
        <v>113</v>
      </c>
      <c r="C2763" s="136" t="s">
        <v>428</v>
      </c>
      <c r="D2763" s="136" t="s">
        <v>818</v>
      </c>
      <c r="E2763" s="136" t="s">
        <v>361</v>
      </c>
      <c r="F2763" s="137">
        <v>3651819.33</v>
      </c>
    </row>
    <row r="2764" spans="1:6" hidden="1" outlineLevel="2" x14ac:dyDescent="0.25">
      <c r="A2764" s="136" t="s">
        <v>112</v>
      </c>
      <c r="B2764" s="136" t="s">
        <v>113</v>
      </c>
      <c r="C2764" s="136" t="s">
        <v>428</v>
      </c>
      <c r="D2764" s="136" t="s">
        <v>818</v>
      </c>
      <c r="E2764" s="136" t="s">
        <v>292</v>
      </c>
      <c r="F2764" s="137">
        <v>510121.72</v>
      </c>
    </row>
    <row r="2765" spans="1:6" hidden="1" outlineLevel="2" x14ac:dyDescent="0.25">
      <c r="A2765" s="136" t="s">
        <v>112</v>
      </c>
      <c r="B2765" s="136" t="s">
        <v>113</v>
      </c>
      <c r="C2765" s="136" t="s">
        <v>428</v>
      </c>
      <c r="D2765" s="136" t="s">
        <v>818</v>
      </c>
      <c r="E2765" s="136" t="s">
        <v>367</v>
      </c>
      <c r="F2765" s="137">
        <v>2495821.0499999998</v>
      </c>
    </row>
    <row r="2766" spans="1:6" hidden="1" outlineLevel="2" x14ac:dyDescent="0.25">
      <c r="A2766" s="136" t="s">
        <v>112</v>
      </c>
      <c r="B2766" s="136" t="s">
        <v>113</v>
      </c>
      <c r="C2766" s="136" t="s">
        <v>428</v>
      </c>
      <c r="D2766" s="136" t="s">
        <v>818</v>
      </c>
      <c r="E2766" s="136" t="s">
        <v>360</v>
      </c>
      <c r="F2766" s="137">
        <v>241030.74</v>
      </c>
    </row>
    <row r="2767" spans="1:6" hidden="1" outlineLevel="2" x14ac:dyDescent="0.25">
      <c r="A2767" s="136" t="s">
        <v>112</v>
      </c>
      <c r="B2767" s="136" t="s">
        <v>113</v>
      </c>
      <c r="C2767" s="136" t="s">
        <v>428</v>
      </c>
      <c r="D2767" s="136" t="s">
        <v>818</v>
      </c>
      <c r="E2767" s="136" t="s">
        <v>310</v>
      </c>
      <c r="F2767" s="137">
        <v>3265412.29</v>
      </c>
    </row>
    <row r="2768" spans="1:6" hidden="1" outlineLevel="2" x14ac:dyDescent="0.25">
      <c r="A2768" s="136" t="s">
        <v>112</v>
      </c>
      <c r="B2768" s="136" t="s">
        <v>113</v>
      </c>
      <c r="C2768" s="136" t="s">
        <v>428</v>
      </c>
      <c r="D2768" s="136" t="s">
        <v>818</v>
      </c>
      <c r="E2768" s="136" t="s">
        <v>372</v>
      </c>
      <c r="F2768" s="137">
        <v>4283981.53</v>
      </c>
    </row>
    <row r="2769" spans="1:6" hidden="1" outlineLevel="2" x14ac:dyDescent="0.25">
      <c r="A2769" s="136" t="s">
        <v>112</v>
      </c>
      <c r="B2769" s="136" t="s">
        <v>113</v>
      </c>
      <c r="C2769" s="136" t="s">
        <v>428</v>
      </c>
      <c r="D2769" s="136" t="s">
        <v>818</v>
      </c>
      <c r="E2769" s="136" t="s">
        <v>315</v>
      </c>
      <c r="F2769" s="137">
        <v>995200.47</v>
      </c>
    </row>
    <row r="2770" spans="1:6" hidden="1" outlineLevel="2" x14ac:dyDescent="0.25">
      <c r="A2770" s="136" t="s">
        <v>112</v>
      </c>
      <c r="B2770" s="136" t="s">
        <v>113</v>
      </c>
      <c r="C2770" s="136" t="s">
        <v>428</v>
      </c>
      <c r="D2770" s="136" t="s">
        <v>818</v>
      </c>
      <c r="E2770" s="136" t="s">
        <v>329</v>
      </c>
      <c r="F2770" s="137">
        <v>373983.35</v>
      </c>
    </row>
    <row r="2771" spans="1:6" hidden="1" outlineLevel="2" x14ac:dyDescent="0.25">
      <c r="A2771" s="136" t="s">
        <v>112</v>
      </c>
      <c r="B2771" s="136" t="s">
        <v>113</v>
      </c>
      <c r="C2771" s="136" t="s">
        <v>428</v>
      </c>
      <c r="D2771" s="136" t="s">
        <v>818</v>
      </c>
      <c r="E2771" s="136" t="s">
        <v>316</v>
      </c>
      <c r="F2771" s="137">
        <v>1696862.9</v>
      </c>
    </row>
    <row r="2772" spans="1:6" hidden="1" outlineLevel="2" x14ac:dyDescent="0.25">
      <c r="A2772" s="136" t="s">
        <v>112</v>
      </c>
      <c r="B2772" s="136" t="s">
        <v>113</v>
      </c>
      <c r="C2772" s="136" t="s">
        <v>428</v>
      </c>
      <c r="D2772" s="136" t="s">
        <v>818</v>
      </c>
      <c r="E2772" s="136" t="s">
        <v>334</v>
      </c>
      <c r="F2772" s="137">
        <v>2320398.4</v>
      </c>
    </row>
    <row r="2773" spans="1:6" hidden="1" outlineLevel="2" x14ac:dyDescent="0.25">
      <c r="A2773" s="136" t="s">
        <v>112</v>
      </c>
      <c r="B2773" s="136" t="s">
        <v>113</v>
      </c>
      <c r="C2773" s="136" t="s">
        <v>428</v>
      </c>
      <c r="D2773" s="136" t="s">
        <v>818</v>
      </c>
      <c r="E2773" s="136" t="s">
        <v>337</v>
      </c>
      <c r="F2773" s="137">
        <v>81123.820000000007</v>
      </c>
    </row>
    <row r="2774" spans="1:6" hidden="1" outlineLevel="2" x14ac:dyDescent="0.25">
      <c r="A2774" s="136" t="s">
        <v>112</v>
      </c>
      <c r="B2774" s="136" t="s">
        <v>113</v>
      </c>
      <c r="C2774" s="136" t="s">
        <v>428</v>
      </c>
      <c r="D2774" s="136" t="s">
        <v>818</v>
      </c>
      <c r="E2774" s="136" t="s">
        <v>317</v>
      </c>
      <c r="F2774" s="137">
        <v>1183420.57</v>
      </c>
    </row>
    <row r="2775" spans="1:6" hidden="1" outlineLevel="2" x14ac:dyDescent="0.25">
      <c r="A2775" s="136" t="s">
        <v>112</v>
      </c>
      <c r="B2775" s="136" t="s">
        <v>113</v>
      </c>
      <c r="C2775" s="136" t="s">
        <v>428</v>
      </c>
      <c r="D2775" s="136" t="s">
        <v>818</v>
      </c>
      <c r="E2775" s="136" t="s">
        <v>308</v>
      </c>
      <c r="F2775" s="137">
        <v>1536451.32</v>
      </c>
    </row>
    <row r="2776" spans="1:6" hidden="1" outlineLevel="2" x14ac:dyDescent="0.25">
      <c r="A2776" s="136" t="s">
        <v>112</v>
      </c>
      <c r="B2776" s="136" t="s">
        <v>113</v>
      </c>
      <c r="C2776" s="136" t="s">
        <v>428</v>
      </c>
      <c r="D2776" s="136" t="s">
        <v>818</v>
      </c>
      <c r="E2776" s="136" t="s">
        <v>383</v>
      </c>
      <c r="F2776" s="137">
        <v>3458028.2</v>
      </c>
    </row>
    <row r="2777" spans="1:6" hidden="1" outlineLevel="2" x14ac:dyDescent="0.25">
      <c r="A2777" s="136" t="s">
        <v>112</v>
      </c>
      <c r="B2777" s="136" t="s">
        <v>113</v>
      </c>
      <c r="C2777" s="136" t="s">
        <v>428</v>
      </c>
      <c r="D2777" s="136" t="s">
        <v>818</v>
      </c>
      <c r="E2777" s="136" t="s">
        <v>339</v>
      </c>
      <c r="F2777" s="137">
        <v>200374</v>
      </c>
    </row>
    <row r="2778" spans="1:6" hidden="1" outlineLevel="2" x14ac:dyDescent="0.25">
      <c r="A2778" s="136" t="s">
        <v>112</v>
      </c>
      <c r="B2778" s="136" t="s">
        <v>113</v>
      </c>
      <c r="C2778" s="136" t="s">
        <v>428</v>
      </c>
      <c r="D2778" s="136" t="s">
        <v>818</v>
      </c>
      <c r="E2778" s="136" t="s">
        <v>375</v>
      </c>
      <c r="F2778" s="137">
        <v>3938433.69</v>
      </c>
    </row>
    <row r="2779" spans="1:6" hidden="1" outlineLevel="2" x14ac:dyDescent="0.25">
      <c r="A2779" s="136" t="s">
        <v>112</v>
      </c>
      <c r="B2779" s="136" t="s">
        <v>113</v>
      </c>
      <c r="C2779" s="136" t="s">
        <v>428</v>
      </c>
      <c r="D2779" s="136" t="s">
        <v>818</v>
      </c>
      <c r="E2779" s="136" t="s">
        <v>309</v>
      </c>
      <c r="F2779" s="137">
        <v>1638059.43</v>
      </c>
    </row>
    <row r="2780" spans="1:6" hidden="1" outlineLevel="2" x14ac:dyDescent="0.25">
      <c r="A2780" s="136" t="s">
        <v>112</v>
      </c>
      <c r="B2780" s="136" t="s">
        <v>113</v>
      </c>
      <c r="C2780" s="136" t="s">
        <v>428</v>
      </c>
      <c r="D2780" s="136" t="s">
        <v>818</v>
      </c>
      <c r="E2780" s="136" t="s">
        <v>293</v>
      </c>
      <c r="F2780" s="137">
        <v>344749.92</v>
      </c>
    </row>
    <row r="2781" spans="1:6" hidden="1" outlineLevel="2" x14ac:dyDescent="0.25">
      <c r="A2781" s="136" t="s">
        <v>112</v>
      </c>
      <c r="B2781" s="136" t="s">
        <v>113</v>
      </c>
      <c r="C2781" s="136" t="s">
        <v>428</v>
      </c>
      <c r="D2781" s="136" t="s">
        <v>819</v>
      </c>
      <c r="E2781" s="136" t="s">
        <v>309</v>
      </c>
      <c r="F2781" s="137">
        <v>-5335.52</v>
      </c>
    </row>
    <row r="2782" spans="1:6" hidden="1" outlineLevel="2" x14ac:dyDescent="0.25">
      <c r="A2782" s="136" t="s">
        <v>112</v>
      </c>
      <c r="B2782" s="136" t="s">
        <v>113</v>
      </c>
      <c r="C2782" s="136" t="s">
        <v>428</v>
      </c>
      <c r="D2782" s="136" t="s">
        <v>493</v>
      </c>
      <c r="E2782" s="136" t="s">
        <v>334</v>
      </c>
      <c r="F2782" s="137">
        <v>300782.13</v>
      </c>
    </row>
    <row r="2783" spans="1:6" hidden="1" outlineLevel="2" x14ac:dyDescent="0.25">
      <c r="A2783" s="136" t="s">
        <v>112</v>
      </c>
      <c r="B2783" s="136" t="s">
        <v>113</v>
      </c>
      <c r="C2783" s="136" t="s">
        <v>428</v>
      </c>
      <c r="D2783" s="136" t="s">
        <v>493</v>
      </c>
      <c r="E2783" s="136" t="s">
        <v>337</v>
      </c>
      <c r="F2783" s="137">
        <v>97824.28</v>
      </c>
    </row>
    <row r="2784" spans="1:6" hidden="1" outlineLevel="2" x14ac:dyDescent="0.25">
      <c r="A2784" s="136" t="s">
        <v>112</v>
      </c>
      <c r="B2784" s="136" t="s">
        <v>113</v>
      </c>
      <c r="C2784" s="136" t="s">
        <v>428</v>
      </c>
      <c r="D2784" s="136" t="s">
        <v>493</v>
      </c>
      <c r="E2784" s="136" t="s">
        <v>269</v>
      </c>
      <c r="F2784" s="137">
        <v>998563.94</v>
      </c>
    </row>
    <row r="2785" spans="1:6" hidden="1" outlineLevel="2" x14ac:dyDescent="0.25">
      <c r="A2785" s="136" t="s">
        <v>112</v>
      </c>
      <c r="B2785" s="136" t="s">
        <v>113</v>
      </c>
      <c r="C2785" s="136" t="s">
        <v>428</v>
      </c>
      <c r="D2785" s="136" t="s">
        <v>493</v>
      </c>
      <c r="E2785" s="136" t="s">
        <v>335</v>
      </c>
      <c r="F2785" s="137">
        <v>667036.34</v>
      </c>
    </row>
    <row r="2786" spans="1:6" hidden="1" outlineLevel="2" x14ac:dyDescent="0.25">
      <c r="A2786" s="136" t="s">
        <v>112</v>
      </c>
      <c r="B2786" s="136" t="s">
        <v>113</v>
      </c>
      <c r="C2786" s="136" t="s">
        <v>428</v>
      </c>
      <c r="D2786" s="136" t="s">
        <v>493</v>
      </c>
      <c r="E2786" s="136" t="s">
        <v>338</v>
      </c>
      <c r="F2786" s="137">
        <v>104495.19</v>
      </c>
    </row>
    <row r="2787" spans="1:6" hidden="1" outlineLevel="2" x14ac:dyDescent="0.25">
      <c r="A2787" s="136" t="s">
        <v>112</v>
      </c>
      <c r="B2787" s="136" t="s">
        <v>113</v>
      </c>
      <c r="C2787" s="136" t="s">
        <v>428</v>
      </c>
      <c r="D2787" s="136" t="s">
        <v>493</v>
      </c>
      <c r="E2787" s="136" t="s">
        <v>340</v>
      </c>
      <c r="F2787" s="137">
        <v>487983.57</v>
      </c>
    </row>
    <row r="2788" spans="1:6" hidden="1" outlineLevel="2" x14ac:dyDescent="0.25">
      <c r="A2788" s="136" t="s">
        <v>112</v>
      </c>
      <c r="B2788" s="136" t="s">
        <v>113</v>
      </c>
      <c r="C2788" s="136" t="s">
        <v>428</v>
      </c>
      <c r="D2788" s="136" t="s">
        <v>493</v>
      </c>
      <c r="E2788" s="136" t="s">
        <v>336</v>
      </c>
      <c r="F2788" s="137">
        <v>121877.33</v>
      </c>
    </row>
    <row r="2789" spans="1:6" hidden="1" outlineLevel="2" x14ac:dyDescent="0.25">
      <c r="A2789" s="136" t="s">
        <v>112</v>
      </c>
      <c r="B2789" s="136" t="s">
        <v>113</v>
      </c>
      <c r="C2789" s="136" t="s">
        <v>428</v>
      </c>
      <c r="D2789" s="136" t="s">
        <v>493</v>
      </c>
      <c r="E2789" s="136" t="s">
        <v>310</v>
      </c>
      <c r="F2789" s="137">
        <v>53762.23</v>
      </c>
    </row>
    <row r="2790" spans="1:6" hidden="1" outlineLevel="2" x14ac:dyDescent="0.25">
      <c r="A2790" s="136" t="s">
        <v>112</v>
      </c>
      <c r="B2790" s="136" t="s">
        <v>113</v>
      </c>
      <c r="C2790" s="136" t="s">
        <v>428</v>
      </c>
      <c r="D2790" s="136" t="s">
        <v>493</v>
      </c>
      <c r="E2790" s="136" t="s">
        <v>339</v>
      </c>
      <c r="F2790" s="137">
        <v>157402.1</v>
      </c>
    </row>
    <row r="2791" spans="1:6" outlineLevel="1" collapsed="1" x14ac:dyDescent="0.25">
      <c r="A2791" s="136"/>
      <c r="B2791" s="136"/>
      <c r="C2791" s="140" t="s">
        <v>429</v>
      </c>
      <c r="D2791" s="136"/>
      <c r="E2791" s="136"/>
      <c r="F2791" s="137">
        <f>SUBTOTAL(9,F2752:F2790)</f>
        <v>55250692.159999996</v>
      </c>
    </row>
    <row r="2792" spans="1:6" hidden="1" outlineLevel="2" x14ac:dyDescent="0.25">
      <c r="A2792" s="136" t="s">
        <v>112</v>
      </c>
      <c r="B2792" s="136" t="s">
        <v>113</v>
      </c>
      <c r="C2792" s="136" t="s">
        <v>430</v>
      </c>
      <c r="D2792" s="136" t="s">
        <v>820</v>
      </c>
      <c r="E2792" s="136" t="s">
        <v>303</v>
      </c>
      <c r="F2792" s="137">
        <v>20249.599999999999</v>
      </c>
    </row>
    <row r="2793" spans="1:6" hidden="1" outlineLevel="2" x14ac:dyDescent="0.25">
      <c r="A2793" s="136" t="s">
        <v>112</v>
      </c>
      <c r="B2793" s="136" t="s">
        <v>113</v>
      </c>
      <c r="C2793" s="136" t="s">
        <v>430</v>
      </c>
      <c r="D2793" s="136" t="s">
        <v>820</v>
      </c>
      <c r="E2793" s="136" t="s">
        <v>292</v>
      </c>
      <c r="F2793" s="137">
        <v>75412.41</v>
      </c>
    </row>
    <row r="2794" spans="1:6" hidden="1" outlineLevel="2" x14ac:dyDescent="0.25">
      <c r="A2794" s="136" t="s">
        <v>112</v>
      </c>
      <c r="B2794" s="136" t="s">
        <v>113</v>
      </c>
      <c r="C2794" s="136" t="s">
        <v>430</v>
      </c>
      <c r="D2794" s="136" t="s">
        <v>820</v>
      </c>
      <c r="E2794" s="136" t="s">
        <v>283</v>
      </c>
      <c r="F2794" s="137">
        <v>25660.45</v>
      </c>
    </row>
    <row r="2795" spans="1:6" hidden="1" outlineLevel="2" x14ac:dyDescent="0.25">
      <c r="A2795" s="136" t="s">
        <v>112</v>
      </c>
      <c r="B2795" s="136" t="s">
        <v>113</v>
      </c>
      <c r="C2795" s="136" t="s">
        <v>430</v>
      </c>
      <c r="D2795" s="136" t="s">
        <v>820</v>
      </c>
      <c r="E2795" s="136" t="s">
        <v>343</v>
      </c>
      <c r="F2795" s="137">
        <v>389817.93</v>
      </c>
    </row>
    <row r="2796" spans="1:6" hidden="1" outlineLevel="2" x14ac:dyDescent="0.25">
      <c r="A2796" s="136" t="s">
        <v>112</v>
      </c>
      <c r="B2796" s="136" t="s">
        <v>113</v>
      </c>
      <c r="C2796" s="136" t="s">
        <v>430</v>
      </c>
      <c r="D2796" s="136" t="s">
        <v>820</v>
      </c>
      <c r="E2796" s="136" t="s">
        <v>285</v>
      </c>
      <c r="F2796" s="137">
        <v>13617.47</v>
      </c>
    </row>
    <row r="2797" spans="1:6" hidden="1" outlineLevel="2" x14ac:dyDescent="0.25">
      <c r="A2797" s="136" t="s">
        <v>112</v>
      </c>
      <c r="B2797" s="136" t="s">
        <v>113</v>
      </c>
      <c r="C2797" s="136" t="s">
        <v>430</v>
      </c>
      <c r="D2797" s="136" t="s">
        <v>820</v>
      </c>
      <c r="E2797" s="136" t="s">
        <v>278</v>
      </c>
      <c r="F2797" s="137">
        <v>7433.98</v>
      </c>
    </row>
    <row r="2798" spans="1:6" hidden="1" outlineLevel="2" x14ac:dyDescent="0.25">
      <c r="A2798" s="136" t="s">
        <v>112</v>
      </c>
      <c r="B2798" s="136" t="s">
        <v>113</v>
      </c>
      <c r="C2798" s="136" t="s">
        <v>430</v>
      </c>
      <c r="D2798" s="136" t="s">
        <v>820</v>
      </c>
      <c r="E2798" s="136" t="s">
        <v>277</v>
      </c>
      <c r="F2798" s="137">
        <v>1302.28</v>
      </c>
    </row>
    <row r="2799" spans="1:6" hidden="1" outlineLevel="2" x14ac:dyDescent="0.25">
      <c r="A2799" s="136" t="s">
        <v>112</v>
      </c>
      <c r="B2799" s="136" t="s">
        <v>113</v>
      </c>
      <c r="C2799" s="136" t="s">
        <v>430</v>
      </c>
      <c r="D2799" s="136" t="s">
        <v>820</v>
      </c>
      <c r="E2799" s="136" t="s">
        <v>276</v>
      </c>
      <c r="F2799" s="137">
        <v>646.54999999999995</v>
      </c>
    </row>
    <row r="2800" spans="1:6" hidden="1" outlineLevel="2" x14ac:dyDescent="0.25">
      <c r="A2800" s="136" t="s">
        <v>112</v>
      </c>
      <c r="B2800" s="136" t="s">
        <v>113</v>
      </c>
      <c r="C2800" s="136" t="s">
        <v>430</v>
      </c>
      <c r="D2800" s="136" t="s">
        <v>820</v>
      </c>
      <c r="E2800" s="136" t="s">
        <v>321</v>
      </c>
      <c r="F2800" s="137">
        <v>5727.22</v>
      </c>
    </row>
    <row r="2801" spans="1:6" hidden="1" outlineLevel="2" x14ac:dyDescent="0.25">
      <c r="A2801" s="136" t="s">
        <v>112</v>
      </c>
      <c r="B2801" s="136" t="s">
        <v>113</v>
      </c>
      <c r="C2801" s="136" t="s">
        <v>430</v>
      </c>
      <c r="D2801" s="136" t="s">
        <v>820</v>
      </c>
      <c r="E2801" s="136" t="s">
        <v>322</v>
      </c>
      <c r="F2801" s="137">
        <v>59833.18</v>
      </c>
    </row>
    <row r="2802" spans="1:6" hidden="1" outlineLevel="2" x14ac:dyDescent="0.25">
      <c r="A2802" s="136" t="s">
        <v>112</v>
      </c>
      <c r="B2802" s="136" t="s">
        <v>113</v>
      </c>
      <c r="C2802" s="136" t="s">
        <v>430</v>
      </c>
      <c r="D2802" s="136" t="s">
        <v>820</v>
      </c>
      <c r="E2802" s="136" t="s">
        <v>367</v>
      </c>
      <c r="F2802" s="137">
        <v>56366.32</v>
      </c>
    </row>
    <row r="2803" spans="1:6" hidden="1" outlineLevel="2" x14ac:dyDescent="0.25">
      <c r="A2803" s="136" t="s">
        <v>112</v>
      </c>
      <c r="B2803" s="136" t="s">
        <v>113</v>
      </c>
      <c r="C2803" s="136" t="s">
        <v>430</v>
      </c>
      <c r="D2803" s="136" t="s">
        <v>820</v>
      </c>
      <c r="E2803" s="136" t="s">
        <v>298</v>
      </c>
      <c r="F2803" s="137">
        <v>13885.27</v>
      </c>
    </row>
    <row r="2804" spans="1:6" hidden="1" outlineLevel="2" x14ac:dyDescent="0.25">
      <c r="A2804" s="136" t="s">
        <v>112</v>
      </c>
      <c r="B2804" s="136" t="s">
        <v>113</v>
      </c>
      <c r="C2804" s="136" t="s">
        <v>430</v>
      </c>
      <c r="D2804" s="136" t="s">
        <v>820</v>
      </c>
      <c r="E2804" s="136" t="s">
        <v>320</v>
      </c>
      <c r="F2804" s="137">
        <v>1051.54</v>
      </c>
    </row>
    <row r="2805" spans="1:6" hidden="1" outlineLevel="2" x14ac:dyDescent="0.25">
      <c r="A2805" s="136" t="s">
        <v>112</v>
      </c>
      <c r="B2805" s="136" t="s">
        <v>113</v>
      </c>
      <c r="C2805" s="136" t="s">
        <v>430</v>
      </c>
      <c r="D2805" s="136" t="s">
        <v>820</v>
      </c>
      <c r="E2805" s="136" t="s">
        <v>280</v>
      </c>
      <c r="F2805" s="137">
        <v>21301.919999999998</v>
      </c>
    </row>
    <row r="2806" spans="1:6" hidden="1" outlineLevel="2" x14ac:dyDescent="0.25">
      <c r="A2806" s="136" t="s">
        <v>112</v>
      </c>
      <c r="B2806" s="136" t="s">
        <v>113</v>
      </c>
      <c r="C2806" s="136" t="s">
        <v>430</v>
      </c>
      <c r="D2806" s="136" t="s">
        <v>820</v>
      </c>
      <c r="E2806" s="136" t="s">
        <v>314</v>
      </c>
      <c r="F2806" s="137">
        <v>258882.27</v>
      </c>
    </row>
    <row r="2807" spans="1:6" hidden="1" outlineLevel="2" x14ac:dyDescent="0.25">
      <c r="A2807" s="136" t="s">
        <v>112</v>
      </c>
      <c r="B2807" s="136" t="s">
        <v>113</v>
      </c>
      <c r="C2807" s="136" t="s">
        <v>430</v>
      </c>
      <c r="D2807" s="136" t="s">
        <v>820</v>
      </c>
      <c r="E2807" s="136" t="s">
        <v>355</v>
      </c>
      <c r="F2807" s="137">
        <v>15870.15</v>
      </c>
    </row>
    <row r="2808" spans="1:6" hidden="1" outlineLevel="2" x14ac:dyDescent="0.25">
      <c r="A2808" s="136" t="s">
        <v>112</v>
      </c>
      <c r="B2808" s="136" t="s">
        <v>113</v>
      </c>
      <c r="C2808" s="136" t="s">
        <v>430</v>
      </c>
      <c r="D2808" s="136" t="s">
        <v>820</v>
      </c>
      <c r="E2808" s="136" t="s">
        <v>287</v>
      </c>
      <c r="F2808" s="137">
        <v>20330.419999999998</v>
      </c>
    </row>
    <row r="2809" spans="1:6" hidden="1" outlineLevel="2" x14ac:dyDescent="0.25">
      <c r="A2809" s="136" t="s">
        <v>112</v>
      </c>
      <c r="B2809" s="136" t="s">
        <v>113</v>
      </c>
      <c r="C2809" s="136" t="s">
        <v>430</v>
      </c>
      <c r="D2809" s="136" t="s">
        <v>820</v>
      </c>
      <c r="E2809" s="136" t="s">
        <v>323</v>
      </c>
      <c r="F2809" s="137">
        <v>67476.320000000007</v>
      </c>
    </row>
    <row r="2810" spans="1:6" hidden="1" outlineLevel="2" x14ac:dyDescent="0.25">
      <c r="A2810" s="136" t="s">
        <v>112</v>
      </c>
      <c r="B2810" s="136" t="s">
        <v>113</v>
      </c>
      <c r="C2810" s="136" t="s">
        <v>430</v>
      </c>
      <c r="D2810" s="136" t="s">
        <v>820</v>
      </c>
      <c r="E2810" s="136" t="s">
        <v>324</v>
      </c>
      <c r="F2810" s="137">
        <v>81710.2</v>
      </c>
    </row>
    <row r="2811" spans="1:6" hidden="1" outlineLevel="2" x14ac:dyDescent="0.25">
      <c r="A2811" s="136" t="s">
        <v>112</v>
      </c>
      <c r="B2811" s="136" t="s">
        <v>113</v>
      </c>
      <c r="C2811" s="136" t="s">
        <v>430</v>
      </c>
      <c r="D2811" s="136" t="s">
        <v>820</v>
      </c>
      <c r="E2811" s="136" t="s">
        <v>315</v>
      </c>
      <c r="F2811" s="137">
        <v>359059.31</v>
      </c>
    </row>
    <row r="2812" spans="1:6" hidden="1" outlineLevel="2" x14ac:dyDescent="0.25">
      <c r="A2812" s="136" t="s">
        <v>112</v>
      </c>
      <c r="B2812" s="136" t="s">
        <v>113</v>
      </c>
      <c r="C2812" s="136" t="s">
        <v>430</v>
      </c>
      <c r="D2812" s="136" t="s">
        <v>820</v>
      </c>
      <c r="E2812" s="136" t="s">
        <v>289</v>
      </c>
      <c r="F2812" s="137">
        <v>40177.69</v>
      </c>
    </row>
    <row r="2813" spans="1:6" hidden="1" outlineLevel="2" x14ac:dyDescent="0.25">
      <c r="A2813" s="136" t="s">
        <v>112</v>
      </c>
      <c r="B2813" s="136" t="s">
        <v>113</v>
      </c>
      <c r="C2813" s="136" t="s">
        <v>430</v>
      </c>
      <c r="D2813" s="136" t="s">
        <v>820</v>
      </c>
      <c r="E2813" s="136" t="s">
        <v>273</v>
      </c>
      <c r="F2813" s="137">
        <v>18804.21</v>
      </c>
    </row>
    <row r="2814" spans="1:6" hidden="1" outlineLevel="2" x14ac:dyDescent="0.25">
      <c r="A2814" s="136" t="s">
        <v>112</v>
      </c>
      <c r="B2814" s="136" t="s">
        <v>113</v>
      </c>
      <c r="C2814" s="136" t="s">
        <v>430</v>
      </c>
      <c r="D2814" s="136" t="s">
        <v>820</v>
      </c>
      <c r="E2814" s="136" t="s">
        <v>291</v>
      </c>
      <c r="F2814" s="137">
        <v>38727.75</v>
      </c>
    </row>
    <row r="2815" spans="1:6" hidden="1" outlineLevel="2" x14ac:dyDescent="0.25">
      <c r="A2815" s="136" t="s">
        <v>112</v>
      </c>
      <c r="B2815" s="136" t="s">
        <v>113</v>
      </c>
      <c r="C2815" s="136" t="s">
        <v>430</v>
      </c>
      <c r="D2815" s="136" t="s">
        <v>820</v>
      </c>
      <c r="E2815" s="136" t="s">
        <v>327</v>
      </c>
      <c r="F2815" s="137">
        <v>29884.44</v>
      </c>
    </row>
    <row r="2816" spans="1:6" hidden="1" outlineLevel="2" x14ac:dyDescent="0.25">
      <c r="A2816" s="136" t="s">
        <v>112</v>
      </c>
      <c r="B2816" s="136" t="s">
        <v>113</v>
      </c>
      <c r="C2816" s="136" t="s">
        <v>430</v>
      </c>
      <c r="D2816" s="136" t="s">
        <v>820</v>
      </c>
      <c r="E2816" s="136" t="s">
        <v>313</v>
      </c>
      <c r="F2816" s="137">
        <v>337560.26</v>
      </c>
    </row>
    <row r="2817" spans="1:6" hidden="1" outlineLevel="2" x14ac:dyDescent="0.25">
      <c r="A2817" s="136" t="s">
        <v>112</v>
      </c>
      <c r="B2817" s="136" t="s">
        <v>113</v>
      </c>
      <c r="C2817" s="136" t="s">
        <v>430</v>
      </c>
      <c r="D2817" s="136" t="s">
        <v>820</v>
      </c>
      <c r="E2817" s="136" t="s">
        <v>346</v>
      </c>
      <c r="F2817" s="137">
        <v>12468.47</v>
      </c>
    </row>
    <row r="2818" spans="1:6" hidden="1" outlineLevel="2" x14ac:dyDescent="0.25">
      <c r="A2818" s="136" t="s">
        <v>112</v>
      </c>
      <c r="B2818" s="136" t="s">
        <v>113</v>
      </c>
      <c r="C2818" s="136" t="s">
        <v>430</v>
      </c>
      <c r="D2818" s="136" t="s">
        <v>820</v>
      </c>
      <c r="E2818" s="136" t="s">
        <v>286</v>
      </c>
      <c r="F2818" s="137">
        <v>10831.5</v>
      </c>
    </row>
    <row r="2819" spans="1:6" hidden="1" outlineLevel="2" x14ac:dyDescent="0.25">
      <c r="A2819" s="136" t="s">
        <v>112</v>
      </c>
      <c r="B2819" s="136" t="s">
        <v>113</v>
      </c>
      <c r="C2819" s="136" t="s">
        <v>430</v>
      </c>
      <c r="D2819" s="136" t="s">
        <v>820</v>
      </c>
      <c r="E2819" s="136" t="s">
        <v>284</v>
      </c>
      <c r="F2819" s="137">
        <v>17484.68</v>
      </c>
    </row>
    <row r="2820" spans="1:6" hidden="1" outlineLevel="2" x14ac:dyDescent="0.25">
      <c r="A2820" s="136" t="s">
        <v>112</v>
      </c>
      <c r="B2820" s="136" t="s">
        <v>113</v>
      </c>
      <c r="C2820" s="136" t="s">
        <v>430</v>
      </c>
      <c r="D2820" s="136" t="s">
        <v>820</v>
      </c>
      <c r="E2820" s="136" t="s">
        <v>297</v>
      </c>
      <c r="F2820" s="137">
        <v>11940.16</v>
      </c>
    </row>
    <row r="2821" spans="1:6" hidden="1" outlineLevel="2" x14ac:dyDescent="0.25">
      <c r="A2821" s="136" t="s">
        <v>112</v>
      </c>
      <c r="B2821" s="136" t="s">
        <v>113</v>
      </c>
      <c r="C2821" s="136" t="s">
        <v>430</v>
      </c>
      <c r="D2821" s="136" t="s">
        <v>820</v>
      </c>
      <c r="E2821" s="136" t="s">
        <v>300</v>
      </c>
      <c r="F2821" s="137">
        <v>14103.03</v>
      </c>
    </row>
    <row r="2822" spans="1:6" hidden="1" outlineLevel="2" x14ac:dyDescent="0.25">
      <c r="A2822" s="136" t="s">
        <v>112</v>
      </c>
      <c r="B2822" s="136" t="s">
        <v>113</v>
      </c>
      <c r="C2822" s="136" t="s">
        <v>430</v>
      </c>
      <c r="D2822" s="136" t="s">
        <v>820</v>
      </c>
      <c r="E2822" s="136" t="s">
        <v>308</v>
      </c>
      <c r="F2822" s="137">
        <v>355800.94</v>
      </c>
    </row>
    <row r="2823" spans="1:6" hidden="1" outlineLevel="2" x14ac:dyDescent="0.25">
      <c r="A2823" s="136" t="s">
        <v>112</v>
      </c>
      <c r="B2823" s="136" t="s">
        <v>113</v>
      </c>
      <c r="C2823" s="136" t="s">
        <v>430</v>
      </c>
      <c r="D2823" s="136" t="s">
        <v>820</v>
      </c>
      <c r="E2823" s="136" t="s">
        <v>366</v>
      </c>
      <c r="F2823" s="137">
        <v>16599.04</v>
      </c>
    </row>
    <row r="2824" spans="1:6" hidden="1" outlineLevel="2" x14ac:dyDescent="0.25">
      <c r="A2824" s="136" t="s">
        <v>112</v>
      </c>
      <c r="B2824" s="136" t="s">
        <v>113</v>
      </c>
      <c r="C2824" s="136" t="s">
        <v>430</v>
      </c>
      <c r="D2824" s="136" t="s">
        <v>820</v>
      </c>
      <c r="E2824" s="136" t="s">
        <v>282</v>
      </c>
      <c r="F2824" s="137">
        <v>23754.11</v>
      </c>
    </row>
    <row r="2825" spans="1:6" hidden="1" outlineLevel="2" x14ac:dyDescent="0.25">
      <c r="A2825" s="136" t="s">
        <v>112</v>
      </c>
      <c r="B2825" s="136" t="s">
        <v>113</v>
      </c>
      <c r="C2825" s="136" t="s">
        <v>430</v>
      </c>
      <c r="D2825" s="136" t="s">
        <v>820</v>
      </c>
      <c r="E2825" s="136" t="s">
        <v>279</v>
      </c>
      <c r="F2825" s="137">
        <v>19499.03</v>
      </c>
    </row>
    <row r="2826" spans="1:6" hidden="1" outlineLevel="2" x14ac:dyDescent="0.25">
      <c r="A2826" s="136" t="s">
        <v>112</v>
      </c>
      <c r="B2826" s="136" t="s">
        <v>113</v>
      </c>
      <c r="C2826" s="136" t="s">
        <v>430</v>
      </c>
      <c r="D2826" s="136" t="s">
        <v>820</v>
      </c>
      <c r="E2826" s="136" t="s">
        <v>288</v>
      </c>
      <c r="F2826" s="137">
        <v>38422.629999999997</v>
      </c>
    </row>
    <row r="2827" spans="1:6" hidden="1" outlineLevel="2" x14ac:dyDescent="0.25">
      <c r="A2827" s="136" t="s">
        <v>112</v>
      </c>
      <c r="B2827" s="136" t="s">
        <v>113</v>
      </c>
      <c r="C2827" s="136" t="s">
        <v>430</v>
      </c>
      <c r="D2827" s="136" t="s">
        <v>820</v>
      </c>
      <c r="E2827" s="136" t="s">
        <v>329</v>
      </c>
      <c r="F2827" s="137">
        <v>216623.87</v>
      </c>
    </row>
    <row r="2828" spans="1:6" hidden="1" outlineLevel="2" x14ac:dyDescent="0.25">
      <c r="A2828" s="136" t="s">
        <v>112</v>
      </c>
      <c r="B2828" s="136" t="s">
        <v>113</v>
      </c>
      <c r="C2828" s="136" t="s">
        <v>430</v>
      </c>
      <c r="D2828" s="136" t="s">
        <v>820</v>
      </c>
      <c r="E2828" s="136" t="s">
        <v>302</v>
      </c>
      <c r="F2828" s="137">
        <v>25743.05</v>
      </c>
    </row>
    <row r="2829" spans="1:6" hidden="1" outlineLevel="2" x14ac:dyDescent="0.25">
      <c r="A2829" s="136" t="s">
        <v>112</v>
      </c>
      <c r="B2829" s="136" t="s">
        <v>113</v>
      </c>
      <c r="C2829" s="136" t="s">
        <v>430</v>
      </c>
      <c r="D2829" s="136" t="s">
        <v>820</v>
      </c>
      <c r="E2829" s="136" t="s">
        <v>290</v>
      </c>
      <c r="F2829" s="137">
        <v>37428.68</v>
      </c>
    </row>
    <row r="2830" spans="1:6" hidden="1" outlineLevel="2" x14ac:dyDescent="0.25">
      <c r="A2830" s="136" t="s">
        <v>112</v>
      </c>
      <c r="B2830" s="136" t="s">
        <v>113</v>
      </c>
      <c r="C2830" s="136" t="s">
        <v>430</v>
      </c>
      <c r="D2830" s="136" t="s">
        <v>820</v>
      </c>
      <c r="E2830" s="136" t="s">
        <v>360</v>
      </c>
      <c r="F2830" s="137">
        <v>67390.92</v>
      </c>
    </row>
    <row r="2831" spans="1:6" hidden="1" outlineLevel="2" x14ac:dyDescent="0.25">
      <c r="A2831" s="136" t="s">
        <v>112</v>
      </c>
      <c r="B2831" s="136" t="s">
        <v>113</v>
      </c>
      <c r="C2831" s="136" t="s">
        <v>430</v>
      </c>
      <c r="D2831" s="136" t="s">
        <v>820</v>
      </c>
      <c r="E2831" s="136" t="s">
        <v>388</v>
      </c>
      <c r="F2831" s="137">
        <v>1166.92</v>
      </c>
    </row>
    <row r="2832" spans="1:6" hidden="1" outlineLevel="2" x14ac:dyDescent="0.25">
      <c r="A2832" s="136" t="s">
        <v>112</v>
      </c>
      <c r="B2832" s="136" t="s">
        <v>113</v>
      </c>
      <c r="C2832" s="136" t="s">
        <v>430</v>
      </c>
      <c r="D2832" s="136" t="s">
        <v>820</v>
      </c>
      <c r="E2832" s="136" t="s">
        <v>301</v>
      </c>
      <c r="F2832" s="137">
        <v>14021.9</v>
      </c>
    </row>
    <row r="2833" spans="1:6" hidden="1" outlineLevel="2" x14ac:dyDescent="0.25">
      <c r="A2833" s="136" t="s">
        <v>112</v>
      </c>
      <c r="B2833" s="136" t="s">
        <v>113</v>
      </c>
      <c r="C2833" s="136" t="s">
        <v>430</v>
      </c>
      <c r="D2833" s="136" t="s">
        <v>820</v>
      </c>
      <c r="E2833" s="136" t="s">
        <v>281</v>
      </c>
      <c r="F2833" s="137">
        <v>22767.84</v>
      </c>
    </row>
    <row r="2834" spans="1:6" hidden="1" outlineLevel="2" x14ac:dyDescent="0.25">
      <c r="A2834" s="136" t="s">
        <v>112</v>
      </c>
      <c r="B2834" s="136" t="s">
        <v>113</v>
      </c>
      <c r="C2834" s="136" t="s">
        <v>430</v>
      </c>
      <c r="D2834" s="136" t="s">
        <v>820</v>
      </c>
      <c r="E2834" s="136" t="s">
        <v>296</v>
      </c>
      <c r="F2834" s="137">
        <v>9819.74</v>
      </c>
    </row>
    <row r="2835" spans="1:6" hidden="1" outlineLevel="2" x14ac:dyDescent="0.25">
      <c r="A2835" s="136" t="s">
        <v>112</v>
      </c>
      <c r="B2835" s="136" t="s">
        <v>113</v>
      </c>
      <c r="C2835" s="136" t="s">
        <v>430</v>
      </c>
      <c r="D2835" s="136" t="s">
        <v>820</v>
      </c>
      <c r="E2835" s="136" t="s">
        <v>332</v>
      </c>
      <c r="F2835" s="137">
        <v>12954.68</v>
      </c>
    </row>
    <row r="2836" spans="1:6" hidden="1" outlineLevel="2" x14ac:dyDescent="0.25">
      <c r="A2836" s="136" t="s">
        <v>112</v>
      </c>
      <c r="B2836" s="136" t="s">
        <v>113</v>
      </c>
      <c r="C2836" s="136" t="s">
        <v>430</v>
      </c>
      <c r="D2836" s="136" t="s">
        <v>820</v>
      </c>
      <c r="E2836" s="136" t="s">
        <v>293</v>
      </c>
      <c r="F2836" s="137">
        <v>94233.3</v>
      </c>
    </row>
    <row r="2837" spans="1:6" hidden="1" outlineLevel="2" x14ac:dyDescent="0.25">
      <c r="A2837" s="136" t="s">
        <v>112</v>
      </c>
      <c r="B2837" s="136" t="s">
        <v>113</v>
      </c>
      <c r="C2837" s="136" t="s">
        <v>430</v>
      </c>
      <c r="D2837" s="136" t="s">
        <v>820</v>
      </c>
      <c r="E2837" s="136" t="s">
        <v>328</v>
      </c>
      <c r="F2837" s="137">
        <v>12123.27</v>
      </c>
    </row>
    <row r="2838" spans="1:6" hidden="1" outlineLevel="2" x14ac:dyDescent="0.25">
      <c r="A2838" s="136" t="s">
        <v>112</v>
      </c>
      <c r="B2838" s="136" t="s">
        <v>113</v>
      </c>
      <c r="C2838" s="136" t="s">
        <v>430</v>
      </c>
      <c r="D2838" s="136" t="s">
        <v>820</v>
      </c>
      <c r="E2838" s="136" t="s">
        <v>299</v>
      </c>
      <c r="F2838" s="137">
        <v>12746.97</v>
      </c>
    </row>
    <row r="2839" spans="1:6" hidden="1" outlineLevel="2" x14ac:dyDescent="0.25">
      <c r="A2839" s="136" t="s">
        <v>112</v>
      </c>
      <c r="B2839" s="136" t="s">
        <v>113</v>
      </c>
      <c r="C2839" s="136" t="s">
        <v>430</v>
      </c>
      <c r="D2839" s="136" t="s">
        <v>821</v>
      </c>
      <c r="E2839" s="136" t="s">
        <v>363</v>
      </c>
      <c r="F2839" s="137">
        <v>7583.67</v>
      </c>
    </row>
    <row r="2840" spans="1:6" hidden="1" outlineLevel="2" x14ac:dyDescent="0.25">
      <c r="A2840" s="136" t="s">
        <v>112</v>
      </c>
      <c r="B2840" s="136" t="s">
        <v>113</v>
      </c>
      <c r="C2840" s="136" t="s">
        <v>430</v>
      </c>
      <c r="D2840" s="136" t="s">
        <v>822</v>
      </c>
      <c r="E2840" s="136" t="s">
        <v>293</v>
      </c>
      <c r="F2840" s="137">
        <v>1546.05</v>
      </c>
    </row>
    <row r="2841" spans="1:6" hidden="1" outlineLevel="2" x14ac:dyDescent="0.25">
      <c r="A2841" s="136" t="s">
        <v>112</v>
      </c>
      <c r="B2841" s="136" t="s">
        <v>113</v>
      </c>
      <c r="C2841" s="136" t="s">
        <v>430</v>
      </c>
      <c r="D2841" s="136" t="s">
        <v>823</v>
      </c>
      <c r="E2841" s="136" t="s">
        <v>372</v>
      </c>
      <c r="F2841" s="137">
        <v>58058.71</v>
      </c>
    </row>
    <row r="2842" spans="1:6" hidden="1" outlineLevel="2" x14ac:dyDescent="0.25">
      <c r="A2842" s="136" t="s">
        <v>112</v>
      </c>
      <c r="B2842" s="136" t="s">
        <v>113</v>
      </c>
      <c r="C2842" s="136" t="s">
        <v>430</v>
      </c>
      <c r="D2842" s="136" t="s">
        <v>823</v>
      </c>
      <c r="E2842" s="136" t="s">
        <v>334</v>
      </c>
      <c r="F2842" s="137">
        <v>18698.52</v>
      </c>
    </row>
    <row r="2843" spans="1:6" hidden="1" outlineLevel="2" x14ac:dyDescent="0.25">
      <c r="A2843" s="136" t="s">
        <v>112</v>
      </c>
      <c r="B2843" s="136" t="s">
        <v>113</v>
      </c>
      <c r="C2843" s="136" t="s">
        <v>430</v>
      </c>
      <c r="D2843" s="136" t="s">
        <v>823</v>
      </c>
      <c r="E2843" s="136" t="s">
        <v>339</v>
      </c>
      <c r="F2843" s="137">
        <v>290705.14</v>
      </c>
    </row>
    <row r="2844" spans="1:6" hidden="1" outlineLevel="2" x14ac:dyDescent="0.25">
      <c r="A2844" s="136" t="s">
        <v>112</v>
      </c>
      <c r="B2844" s="136" t="s">
        <v>113</v>
      </c>
      <c r="C2844" s="136" t="s">
        <v>430</v>
      </c>
      <c r="D2844" s="136" t="s">
        <v>823</v>
      </c>
      <c r="E2844" s="136" t="s">
        <v>310</v>
      </c>
      <c r="F2844" s="137">
        <v>59217.79</v>
      </c>
    </row>
    <row r="2845" spans="1:6" hidden="1" outlineLevel="2" x14ac:dyDescent="0.25">
      <c r="A2845" s="136" t="s">
        <v>112</v>
      </c>
      <c r="B2845" s="136" t="s">
        <v>113</v>
      </c>
      <c r="C2845" s="136" t="s">
        <v>430</v>
      </c>
      <c r="D2845" s="136" t="s">
        <v>823</v>
      </c>
      <c r="E2845" s="136" t="s">
        <v>338</v>
      </c>
      <c r="F2845" s="137">
        <v>733321.79</v>
      </c>
    </row>
    <row r="2846" spans="1:6" hidden="1" outlineLevel="2" x14ac:dyDescent="0.25">
      <c r="A2846" s="136" t="s">
        <v>112</v>
      </c>
      <c r="B2846" s="136" t="s">
        <v>113</v>
      </c>
      <c r="C2846" s="136" t="s">
        <v>430</v>
      </c>
      <c r="D2846" s="136" t="s">
        <v>823</v>
      </c>
      <c r="E2846" s="136" t="s">
        <v>336</v>
      </c>
      <c r="F2846" s="137">
        <v>1972192.4</v>
      </c>
    </row>
    <row r="2847" spans="1:6" hidden="1" outlineLevel="2" x14ac:dyDescent="0.25">
      <c r="A2847" s="136" t="s">
        <v>112</v>
      </c>
      <c r="B2847" s="136" t="s">
        <v>113</v>
      </c>
      <c r="C2847" s="136" t="s">
        <v>430</v>
      </c>
      <c r="D2847" s="136" t="s">
        <v>823</v>
      </c>
      <c r="E2847" s="136" t="s">
        <v>317</v>
      </c>
      <c r="F2847" s="137">
        <v>108736.26</v>
      </c>
    </row>
    <row r="2848" spans="1:6" hidden="1" outlineLevel="2" x14ac:dyDescent="0.25">
      <c r="A2848" s="136" t="s">
        <v>112</v>
      </c>
      <c r="B2848" s="136" t="s">
        <v>113</v>
      </c>
      <c r="C2848" s="136" t="s">
        <v>430</v>
      </c>
      <c r="D2848" s="136" t="s">
        <v>823</v>
      </c>
      <c r="E2848" s="136" t="s">
        <v>337</v>
      </c>
      <c r="F2848" s="137">
        <v>267276.14</v>
      </c>
    </row>
    <row r="2849" spans="1:6" hidden="1" outlineLevel="2" x14ac:dyDescent="0.25">
      <c r="A2849" s="136" t="s">
        <v>112</v>
      </c>
      <c r="B2849" s="136" t="s">
        <v>113</v>
      </c>
      <c r="C2849" s="136" t="s">
        <v>430</v>
      </c>
      <c r="D2849" s="136" t="s">
        <v>823</v>
      </c>
      <c r="E2849" s="136" t="s">
        <v>362</v>
      </c>
      <c r="F2849" s="137">
        <v>61144.44</v>
      </c>
    </row>
    <row r="2850" spans="1:6" hidden="1" outlineLevel="2" x14ac:dyDescent="0.25">
      <c r="A2850" s="136" t="s">
        <v>112</v>
      </c>
      <c r="B2850" s="136" t="s">
        <v>113</v>
      </c>
      <c r="C2850" s="136" t="s">
        <v>430</v>
      </c>
      <c r="D2850" s="136" t="s">
        <v>823</v>
      </c>
      <c r="E2850" s="136" t="s">
        <v>375</v>
      </c>
      <c r="F2850" s="137">
        <v>33235.85</v>
      </c>
    </row>
    <row r="2851" spans="1:6" hidden="1" outlineLevel="2" x14ac:dyDescent="0.25">
      <c r="A2851" s="136" t="s">
        <v>112</v>
      </c>
      <c r="B2851" s="136" t="s">
        <v>113</v>
      </c>
      <c r="C2851" s="136" t="s">
        <v>430</v>
      </c>
      <c r="D2851" s="136" t="s">
        <v>823</v>
      </c>
      <c r="E2851" s="136" t="s">
        <v>316</v>
      </c>
      <c r="F2851" s="137">
        <v>22270.54</v>
      </c>
    </row>
    <row r="2852" spans="1:6" hidden="1" outlineLevel="2" x14ac:dyDescent="0.25">
      <c r="A2852" s="136" t="s">
        <v>112</v>
      </c>
      <c r="B2852" s="136" t="s">
        <v>113</v>
      </c>
      <c r="C2852" s="136" t="s">
        <v>430</v>
      </c>
      <c r="D2852" s="136" t="s">
        <v>823</v>
      </c>
      <c r="E2852" s="136" t="s">
        <v>363</v>
      </c>
      <c r="F2852" s="137">
        <v>22269.64</v>
      </c>
    </row>
    <row r="2853" spans="1:6" hidden="1" outlineLevel="2" x14ac:dyDescent="0.25">
      <c r="A2853" s="136" t="s">
        <v>112</v>
      </c>
      <c r="B2853" s="136" t="s">
        <v>113</v>
      </c>
      <c r="C2853" s="136" t="s">
        <v>430</v>
      </c>
      <c r="D2853" s="136" t="s">
        <v>823</v>
      </c>
      <c r="E2853" s="136" t="s">
        <v>309</v>
      </c>
      <c r="F2853" s="137">
        <v>4170.87</v>
      </c>
    </row>
    <row r="2854" spans="1:6" hidden="1" outlineLevel="2" x14ac:dyDescent="0.25">
      <c r="A2854" s="136" t="s">
        <v>112</v>
      </c>
      <c r="B2854" s="136" t="s">
        <v>113</v>
      </c>
      <c r="C2854" s="136" t="s">
        <v>430</v>
      </c>
      <c r="D2854" s="136" t="s">
        <v>823</v>
      </c>
      <c r="E2854" s="136" t="s">
        <v>361</v>
      </c>
      <c r="F2854" s="137">
        <v>244235.66</v>
      </c>
    </row>
    <row r="2855" spans="1:6" hidden="1" outlineLevel="2" x14ac:dyDescent="0.25">
      <c r="A2855" s="136" t="s">
        <v>112</v>
      </c>
      <c r="B2855" s="136" t="s">
        <v>113</v>
      </c>
      <c r="C2855" s="136" t="s">
        <v>430</v>
      </c>
      <c r="D2855" s="136" t="s">
        <v>823</v>
      </c>
      <c r="E2855" s="136" t="s">
        <v>383</v>
      </c>
      <c r="F2855" s="137">
        <v>156227.73000000001</v>
      </c>
    </row>
    <row r="2856" spans="1:6" hidden="1" outlineLevel="2" x14ac:dyDescent="0.25">
      <c r="A2856" s="136" t="s">
        <v>112</v>
      </c>
      <c r="B2856" s="136" t="s">
        <v>113</v>
      </c>
      <c r="C2856" s="136" t="s">
        <v>430</v>
      </c>
      <c r="D2856" s="136" t="s">
        <v>823</v>
      </c>
      <c r="E2856" s="136" t="s">
        <v>269</v>
      </c>
      <c r="F2856" s="137">
        <v>467717.48</v>
      </c>
    </row>
    <row r="2857" spans="1:6" hidden="1" outlineLevel="2" x14ac:dyDescent="0.25">
      <c r="A2857" s="136" t="s">
        <v>112</v>
      </c>
      <c r="B2857" s="136" t="s">
        <v>113</v>
      </c>
      <c r="C2857" s="136" t="s">
        <v>430</v>
      </c>
      <c r="D2857" s="136" t="s">
        <v>823</v>
      </c>
      <c r="E2857" s="136" t="s">
        <v>340</v>
      </c>
      <c r="F2857" s="137">
        <v>2425364.34</v>
      </c>
    </row>
    <row r="2858" spans="1:6" hidden="1" outlineLevel="2" x14ac:dyDescent="0.25">
      <c r="A2858" s="136" t="s">
        <v>112</v>
      </c>
      <c r="B2858" s="136" t="s">
        <v>113</v>
      </c>
      <c r="C2858" s="136" t="s">
        <v>430</v>
      </c>
      <c r="D2858" s="136" t="s">
        <v>823</v>
      </c>
      <c r="E2858" s="136" t="s">
        <v>333</v>
      </c>
      <c r="F2858" s="137">
        <v>209827.06</v>
      </c>
    </row>
    <row r="2859" spans="1:6" hidden="1" outlineLevel="2" x14ac:dyDescent="0.25">
      <c r="A2859" s="136" t="s">
        <v>112</v>
      </c>
      <c r="B2859" s="136" t="s">
        <v>113</v>
      </c>
      <c r="C2859" s="136" t="s">
        <v>430</v>
      </c>
      <c r="D2859" s="136" t="s">
        <v>824</v>
      </c>
      <c r="E2859" s="136" t="s">
        <v>329</v>
      </c>
      <c r="F2859" s="137">
        <v>2060.65</v>
      </c>
    </row>
    <row r="2860" spans="1:6" hidden="1" outlineLevel="2" x14ac:dyDescent="0.25">
      <c r="A2860" s="136" t="s">
        <v>112</v>
      </c>
      <c r="B2860" s="136" t="s">
        <v>113</v>
      </c>
      <c r="C2860" s="136" t="s">
        <v>430</v>
      </c>
      <c r="D2860" s="136" t="s">
        <v>824</v>
      </c>
      <c r="E2860" s="136" t="s">
        <v>309</v>
      </c>
      <c r="F2860" s="137">
        <v>7691.02</v>
      </c>
    </row>
    <row r="2861" spans="1:6" hidden="1" outlineLevel="2" x14ac:dyDescent="0.25">
      <c r="A2861" s="136" t="s">
        <v>112</v>
      </c>
      <c r="B2861" s="136" t="s">
        <v>113</v>
      </c>
      <c r="C2861" s="136" t="s">
        <v>430</v>
      </c>
      <c r="D2861" s="136" t="s">
        <v>824</v>
      </c>
      <c r="E2861" s="136" t="s">
        <v>372</v>
      </c>
      <c r="F2861" s="137">
        <v>20019.43</v>
      </c>
    </row>
    <row r="2862" spans="1:6" hidden="1" outlineLevel="2" x14ac:dyDescent="0.25">
      <c r="A2862" s="136" t="s">
        <v>112</v>
      </c>
      <c r="B2862" s="136" t="s">
        <v>113</v>
      </c>
      <c r="C2862" s="136" t="s">
        <v>430</v>
      </c>
      <c r="D2862" s="136" t="s">
        <v>824</v>
      </c>
      <c r="E2862" s="136" t="s">
        <v>317</v>
      </c>
      <c r="F2862" s="137">
        <v>8683.9699999999993</v>
      </c>
    </row>
    <row r="2863" spans="1:6" hidden="1" outlineLevel="2" x14ac:dyDescent="0.25">
      <c r="A2863" s="136" t="s">
        <v>112</v>
      </c>
      <c r="B2863" s="136" t="s">
        <v>113</v>
      </c>
      <c r="C2863" s="136" t="s">
        <v>430</v>
      </c>
      <c r="D2863" s="136" t="s">
        <v>824</v>
      </c>
      <c r="E2863" s="136" t="s">
        <v>361</v>
      </c>
      <c r="F2863" s="137">
        <v>16449.32</v>
      </c>
    </row>
    <row r="2864" spans="1:6" hidden="1" outlineLevel="2" x14ac:dyDescent="0.25">
      <c r="A2864" s="136" t="s">
        <v>112</v>
      </c>
      <c r="B2864" s="136" t="s">
        <v>113</v>
      </c>
      <c r="C2864" s="136" t="s">
        <v>430</v>
      </c>
      <c r="D2864" s="136" t="s">
        <v>824</v>
      </c>
      <c r="E2864" s="136" t="s">
        <v>383</v>
      </c>
      <c r="F2864" s="137">
        <v>177218.47</v>
      </c>
    </row>
    <row r="2865" spans="1:6" hidden="1" outlineLevel="2" x14ac:dyDescent="0.25">
      <c r="A2865" s="136" t="s">
        <v>112</v>
      </c>
      <c r="B2865" s="136" t="s">
        <v>113</v>
      </c>
      <c r="C2865" s="136" t="s">
        <v>430</v>
      </c>
      <c r="D2865" s="136" t="s">
        <v>824</v>
      </c>
      <c r="E2865" s="136" t="s">
        <v>376</v>
      </c>
      <c r="F2865" s="137">
        <v>9443.94</v>
      </c>
    </row>
    <row r="2866" spans="1:6" hidden="1" outlineLevel="2" x14ac:dyDescent="0.25">
      <c r="A2866" s="136" t="s">
        <v>112</v>
      </c>
      <c r="B2866" s="136" t="s">
        <v>113</v>
      </c>
      <c r="C2866" s="136" t="s">
        <v>430</v>
      </c>
      <c r="D2866" s="136" t="s">
        <v>824</v>
      </c>
      <c r="E2866" s="136" t="s">
        <v>363</v>
      </c>
      <c r="F2866" s="137">
        <v>26091.16</v>
      </c>
    </row>
    <row r="2867" spans="1:6" hidden="1" outlineLevel="2" x14ac:dyDescent="0.25">
      <c r="A2867" s="136" t="s">
        <v>112</v>
      </c>
      <c r="B2867" s="136" t="s">
        <v>113</v>
      </c>
      <c r="C2867" s="136" t="s">
        <v>430</v>
      </c>
      <c r="D2867" s="136" t="s">
        <v>825</v>
      </c>
      <c r="E2867" s="136" t="s">
        <v>309</v>
      </c>
      <c r="F2867" s="137">
        <v>27774.720000000001</v>
      </c>
    </row>
    <row r="2868" spans="1:6" hidden="1" outlineLevel="2" x14ac:dyDescent="0.25">
      <c r="A2868" s="136" t="s">
        <v>112</v>
      </c>
      <c r="B2868" s="136" t="s">
        <v>113</v>
      </c>
      <c r="C2868" s="136" t="s">
        <v>430</v>
      </c>
      <c r="D2868" s="136" t="s">
        <v>826</v>
      </c>
      <c r="E2868" s="136" t="s">
        <v>309</v>
      </c>
      <c r="F2868" s="137">
        <v>118878.57</v>
      </c>
    </row>
    <row r="2869" spans="1:6" hidden="1" outlineLevel="2" x14ac:dyDescent="0.25">
      <c r="A2869" s="136" t="s">
        <v>112</v>
      </c>
      <c r="B2869" s="136" t="s">
        <v>113</v>
      </c>
      <c r="C2869" s="136" t="s">
        <v>430</v>
      </c>
      <c r="D2869" s="136" t="s">
        <v>827</v>
      </c>
      <c r="E2869" s="136" t="s">
        <v>309</v>
      </c>
      <c r="F2869" s="137">
        <v>11423.46</v>
      </c>
    </row>
    <row r="2870" spans="1:6" hidden="1" outlineLevel="2" x14ac:dyDescent="0.25">
      <c r="A2870" s="136" t="s">
        <v>112</v>
      </c>
      <c r="B2870" s="136" t="s">
        <v>113</v>
      </c>
      <c r="C2870" s="136" t="s">
        <v>430</v>
      </c>
      <c r="D2870" s="136" t="s">
        <v>827</v>
      </c>
      <c r="E2870" s="136" t="s">
        <v>317</v>
      </c>
      <c r="F2870" s="137">
        <v>23424.05</v>
      </c>
    </row>
    <row r="2871" spans="1:6" hidden="1" outlineLevel="2" x14ac:dyDescent="0.25">
      <c r="A2871" s="136" t="s">
        <v>112</v>
      </c>
      <c r="B2871" s="136" t="s">
        <v>113</v>
      </c>
      <c r="C2871" s="136" t="s">
        <v>430</v>
      </c>
      <c r="D2871" s="136" t="s">
        <v>828</v>
      </c>
      <c r="E2871" s="136" t="s">
        <v>309</v>
      </c>
      <c r="F2871" s="137">
        <v>1409.36</v>
      </c>
    </row>
    <row r="2872" spans="1:6" hidden="1" outlineLevel="2" x14ac:dyDescent="0.25">
      <c r="A2872" s="136" t="s">
        <v>112</v>
      </c>
      <c r="B2872" s="136" t="s">
        <v>113</v>
      </c>
      <c r="C2872" s="136" t="s">
        <v>430</v>
      </c>
      <c r="D2872" s="136" t="s">
        <v>493</v>
      </c>
      <c r="E2872" s="136" t="s">
        <v>336</v>
      </c>
      <c r="F2872" s="137">
        <v>41036.06</v>
      </c>
    </row>
    <row r="2873" spans="1:6" hidden="1" outlineLevel="2" x14ac:dyDescent="0.25">
      <c r="A2873" s="136" t="s">
        <v>112</v>
      </c>
      <c r="B2873" s="136" t="s">
        <v>113</v>
      </c>
      <c r="C2873" s="136" t="s">
        <v>430</v>
      </c>
      <c r="D2873" s="136" t="s">
        <v>493</v>
      </c>
      <c r="E2873" s="136" t="s">
        <v>269</v>
      </c>
      <c r="F2873" s="137">
        <v>1114.79</v>
      </c>
    </row>
    <row r="2874" spans="1:6" hidden="1" outlineLevel="2" x14ac:dyDescent="0.25">
      <c r="A2874" s="136" t="s">
        <v>112</v>
      </c>
      <c r="B2874" s="136" t="s">
        <v>113</v>
      </c>
      <c r="C2874" s="136" t="s">
        <v>430</v>
      </c>
      <c r="D2874" s="136" t="s">
        <v>493</v>
      </c>
      <c r="E2874" s="136" t="s">
        <v>340</v>
      </c>
      <c r="F2874" s="137">
        <v>4292.75</v>
      </c>
    </row>
    <row r="2875" spans="1:6" hidden="1" outlineLevel="2" x14ac:dyDescent="0.25">
      <c r="A2875" s="136" t="s">
        <v>112</v>
      </c>
      <c r="B2875" s="136" t="s">
        <v>113</v>
      </c>
      <c r="C2875" s="136" t="s">
        <v>430</v>
      </c>
      <c r="D2875" s="136" t="s">
        <v>493</v>
      </c>
      <c r="E2875" s="136" t="s">
        <v>337</v>
      </c>
      <c r="F2875" s="137">
        <v>3867.03</v>
      </c>
    </row>
    <row r="2876" spans="1:6" hidden="1" outlineLevel="2" x14ac:dyDescent="0.25">
      <c r="A2876" s="136" t="s">
        <v>112</v>
      </c>
      <c r="B2876" s="136" t="s">
        <v>113</v>
      </c>
      <c r="C2876" s="136" t="s">
        <v>430</v>
      </c>
      <c r="D2876" s="136" t="s">
        <v>493</v>
      </c>
      <c r="E2876" s="136" t="s">
        <v>363</v>
      </c>
      <c r="F2876" s="137">
        <v>6435.04</v>
      </c>
    </row>
    <row r="2877" spans="1:6" hidden="1" outlineLevel="2" x14ac:dyDescent="0.25">
      <c r="A2877" s="136" t="s">
        <v>112</v>
      </c>
      <c r="B2877" s="136" t="s">
        <v>113</v>
      </c>
      <c r="C2877" s="136" t="s">
        <v>430</v>
      </c>
      <c r="D2877" s="136" t="s">
        <v>493</v>
      </c>
      <c r="E2877" s="136" t="s">
        <v>339</v>
      </c>
      <c r="F2877" s="137">
        <v>-15909.5</v>
      </c>
    </row>
    <row r="2878" spans="1:6" hidden="1" outlineLevel="2" x14ac:dyDescent="0.25">
      <c r="A2878" s="136" t="s">
        <v>112</v>
      </c>
      <c r="B2878" s="136" t="s">
        <v>113</v>
      </c>
      <c r="C2878" s="136" t="s">
        <v>430</v>
      </c>
      <c r="D2878" s="136" t="s">
        <v>493</v>
      </c>
      <c r="E2878" s="136" t="s">
        <v>334</v>
      </c>
      <c r="F2878" s="137">
        <v>8272.75</v>
      </c>
    </row>
    <row r="2879" spans="1:6" hidden="1" outlineLevel="2" x14ac:dyDescent="0.25">
      <c r="A2879" s="136" t="s">
        <v>112</v>
      </c>
      <c r="B2879" s="136" t="s">
        <v>113</v>
      </c>
      <c r="C2879" s="136" t="s">
        <v>430</v>
      </c>
      <c r="D2879" s="136" t="s">
        <v>493</v>
      </c>
      <c r="E2879" s="136" t="s">
        <v>338</v>
      </c>
      <c r="F2879" s="137">
        <v>2553.29</v>
      </c>
    </row>
    <row r="2880" spans="1:6" hidden="1" outlineLevel="2" x14ac:dyDescent="0.25">
      <c r="A2880" s="136" t="s">
        <v>112</v>
      </c>
      <c r="B2880" s="136" t="s">
        <v>113</v>
      </c>
      <c r="C2880" s="136" t="s">
        <v>430</v>
      </c>
      <c r="D2880" s="136" t="s">
        <v>493</v>
      </c>
      <c r="E2880" s="136" t="s">
        <v>335</v>
      </c>
      <c r="F2880" s="137">
        <v>30971.279999999999</v>
      </c>
    </row>
    <row r="2881" spans="1:6" hidden="1" outlineLevel="2" x14ac:dyDescent="0.25">
      <c r="A2881" s="136" t="s">
        <v>112</v>
      </c>
      <c r="B2881" s="136" t="s">
        <v>113</v>
      </c>
      <c r="C2881" s="136" t="s">
        <v>430</v>
      </c>
      <c r="D2881" s="136" t="s">
        <v>493</v>
      </c>
      <c r="E2881" s="136" t="s">
        <v>310</v>
      </c>
      <c r="F2881" s="137">
        <v>53691.64</v>
      </c>
    </row>
    <row r="2882" spans="1:6" outlineLevel="1" collapsed="1" x14ac:dyDescent="0.25">
      <c r="A2882" s="136"/>
      <c r="B2882" s="136"/>
      <c r="C2882" s="140" t="s">
        <v>431</v>
      </c>
      <c r="D2882" s="136"/>
      <c r="E2882" s="136"/>
      <c r="F2882" s="137">
        <f>SUBTOTAL(9,F2792:F2881)</f>
        <v>10759407.199999999</v>
      </c>
    </row>
    <row r="2883" spans="1:6" hidden="1" outlineLevel="2" x14ac:dyDescent="0.25">
      <c r="A2883" s="136" t="s">
        <v>112</v>
      </c>
      <c r="B2883" s="136" t="s">
        <v>113</v>
      </c>
      <c r="C2883" s="136" t="s">
        <v>432</v>
      </c>
      <c r="D2883" s="136" t="s">
        <v>829</v>
      </c>
      <c r="E2883" s="136" t="s">
        <v>329</v>
      </c>
      <c r="F2883" s="137">
        <v>43416.49</v>
      </c>
    </row>
    <row r="2884" spans="1:6" hidden="1" outlineLevel="2" x14ac:dyDescent="0.25">
      <c r="A2884" s="136" t="s">
        <v>112</v>
      </c>
      <c r="B2884" s="136" t="s">
        <v>113</v>
      </c>
      <c r="C2884" s="136" t="s">
        <v>432</v>
      </c>
      <c r="D2884" s="136" t="s">
        <v>829</v>
      </c>
      <c r="E2884" s="136" t="s">
        <v>360</v>
      </c>
      <c r="F2884" s="137">
        <v>15648.49</v>
      </c>
    </row>
    <row r="2885" spans="1:6" hidden="1" outlineLevel="2" x14ac:dyDescent="0.25">
      <c r="A2885" s="136" t="s">
        <v>112</v>
      </c>
      <c r="B2885" s="136" t="s">
        <v>113</v>
      </c>
      <c r="C2885" s="136" t="s">
        <v>432</v>
      </c>
      <c r="D2885" s="136" t="s">
        <v>829</v>
      </c>
      <c r="E2885" s="136" t="s">
        <v>313</v>
      </c>
      <c r="F2885" s="137">
        <v>97392.12</v>
      </c>
    </row>
    <row r="2886" spans="1:6" hidden="1" outlineLevel="2" x14ac:dyDescent="0.25">
      <c r="A2886" s="136" t="s">
        <v>112</v>
      </c>
      <c r="B2886" s="136" t="s">
        <v>113</v>
      </c>
      <c r="C2886" s="136" t="s">
        <v>432</v>
      </c>
      <c r="D2886" s="136" t="s">
        <v>829</v>
      </c>
      <c r="E2886" s="136" t="s">
        <v>346</v>
      </c>
      <c r="F2886" s="137">
        <v>484.47</v>
      </c>
    </row>
    <row r="2887" spans="1:6" hidden="1" outlineLevel="2" x14ac:dyDescent="0.25">
      <c r="A2887" s="136" t="s">
        <v>112</v>
      </c>
      <c r="B2887" s="136" t="s">
        <v>113</v>
      </c>
      <c r="C2887" s="136" t="s">
        <v>432</v>
      </c>
      <c r="D2887" s="136" t="s">
        <v>830</v>
      </c>
      <c r="E2887" s="136" t="s">
        <v>308</v>
      </c>
      <c r="F2887" s="137">
        <v>-2665.21</v>
      </c>
    </row>
    <row r="2888" spans="1:6" hidden="1" outlineLevel="2" x14ac:dyDescent="0.25">
      <c r="A2888" s="136" t="s">
        <v>112</v>
      </c>
      <c r="B2888" s="136" t="s">
        <v>113</v>
      </c>
      <c r="C2888" s="136" t="s">
        <v>432</v>
      </c>
      <c r="D2888" s="136" t="s">
        <v>493</v>
      </c>
      <c r="E2888" s="136" t="s">
        <v>269</v>
      </c>
      <c r="F2888" s="137">
        <v>15808.54</v>
      </c>
    </row>
    <row r="2889" spans="1:6" hidden="1" outlineLevel="2" x14ac:dyDescent="0.25">
      <c r="A2889" s="136" t="s">
        <v>112</v>
      </c>
      <c r="B2889" s="136" t="s">
        <v>113</v>
      </c>
      <c r="C2889" s="136" t="s">
        <v>432</v>
      </c>
      <c r="D2889" s="136" t="s">
        <v>493</v>
      </c>
      <c r="E2889" s="136" t="s">
        <v>340</v>
      </c>
      <c r="F2889" s="137">
        <v>30189.599999999999</v>
      </c>
    </row>
    <row r="2890" spans="1:6" outlineLevel="1" collapsed="1" x14ac:dyDescent="0.25">
      <c r="A2890" s="136"/>
      <c r="B2890" s="136"/>
      <c r="C2890" s="140" t="s">
        <v>433</v>
      </c>
      <c r="D2890" s="136"/>
      <c r="E2890" s="136"/>
      <c r="F2890" s="137">
        <f>SUBTOTAL(9,F2883:F2889)</f>
        <v>200274.5</v>
      </c>
    </row>
    <row r="2891" spans="1:6" hidden="1" outlineLevel="2" x14ac:dyDescent="0.25">
      <c r="A2891" s="136" t="s">
        <v>112</v>
      </c>
      <c r="B2891" s="136" t="s">
        <v>113</v>
      </c>
      <c r="C2891" s="136" t="s">
        <v>434</v>
      </c>
      <c r="D2891" s="136" t="s">
        <v>831</v>
      </c>
      <c r="E2891" s="136" t="s">
        <v>292</v>
      </c>
      <c r="F2891" s="137">
        <v>5703.31</v>
      </c>
    </row>
    <row r="2892" spans="1:6" hidden="1" outlineLevel="2" x14ac:dyDescent="0.25">
      <c r="A2892" s="136" t="s">
        <v>112</v>
      </c>
      <c r="B2892" s="136" t="s">
        <v>113</v>
      </c>
      <c r="C2892" s="136" t="s">
        <v>434</v>
      </c>
      <c r="D2892" s="136" t="s">
        <v>832</v>
      </c>
      <c r="E2892" s="136" t="s">
        <v>363</v>
      </c>
      <c r="F2892" s="137">
        <v>4195.71</v>
      </c>
    </row>
    <row r="2893" spans="1:6" hidden="1" outlineLevel="2" x14ac:dyDescent="0.25">
      <c r="A2893" s="136" t="s">
        <v>112</v>
      </c>
      <c r="B2893" s="136" t="s">
        <v>113</v>
      </c>
      <c r="C2893" s="136" t="s">
        <v>434</v>
      </c>
      <c r="D2893" s="136" t="s">
        <v>833</v>
      </c>
      <c r="E2893" s="136" t="s">
        <v>284</v>
      </c>
      <c r="F2893" s="137">
        <v>650.27</v>
      </c>
    </row>
    <row r="2894" spans="1:6" hidden="1" outlineLevel="2" x14ac:dyDescent="0.25">
      <c r="A2894" s="136" t="s">
        <v>112</v>
      </c>
      <c r="B2894" s="136" t="s">
        <v>113</v>
      </c>
      <c r="C2894" s="136" t="s">
        <v>434</v>
      </c>
      <c r="D2894" s="136" t="s">
        <v>833</v>
      </c>
      <c r="E2894" s="136" t="s">
        <v>323</v>
      </c>
      <c r="F2894" s="137">
        <v>356.11</v>
      </c>
    </row>
    <row r="2895" spans="1:6" hidden="1" outlineLevel="2" x14ac:dyDescent="0.25">
      <c r="A2895" s="136" t="s">
        <v>112</v>
      </c>
      <c r="B2895" s="136" t="s">
        <v>113</v>
      </c>
      <c r="C2895" s="136" t="s">
        <v>434</v>
      </c>
      <c r="D2895" s="136" t="s">
        <v>833</v>
      </c>
      <c r="E2895" s="136" t="s">
        <v>322</v>
      </c>
      <c r="F2895" s="137">
        <v>5873.18</v>
      </c>
    </row>
    <row r="2896" spans="1:6" hidden="1" outlineLevel="2" x14ac:dyDescent="0.25">
      <c r="A2896" s="136" t="s">
        <v>112</v>
      </c>
      <c r="B2896" s="136" t="s">
        <v>113</v>
      </c>
      <c r="C2896" s="136" t="s">
        <v>434</v>
      </c>
      <c r="D2896" s="136" t="s">
        <v>833</v>
      </c>
      <c r="E2896" s="136" t="s">
        <v>328</v>
      </c>
      <c r="F2896" s="137">
        <v>2358.19</v>
      </c>
    </row>
    <row r="2897" spans="1:6" hidden="1" outlineLevel="2" x14ac:dyDescent="0.25">
      <c r="A2897" s="136" t="s">
        <v>112</v>
      </c>
      <c r="B2897" s="136" t="s">
        <v>113</v>
      </c>
      <c r="C2897" s="136" t="s">
        <v>434</v>
      </c>
      <c r="D2897" s="136" t="s">
        <v>833</v>
      </c>
      <c r="E2897" s="136" t="s">
        <v>316</v>
      </c>
      <c r="F2897" s="137">
        <v>8628.5</v>
      </c>
    </row>
    <row r="2898" spans="1:6" hidden="1" outlineLevel="2" x14ac:dyDescent="0.25">
      <c r="A2898" s="136" t="s">
        <v>112</v>
      </c>
      <c r="B2898" s="136" t="s">
        <v>113</v>
      </c>
      <c r="C2898" s="136" t="s">
        <v>434</v>
      </c>
      <c r="D2898" s="136" t="s">
        <v>833</v>
      </c>
      <c r="E2898" s="136" t="s">
        <v>303</v>
      </c>
      <c r="F2898" s="137">
        <v>315.49</v>
      </c>
    </row>
    <row r="2899" spans="1:6" hidden="1" outlineLevel="2" x14ac:dyDescent="0.25">
      <c r="A2899" s="136" t="s">
        <v>112</v>
      </c>
      <c r="B2899" s="136" t="s">
        <v>113</v>
      </c>
      <c r="C2899" s="136" t="s">
        <v>434</v>
      </c>
      <c r="D2899" s="136" t="s">
        <v>834</v>
      </c>
      <c r="E2899" s="136" t="s">
        <v>363</v>
      </c>
      <c r="F2899" s="137">
        <v>2410.11</v>
      </c>
    </row>
    <row r="2900" spans="1:6" hidden="1" outlineLevel="2" x14ac:dyDescent="0.25">
      <c r="A2900" s="136" t="s">
        <v>112</v>
      </c>
      <c r="B2900" s="136" t="s">
        <v>113</v>
      </c>
      <c r="C2900" s="136" t="s">
        <v>434</v>
      </c>
      <c r="D2900" s="136" t="s">
        <v>834</v>
      </c>
      <c r="E2900" s="136" t="s">
        <v>310</v>
      </c>
      <c r="F2900" s="137">
        <v>84389.440000000002</v>
      </c>
    </row>
    <row r="2901" spans="1:6" hidden="1" outlineLevel="2" x14ac:dyDescent="0.25">
      <c r="A2901" s="136" t="s">
        <v>112</v>
      </c>
      <c r="B2901" s="136" t="s">
        <v>113</v>
      </c>
      <c r="C2901" s="136" t="s">
        <v>434</v>
      </c>
      <c r="D2901" s="136" t="s">
        <v>834</v>
      </c>
      <c r="E2901" s="136" t="s">
        <v>376</v>
      </c>
      <c r="F2901" s="137">
        <v>4377.17</v>
      </c>
    </row>
    <row r="2902" spans="1:6" hidden="1" outlineLevel="2" x14ac:dyDescent="0.25">
      <c r="A2902" s="136" t="s">
        <v>112</v>
      </c>
      <c r="B2902" s="136" t="s">
        <v>113</v>
      </c>
      <c r="C2902" s="136" t="s">
        <v>434</v>
      </c>
      <c r="D2902" s="136" t="s">
        <v>835</v>
      </c>
      <c r="E2902" s="136" t="s">
        <v>316</v>
      </c>
      <c r="F2902" s="137">
        <v>22131.23</v>
      </c>
    </row>
    <row r="2903" spans="1:6" hidden="1" outlineLevel="2" x14ac:dyDescent="0.25">
      <c r="A2903" s="136" t="s">
        <v>112</v>
      </c>
      <c r="B2903" s="136" t="s">
        <v>113</v>
      </c>
      <c r="C2903" s="136" t="s">
        <v>434</v>
      </c>
      <c r="D2903" s="136" t="s">
        <v>835</v>
      </c>
      <c r="E2903" s="136" t="s">
        <v>333</v>
      </c>
      <c r="F2903" s="137">
        <v>12238.23</v>
      </c>
    </row>
    <row r="2904" spans="1:6" hidden="1" outlineLevel="2" x14ac:dyDescent="0.25">
      <c r="A2904" s="136" t="s">
        <v>112</v>
      </c>
      <c r="B2904" s="136" t="s">
        <v>113</v>
      </c>
      <c r="C2904" s="136" t="s">
        <v>434</v>
      </c>
      <c r="D2904" s="136" t="s">
        <v>835</v>
      </c>
      <c r="E2904" s="136" t="s">
        <v>313</v>
      </c>
      <c r="F2904" s="137">
        <v>58.5</v>
      </c>
    </row>
    <row r="2905" spans="1:6" hidden="1" outlineLevel="2" x14ac:dyDescent="0.25">
      <c r="A2905" s="136" t="s">
        <v>112</v>
      </c>
      <c r="B2905" s="136" t="s">
        <v>113</v>
      </c>
      <c r="C2905" s="136" t="s">
        <v>434</v>
      </c>
      <c r="D2905" s="136" t="s">
        <v>835</v>
      </c>
      <c r="E2905" s="136" t="s">
        <v>375</v>
      </c>
      <c r="F2905" s="137">
        <v>23137.96</v>
      </c>
    </row>
    <row r="2906" spans="1:6" hidden="1" outlineLevel="2" x14ac:dyDescent="0.25">
      <c r="A2906" s="136" t="s">
        <v>112</v>
      </c>
      <c r="B2906" s="136" t="s">
        <v>113</v>
      </c>
      <c r="C2906" s="136" t="s">
        <v>434</v>
      </c>
      <c r="D2906" s="136" t="s">
        <v>835</v>
      </c>
      <c r="E2906" s="136" t="s">
        <v>317</v>
      </c>
      <c r="F2906" s="137">
        <v>4699.46</v>
      </c>
    </row>
    <row r="2907" spans="1:6" hidden="1" outlineLevel="2" x14ac:dyDescent="0.25">
      <c r="A2907" s="136" t="s">
        <v>112</v>
      </c>
      <c r="B2907" s="136" t="s">
        <v>113</v>
      </c>
      <c r="C2907" s="136" t="s">
        <v>434</v>
      </c>
      <c r="D2907" s="136" t="s">
        <v>836</v>
      </c>
      <c r="E2907" s="136" t="s">
        <v>287</v>
      </c>
      <c r="F2907" s="137">
        <v>260.58</v>
      </c>
    </row>
    <row r="2908" spans="1:6" hidden="1" outlineLevel="2" x14ac:dyDescent="0.25">
      <c r="A2908" s="136" t="s">
        <v>112</v>
      </c>
      <c r="B2908" s="136" t="s">
        <v>113</v>
      </c>
      <c r="C2908" s="136" t="s">
        <v>434</v>
      </c>
      <c r="D2908" s="136" t="s">
        <v>836</v>
      </c>
      <c r="E2908" s="136" t="s">
        <v>361</v>
      </c>
      <c r="F2908" s="137">
        <v>21234.27</v>
      </c>
    </row>
    <row r="2909" spans="1:6" hidden="1" outlineLevel="2" x14ac:dyDescent="0.25">
      <c r="A2909" s="136" t="s">
        <v>112</v>
      </c>
      <c r="B2909" s="136" t="s">
        <v>113</v>
      </c>
      <c r="C2909" s="136" t="s">
        <v>434</v>
      </c>
      <c r="D2909" s="136" t="s">
        <v>836</v>
      </c>
      <c r="E2909" s="136" t="s">
        <v>367</v>
      </c>
      <c r="F2909" s="137">
        <v>12293.66</v>
      </c>
    </row>
    <row r="2910" spans="1:6" hidden="1" outlineLevel="2" x14ac:dyDescent="0.25">
      <c r="A2910" s="136" t="s">
        <v>112</v>
      </c>
      <c r="B2910" s="136" t="s">
        <v>113</v>
      </c>
      <c r="C2910" s="136" t="s">
        <v>434</v>
      </c>
      <c r="D2910" s="136" t="s">
        <v>836</v>
      </c>
      <c r="E2910" s="136" t="s">
        <v>383</v>
      </c>
      <c r="F2910" s="137">
        <v>13257.33</v>
      </c>
    </row>
    <row r="2911" spans="1:6" hidden="1" outlineLevel="2" x14ac:dyDescent="0.25">
      <c r="A2911" s="136" t="s">
        <v>112</v>
      </c>
      <c r="B2911" s="136" t="s">
        <v>113</v>
      </c>
      <c r="C2911" s="136" t="s">
        <v>434</v>
      </c>
      <c r="D2911" s="136" t="s">
        <v>836</v>
      </c>
      <c r="E2911" s="136" t="s">
        <v>324</v>
      </c>
      <c r="F2911" s="137">
        <v>4245.32</v>
      </c>
    </row>
    <row r="2912" spans="1:6" hidden="1" outlineLevel="2" x14ac:dyDescent="0.25">
      <c r="A2912" s="136" t="s">
        <v>112</v>
      </c>
      <c r="B2912" s="136" t="s">
        <v>113</v>
      </c>
      <c r="C2912" s="136" t="s">
        <v>434</v>
      </c>
      <c r="D2912" s="136" t="s">
        <v>836</v>
      </c>
      <c r="E2912" s="136" t="s">
        <v>360</v>
      </c>
      <c r="F2912" s="137">
        <v>7237.66</v>
      </c>
    </row>
    <row r="2913" spans="1:6" hidden="1" outlineLevel="2" x14ac:dyDescent="0.25">
      <c r="A2913" s="136" t="s">
        <v>112</v>
      </c>
      <c r="B2913" s="136" t="s">
        <v>113</v>
      </c>
      <c r="C2913" s="136" t="s">
        <v>434</v>
      </c>
      <c r="D2913" s="136" t="s">
        <v>836</v>
      </c>
      <c r="E2913" s="136" t="s">
        <v>290</v>
      </c>
      <c r="F2913" s="137">
        <v>2455.2600000000002</v>
      </c>
    </row>
    <row r="2914" spans="1:6" hidden="1" outlineLevel="2" x14ac:dyDescent="0.25">
      <c r="A2914" s="136" t="s">
        <v>112</v>
      </c>
      <c r="B2914" s="136" t="s">
        <v>113</v>
      </c>
      <c r="C2914" s="136" t="s">
        <v>434</v>
      </c>
      <c r="D2914" s="136" t="s">
        <v>836</v>
      </c>
      <c r="E2914" s="136" t="s">
        <v>317</v>
      </c>
      <c r="F2914" s="137">
        <v>19523.080000000002</v>
      </c>
    </row>
    <row r="2915" spans="1:6" hidden="1" outlineLevel="2" x14ac:dyDescent="0.25">
      <c r="A2915" s="136" t="s">
        <v>112</v>
      </c>
      <c r="B2915" s="136" t="s">
        <v>113</v>
      </c>
      <c r="C2915" s="136" t="s">
        <v>434</v>
      </c>
      <c r="D2915" s="136" t="s">
        <v>836</v>
      </c>
      <c r="E2915" s="136" t="s">
        <v>323</v>
      </c>
      <c r="F2915" s="137">
        <v>3040.79</v>
      </c>
    </row>
    <row r="2916" spans="1:6" hidden="1" outlineLevel="2" x14ac:dyDescent="0.25">
      <c r="A2916" s="136" t="s">
        <v>112</v>
      </c>
      <c r="B2916" s="136" t="s">
        <v>113</v>
      </c>
      <c r="C2916" s="136" t="s">
        <v>434</v>
      </c>
      <c r="D2916" s="136" t="s">
        <v>836</v>
      </c>
      <c r="E2916" s="136" t="s">
        <v>322</v>
      </c>
      <c r="F2916" s="137">
        <v>2381.9499999999998</v>
      </c>
    </row>
    <row r="2917" spans="1:6" hidden="1" outlineLevel="2" x14ac:dyDescent="0.25">
      <c r="A2917" s="136" t="s">
        <v>112</v>
      </c>
      <c r="B2917" s="136" t="s">
        <v>113</v>
      </c>
      <c r="C2917" s="136" t="s">
        <v>434</v>
      </c>
      <c r="D2917" s="136" t="s">
        <v>837</v>
      </c>
      <c r="E2917" s="136" t="s">
        <v>363</v>
      </c>
      <c r="F2917" s="137">
        <v>63193.29</v>
      </c>
    </row>
    <row r="2918" spans="1:6" hidden="1" outlineLevel="2" x14ac:dyDescent="0.25">
      <c r="A2918" s="136" t="s">
        <v>112</v>
      </c>
      <c r="B2918" s="136" t="s">
        <v>113</v>
      </c>
      <c r="C2918" s="136" t="s">
        <v>434</v>
      </c>
      <c r="D2918" s="136" t="s">
        <v>837</v>
      </c>
      <c r="E2918" s="136" t="s">
        <v>336</v>
      </c>
      <c r="F2918" s="137">
        <v>60966.89</v>
      </c>
    </row>
    <row r="2919" spans="1:6" hidden="1" outlineLevel="2" x14ac:dyDescent="0.25">
      <c r="A2919" s="136" t="s">
        <v>112</v>
      </c>
      <c r="B2919" s="136" t="s">
        <v>113</v>
      </c>
      <c r="C2919" s="136" t="s">
        <v>434</v>
      </c>
      <c r="D2919" s="136" t="s">
        <v>837</v>
      </c>
      <c r="E2919" s="136" t="s">
        <v>310</v>
      </c>
      <c r="F2919" s="137">
        <v>29740.82</v>
      </c>
    </row>
    <row r="2920" spans="1:6" hidden="1" outlineLevel="2" x14ac:dyDescent="0.25">
      <c r="A2920" s="136" t="s">
        <v>112</v>
      </c>
      <c r="B2920" s="136" t="s">
        <v>113</v>
      </c>
      <c r="C2920" s="136" t="s">
        <v>434</v>
      </c>
      <c r="D2920" s="136" t="s">
        <v>838</v>
      </c>
      <c r="E2920" s="136" t="s">
        <v>367</v>
      </c>
      <c r="F2920" s="137">
        <v>20219.580000000002</v>
      </c>
    </row>
    <row r="2921" spans="1:6" hidden="1" outlineLevel="2" x14ac:dyDescent="0.25">
      <c r="A2921" s="136" t="s">
        <v>112</v>
      </c>
      <c r="B2921" s="136" t="s">
        <v>113</v>
      </c>
      <c r="C2921" s="136" t="s">
        <v>434</v>
      </c>
      <c r="D2921" s="136" t="s">
        <v>838</v>
      </c>
      <c r="E2921" s="136" t="s">
        <v>280</v>
      </c>
      <c r="F2921" s="137">
        <v>8822.01</v>
      </c>
    </row>
    <row r="2922" spans="1:6" hidden="1" outlineLevel="2" x14ac:dyDescent="0.25">
      <c r="A2922" s="136" t="s">
        <v>112</v>
      </c>
      <c r="B2922" s="136" t="s">
        <v>113</v>
      </c>
      <c r="C2922" s="136" t="s">
        <v>434</v>
      </c>
      <c r="D2922" s="136" t="s">
        <v>838</v>
      </c>
      <c r="E2922" s="136" t="s">
        <v>346</v>
      </c>
      <c r="F2922" s="137">
        <v>78338.42</v>
      </c>
    </row>
    <row r="2923" spans="1:6" hidden="1" outlineLevel="2" x14ac:dyDescent="0.25">
      <c r="A2923" s="136" t="s">
        <v>112</v>
      </c>
      <c r="B2923" s="136" t="s">
        <v>113</v>
      </c>
      <c r="C2923" s="136" t="s">
        <v>434</v>
      </c>
      <c r="D2923" s="136" t="s">
        <v>838</v>
      </c>
      <c r="E2923" s="136" t="s">
        <v>360</v>
      </c>
      <c r="F2923" s="137">
        <v>7224.23</v>
      </c>
    </row>
    <row r="2924" spans="1:6" hidden="1" outlineLevel="2" x14ac:dyDescent="0.25">
      <c r="A2924" s="136" t="s">
        <v>112</v>
      </c>
      <c r="B2924" s="136" t="s">
        <v>113</v>
      </c>
      <c r="C2924" s="136" t="s">
        <v>434</v>
      </c>
      <c r="D2924" s="136" t="s">
        <v>838</v>
      </c>
      <c r="E2924" s="136" t="s">
        <v>289</v>
      </c>
      <c r="F2924" s="137">
        <v>5307.78</v>
      </c>
    </row>
    <row r="2925" spans="1:6" hidden="1" outlineLevel="2" x14ac:dyDescent="0.25">
      <c r="A2925" s="136" t="s">
        <v>112</v>
      </c>
      <c r="B2925" s="136" t="s">
        <v>113</v>
      </c>
      <c r="C2925" s="136" t="s">
        <v>434</v>
      </c>
      <c r="D2925" s="136" t="s">
        <v>838</v>
      </c>
      <c r="E2925" s="136" t="s">
        <v>293</v>
      </c>
      <c r="F2925" s="137">
        <v>8428.82</v>
      </c>
    </row>
    <row r="2926" spans="1:6" hidden="1" outlineLevel="2" x14ac:dyDescent="0.25">
      <c r="A2926" s="136" t="s">
        <v>112</v>
      </c>
      <c r="B2926" s="136" t="s">
        <v>113</v>
      </c>
      <c r="C2926" s="136" t="s">
        <v>434</v>
      </c>
      <c r="D2926" s="136" t="s">
        <v>838</v>
      </c>
      <c r="E2926" s="136" t="s">
        <v>286</v>
      </c>
      <c r="F2926" s="137">
        <v>3393.47</v>
      </c>
    </row>
    <row r="2927" spans="1:6" hidden="1" outlineLevel="2" x14ac:dyDescent="0.25">
      <c r="A2927" s="136" t="s">
        <v>112</v>
      </c>
      <c r="B2927" s="136" t="s">
        <v>113</v>
      </c>
      <c r="C2927" s="136" t="s">
        <v>434</v>
      </c>
      <c r="D2927" s="136" t="s">
        <v>838</v>
      </c>
      <c r="E2927" s="136" t="s">
        <v>323</v>
      </c>
      <c r="F2927" s="137">
        <v>7671.64</v>
      </c>
    </row>
    <row r="2928" spans="1:6" hidden="1" outlineLevel="2" x14ac:dyDescent="0.25">
      <c r="A2928" s="136" t="s">
        <v>112</v>
      </c>
      <c r="B2928" s="136" t="s">
        <v>113</v>
      </c>
      <c r="C2928" s="136" t="s">
        <v>434</v>
      </c>
      <c r="D2928" s="136" t="s">
        <v>838</v>
      </c>
      <c r="E2928" s="136" t="s">
        <v>288</v>
      </c>
      <c r="F2928" s="137">
        <v>2541.31</v>
      </c>
    </row>
    <row r="2929" spans="1:6" hidden="1" outlineLevel="2" x14ac:dyDescent="0.25">
      <c r="A2929" s="136" t="s">
        <v>112</v>
      </c>
      <c r="B2929" s="136" t="s">
        <v>113</v>
      </c>
      <c r="C2929" s="136" t="s">
        <v>434</v>
      </c>
      <c r="D2929" s="136" t="s">
        <v>838</v>
      </c>
      <c r="E2929" s="136" t="s">
        <v>317</v>
      </c>
      <c r="F2929" s="137">
        <v>108919.39</v>
      </c>
    </row>
    <row r="2930" spans="1:6" hidden="1" outlineLevel="2" x14ac:dyDescent="0.25">
      <c r="A2930" s="136" t="s">
        <v>112</v>
      </c>
      <c r="B2930" s="136" t="s">
        <v>113</v>
      </c>
      <c r="C2930" s="136" t="s">
        <v>434</v>
      </c>
      <c r="D2930" s="136" t="s">
        <v>838</v>
      </c>
      <c r="E2930" s="136" t="s">
        <v>283</v>
      </c>
      <c r="F2930" s="137">
        <v>4271.8</v>
      </c>
    </row>
    <row r="2931" spans="1:6" hidden="1" outlineLevel="2" x14ac:dyDescent="0.25">
      <c r="A2931" s="136" t="s">
        <v>112</v>
      </c>
      <c r="B2931" s="136" t="s">
        <v>113</v>
      </c>
      <c r="C2931" s="136" t="s">
        <v>434</v>
      </c>
      <c r="D2931" s="136" t="s">
        <v>838</v>
      </c>
      <c r="E2931" s="136" t="s">
        <v>279</v>
      </c>
      <c r="F2931" s="137">
        <v>4607.7299999999996</v>
      </c>
    </row>
    <row r="2932" spans="1:6" hidden="1" outlineLevel="2" x14ac:dyDescent="0.25">
      <c r="A2932" s="136" t="s">
        <v>112</v>
      </c>
      <c r="B2932" s="136" t="s">
        <v>113</v>
      </c>
      <c r="C2932" s="136" t="s">
        <v>434</v>
      </c>
      <c r="D2932" s="136" t="s">
        <v>838</v>
      </c>
      <c r="E2932" s="136" t="s">
        <v>355</v>
      </c>
      <c r="F2932" s="137">
        <v>491.06</v>
      </c>
    </row>
    <row r="2933" spans="1:6" hidden="1" outlineLevel="2" x14ac:dyDescent="0.25">
      <c r="A2933" s="136" t="s">
        <v>112</v>
      </c>
      <c r="B2933" s="136" t="s">
        <v>113</v>
      </c>
      <c r="C2933" s="136" t="s">
        <v>434</v>
      </c>
      <c r="D2933" s="136" t="s">
        <v>838</v>
      </c>
      <c r="E2933" s="136" t="s">
        <v>287</v>
      </c>
      <c r="F2933" s="137">
        <v>600.89</v>
      </c>
    </row>
    <row r="2934" spans="1:6" hidden="1" outlineLevel="2" x14ac:dyDescent="0.25">
      <c r="A2934" s="136" t="s">
        <v>112</v>
      </c>
      <c r="B2934" s="136" t="s">
        <v>113</v>
      </c>
      <c r="C2934" s="136" t="s">
        <v>434</v>
      </c>
      <c r="D2934" s="136" t="s">
        <v>838</v>
      </c>
      <c r="E2934" s="136" t="s">
        <v>290</v>
      </c>
      <c r="F2934" s="137">
        <v>6304.87</v>
      </c>
    </row>
    <row r="2935" spans="1:6" hidden="1" outlineLevel="2" x14ac:dyDescent="0.25">
      <c r="A2935" s="136" t="s">
        <v>112</v>
      </c>
      <c r="B2935" s="136" t="s">
        <v>113</v>
      </c>
      <c r="C2935" s="136" t="s">
        <v>434</v>
      </c>
      <c r="D2935" s="136" t="s">
        <v>838</v>
      </c>
      <c r="E2935" s="136" t="s">
        <v>361</v>
      </c>
      <c r="F2935" s="137">
        <v>19706.919999999998</v>
      </c>
    </row>
    <row r="2936" spans="1:6" hidden="1" outlineLevel="2" x14ac:dyDescent="0.25">
      <c r="A2936" s="136" t="s">
        <v>112</v>
      </c>
      <c r="B2936" s="136" t="s">
        <v>113</v>
      </c>
      <c r="C2936" s="136" t="s">
        <v>434</v>
      </c>
      <c r="D2936" s="136" t="s">
        <v>838</v>
      </c>
      <c r="E2936" s="136" t="s">
        <v>281</v>
      </c>
      <c r="F2936" s="137">
        <v>10843.06</v>
      </c>
    </row>
    <row r="2937" spans="1:6" hidden="1" outlineLevel="2" x14ac:dyDescent="0.25">
      <c r="A2937" s="136" t="s">
        <v>112</v>
      </c>
      <c r="B2937" s="136" t="s">
        <v>113</v>
      </c>
      <c r="C2937" s="136" t="s">
        <v>434</v>
      </c>
      <c r="D2937" s="136" t="s">
        <v>838</v>
      </c>
      <c r="E2937" s="136" t="s">
        <v>282</v>
      </c>
      <c r="F2937" s="137">
        <v>9588.31</v>
      </c>
    </row>
    <row r="2938" spans="1:6" hidden="1" outlineLevel="2" x14ac:dyDescent="0.25">
      <c r="A2938" s="136" t="s">
        <v>112</v>
      </c>
      <c r="B2938" s="136" t="s">
        <v>113</v>
      </c>
      <c r="C2938" s="136" t="s">
        <v>434</v>
      </c>
      <c r="D2938" s="136" t="s">
        <v>838</v>
      </c>
      <c r="E2938" s="136" t="s">
        <v>328</v>
      </c>
      <c r="F2938" s="137">
        <v>2270.77</v>
      </c>
    </row>
    <row r="2939" spans="1:6" hidden="1" outlineLevel="2" x14ac:dyDescent="0.25">
      <c r="A2939" s="136" t="s">
        <v>112</v>
      </c>
      <c r="B2939" s="136" t="s">
        <v>113</v>
      </c>
      <c r="C2939" s="136" t="s">
        <v>434</v>
      </c>
      <c r="D2939" s="136" t="s">
        <v>838</v>
      </c>
      <c r="E2939" s="136" t="s">
        <v>291</v>
      </c>
      <c r="F2939" s="137">
        <v>3304.57</v>
      </c>
    </row>
    <row r="2940" spans="1:6" hidden="1" outlineLevel="2" x14ac:dyDescent="0.25">
      <c r="A2940" s="136" t="s">
        <v>112</v>
      </c>
      <c r="B2940" s="136" t="s">
        <v>113</v>
      </c>
      <c r="C2940" s="136" t="s">
        <v>434</v>
      </c>
      <c r="D2940" s="136" t="s">
        <v>838</v>
      </c>
      <c r="E2940" s="136" t="s">
        <v>322</v>
      </c>
      <c r="F2940" s="137">
        <v>8727.14</v>
      </c>
    </row>
    <row r="2941" spans="1:6" hidden="1" outlineLevel="2" x14ac:dyDescent="0.25">
      <c r="A2941" s="136" t="s">
        <v>112</v>
      </c>
      <c r="B2941" s="136" t="s">
        <v>113</v>
      </c>
      <c r="C2941" s="136" t="s">
        <v>434</v>
      </c>
      <c r="D2941" s="136" t="s">
        <v>838</v>
      </c>
      <c r="E2941" s="136" t="s">
        <v>324</v>
      </c>
      <c r="F2941" s="137">
        <v>69048.84</v>
      </c>
    </row>
    <row r="2942" spans="1:6" hidden="1" outlineLevel="2" x14ac:dyDescent="0.25">
      <c r="A2942" s="136" t="s">
        <v>112</v>
      </c>
      <c r="B2942" s="136" t="s">
        <v>113</v>
      </c>
      <c r="C2942" s="136" t="s">
        <v>434</v>
      </c>
      <c r="D2942" s="136" t="s">
        <v>838</v>
      </c>
      <c r="E2942" s="136" t="s">
        <v>297</v>
      </c>
      <c r="F2942" s="137">
        <v>265.42</v>
      </c>
    </row>
    <row r="2943" spans="1:6" hidden="1" outlineLevel="2" x14ac:dyDescent="0.25">
      <c r="A2943" s="136" t="s">
        <v>112</v>
      </c>
      <c r="B2943" s="136" t="s">
        <v>113</v>
      </c>
      <c r="C2943" s="136" t="s">
        <v>434</v>
      </c>
      <c r="D2943" s="136" t="s">
        <v>838</v>
      </c>
      <c r="E2943" s="136" t="s">
        <v>284</v>
      </c>
      <c r="F2943" s="137">
        <v>2989.16</v>
      </c>
    </row>
    <row r="2944" spans="1:6" hidden="1" outlineLevel="2" x14ac:dyDescent="0.25">
      <c r="A2944" s="136" t="s">
        <v>112</v>
      </c>
      <c r="B2944" s="136" t="s">
        <v>113</v>
      </c>
      <c r="C2944" s="136" t="s">
        <v>434</v>
      </c>
      <c r="D2944" s="136" t="s">
        <v>838</v>
      </c>
      <c r="E2944" s="136" t="s">
        <v>383</v>
      </c>
      <c r="F2944" s="137">
        <v>24213.53</v>
      </c>
    </row>
    <row r="2945" spans="1:6" hidden="1" outlineLevel="2" x14ac:dyDescent="0.25">
      <c r="A2945" s="136" t="s">
        <v>112</v>
      </c>
      <c r="B2945" s="136" t="s">
        <v>113</v>
      </c>
      <c r="C2945" s="136" t="s">
        <v>434</v>
      </c>
      <c r="D2945" s="136" t="s">
        <v>838</v>
      </c>
      <c r="E2945" s="136" t="s">
        <v>303</v>
      </c>
      <c r="F2945" s="137">
        <v>1866.52</v>
      </c>
    </row>
    <row r="2946" spans="1:6" hidden="1" outlineLevel="2" x14ac:dyDescent="0.25">
      <c r="A2946" s="136" t="s">
        <v>112</v>
      </c>
      <c r="B2946" s="136" t="s">
        <v>113</v>
      </c>
      <c r="C2946" s="136" t="s">
        <v>434</v>
      </c>
      <c r="D2946" s="136" t="s">
        <v>838</v>
      </c>
      <c r="E2946" s="136" t="s">
        <v>292</v>
      </c>
      <c r="F2946" s="137">
        <v>26813.81</v>
      </c>
    </row>
    <row r="2947" spans="1:6" hidden="1" outlineLevel="2" x14ac:dyDescent="0.25">
      <c r="A2947" s="136" t="s">
        <v>112</v>
      </c>
      <c r="B2947" s="136" t="s">
        <v>113</v>
      </c>
      <c r="C2947" s="136" t="s">
        <v>434</v>
      </c>
      <c r="D2947" s="136" t="s">
        <v>839</v>
      </c>
      <c r="E2947" s="136" t="s">
        <v>310</v>
      </c>
      <c r="F2947" s="137">
        <v>30826.240000000002</v>
      </c>
    </row>
    <row r="2948" spans="1:6" hidden="1" outlineLevel="2" x14ac:dyDescent="0.25">
      <c r="A2948" s="136" t="s">
        <v>112</v>
      </c>
      <c r="B2948" s="136" t="s">
        <v>113</v>
      </c>
      <c r="C2948" s="136" t="s">
        <v>434</v>
      </c>
      <c r="D2948" s="136" t="s">
        <v>840</v>
      </c>
      <c r="E2948" s="136" t="s">
        <v>292</v>
      </c>
      <c r="F2948" s="137">
        <v>529.27</v>
      </c>
    </row>
    <row r="2949" spans="1:6" hidden="1" outlineLevel="2" x14ac:dyDescent="0.25">
      <c r="A2949" s="136" t="s">
        <v>112</v>
      </c>
      <c r="B2949" s="136" t="s">
        <v>113</v>
      </c>
      <c r="C2949" s="136" t="s">
        <v>434</v>
      </c>
      <c r="D2949" s="136" t="s">
        <v>840</v>
      </c>
      <c r="E2949" s="136" t="s">
        <v>322</v>
      </c>
      <c r="F2949" s="137">
        <v>12403.21</v>
      </c>
    </row>
    <row r="2950" spans="1:6" hidden="1" outlineLevel="2" x14ac:dyDescent="0.25">
      <c r="A2950" s="136" t="s">
        <v>112</v>
      </c>
      <c r="B2950" s="136" t="s">
        <v>113</v>
      </c>
      <c r="C2950" s="136" t="s">
        <v>434</v>
      </c>
      <c r="D2950" s="136" t="s">
        <v>840</v>
      </c>
      <c r="E2950" s="136" t="s">
        <v>329</v>
      </c>
      <c r="F2950" s="137">
        <v>6581.46</v>
      </c>
    </row>
    <row r="2951" spans="1:6" hidden="1" outlineLevel="2" x14ac:dyDescent="0.25">
      <c r="A2951" s="136" t="s">
        <v>112</v>
      </c>
      <c r="B2951" s="136" t="s">
        <v>113</v>
      </c>
      <c r="C2951" s="136" t="s">
        <v>434</v>
      </c>
      <c r="D2951" s="136" t="s">
        <v>840</v>
      </c>
      <c r="E2951" s="136" t="s">
        <v>302</v>
      </c>
      <c r="F2951" s="137">
        <v>288.57</v>
      </c>
    </row>
    <row r="2952" spans="1:6" hidden="1" outlineLevel="2" x14ac:dyDescent="0.25">
      <c r="A2952" s="136" t="s">
        <v>112</v>
      </c>
      <c r="B2952" s="136" t="s">
        <v>113</v>
      </c>
      <c r="C2952" s="136" t="s">
        <v>434</v>
      </c>
      <c r="D2952" s="136" t="s">
        <v>840</v>
      </c>
      <c r="E2952" s="136" t="s">
        <v>281</v>
      </c>
      <c r="F2952" s="137">
        <v>411.21</v>
      </c>
    </row>
    <row r="2953" spans="1:6" hidden="1" outlineLevel="2" x14ac:dyDescent="0.25">
      <c r="A2953" s="136" t="s">
        <v>112</v>
      </c>
      <c r="B2953" s="136" t="s">
        <v>113</v>
      </c>
      <c r="C2953" s="136" t="s">
        <v>434</v>
      </c>
      <c r="D2953" s="136" t="s">
        <v>840</v>
      </c>
      <c r="E2953" s="136" t="s">
        <v>317</v>
      </c>
      <c r="F2953" s="137">
        <v>47105.9</v>
      </c>
    </row>
    <row r="2954" spans="1:6" hidden="1" outlineLevel="2" x14ac:dyDescent="0.25">
      <c r="A2954" s="136" t="s">
        <v>112</v>
      </c>
      <c r="B2954" s="136" t="s">
        <v>113</v>
      </c>
      <c r="C2954" s="136" t="s">
        <v>434</v>
      </c>
      <c r="D2954" s="136" t="s">
        <v>840</v>
      </c>
      <c r="E2954" s="136" t="s">
        <v>316</v>
      </c>
      <c r="F2954" s="137">
        <v>2249.89</v>
      </c>
    </row>
    <row r="2955" spans="1:6" hidden="1" outlineLevel="2" x14ac:dyDescent="0.25">
      <c r="A2955" s="136" t="s">
        <v>112</v>
      </c>
      <c r="B2955" s="136" t="s">
        <v>113</v>
      </c>
      <c r="C2955" s="136" t="s">
        <v>434</v>
      </c>
      <c r="D2955" s="136" t="s">
        <v>840</v>
      </c>
      <c r="E2955" s="136" t="s">
        <v>280</v>
      </c>
      <c r="F2955" s="137">
        <v>479.68</v>
      </c>
    </row>
    <row r="2956" spans="1:6" hidden="1" outlineLevel="2" x14ac:dyDescent="0.25">
      <c r="A2956" s="136" t="s">
        <v>112</v>
      </c>
      <c r="B2956" s="136" t="s">
        <v>113</v>
      </c>
      <c r="C2956" s="136" t="s">
        <v>434</v>
      </c>
      <c r="D2956" s="136" t="s">
        <v>840</v>
      </c>
      <c r="E2956" s="136" t="s">
        <v>303</v>
      </c>
      <c r="F2956" s="137">
        <v>1190.48</v>
      </c>
    </row>
    <row r="2957" spans="1:6" hidden="1" outlineLevel="2" x14ac:dyDescent="0.25">
      <c r="A2957" s="136" t="s">
        <v>112</v>
      </c>
      <c r="B2957" s="136" t="s">
        <v>113</v>
      </c>
      <c r="C2957" s="136" t="s">
        <v>434</v>
      </c>
      <c r="D2957" s="136" t="s">
        <v>840</v>
      </c>
      <c r="E2957" s="136" t="s">
        <v>289</v>
      </c>
      <c r="F2957" s="137">
        <v>5829.15</v>
      </c>
    </row>
    <row r="2958" spans="1:6" hidden="1" outlineLevel="2" x14ac:dyDescent="0.25">
      <c r="A2958" s="136" t="s">
        <v>112</v>
      </c>
      <c r="B2958" s="136" t="s">
        <v>113</v>
      </c>
      <c r="C2958" s="136" t="s">
        <v>434</v>
      </c>
      <c r="D2958" s="136" t="s">
        <v>840</v>
      </c>
      <c r="E2958" s="136" t="s">
        <v>328</v>
      </c>
      <c r="F2958" s="137">
        <v>1289.6199999999999</v>
      </c>
    </row>
    <row r="2959" spans="1:6" hidden="1" outlineLevel="2" x14ac:dyDescent="0.25">
      <c r="A2959" s="136" t="s">
        <v>112</v>
      </c>
      <c r="B2959" s="136" t="s">
        <v>113</v>
      </c>
      <c r="C2959" s="136" t="s">
        <v>434</v>
      </c>
      <c r="D2959" s="136" t="s">
        <v>840</v>
      </c>
      <c r="E2959" s="136" t="s">
        <v>323</v>
      </c>
      <c r="F2959" s="137">
        <v>993.58</v>
      </c>
    </row>
    <row r="2960" spans="1:6" hidden="1" outlineLevel="2" x14ac:dyDescent="0.25">
      <c r="A2960" s="136" t="s">
        <v>112</v>
      </c>
      <c r="B2960" s="136" t="s">
        <v>113</v>
      </c>
      <c r="C2960" s="136" t="s">
        <v>434</v>
      </c>
      <c r="D2960" s="136" t="s">
        <v>840</v>
      </c>
      <c r="E2960" s="136" t="s">
        <v>360</v>
      </c>
      <c r="F2960" s="137">
        <v>4089.25</v>
      </c>
    </row>
    <row r="2961" spans="1:6" hidden="1" outlineLevel="2" x14ac:dyDescent="0.25">
      <c r="A2961" s="136" t="s">
        <v>112</v>
      </c>
      <c r="B2961" s="136" t="s">
        <v>113</v>
      </c>
      <c r="C2961" s="136" t="s">
        <v>434</v>
      </c>
      <c r="D2961" s="136" t="s">
        <v>840</v>
      </c>
      <c r="E2961" s="136" t="s">
        <v>279</v>
      </c>
      <c r="F2961" s="137">
        <v>627.57000000000005</v>
      </c>
    </row>
    <row r="2962" spans="1:6" hidden="1" outlineLevel="2" x14ac:dyDescent="0.25">
      <c r="A2962" s="136" t="s">
        <v>112</v>
      </c>
      <c r="B2962" s="136" t="s">
        <v>113</v>
      </c>
      <c r="C2962" s="136" t="s">
        <v>434</v>
      </c>
      <c r="D2962" s="136" t="s">
        <v>840</v>
      </c>
      <c r="E2962" s="136" t="s">
        <v>284</v>
      </c>
      <c r="F2962" s="137">
        <v>3263.35</v>
      </c>
    </row>
    <row r="2963" spans="1:6" hidden="1" outlineLevel="2" x14ac:dyDescent="0.25">
      <c r="A2963" s="136" t="s">
        <v>112</v>
      </c>
      <c r="B2963" s="136" t="s">
        <v>113</v>
      </c>
      <c r="C2963" s="136" t="s">
        <v>434</v>
      </c>
      <c r="D2963" s="136" t="s">
        <v>841</v>
      </c>
      <c r="E2963" s="136" t="s">
        <v>309</v>
      </c>
      <c r="F2963" s="137">
        <v>238788.76</v>
      </c>
    </row>
    <row r="2964" spans="1:6" hidden="1" outlineLevel="2" x14ac:dyDescent="0.25">
      <c r="A2964" s="136" t="s">
        <v>112</v>
      </c>
      <c r="B2964" s="136" t="s">
        <v>113</v>
      </c>
      <c r="C2964" s="136" t="s">
        <v>434</v>
      </c>
      <c r="D2964" s="136" t="s">
        <v>841</v>
      </c>
      <c r="E2964" s="136" t="s">
        <v>376</v>
      </c>
      <c r="F2964" s="137">
        <v>2483.73</v>
      </c>
    </row>
    <row r="2965" spans="1:6" hidden="1" outlineLevel="2" x14ac:dyDescent="0.25">
      <c r="A2965" s="136" t="s">
        <v>112</v>
      </c>
      <c r="B2965" s="136" t="s">
        <v>113</v>
      </c>
      <c r="C2965" s="136" t="s">
        <v>434</v>
      </c>
      <c r="D2965" s="136" t="s">
        <v>841</v>
      </c>
      <c r="E2965" s="136" t="s">
        <v>308</v>
      </c>
      <c r="F2965" s="137">
        <v>-97224</v>
      </c>
    </row>
    <row r="2966" spans="1:6" hidden="1" outlineLevel="2" x14ac:dyDescent="0.25">
      <c r="A2966" s="136" t="s">
        <v>112</v>
      </c>
      <c r="B2966" s="136" t="s">
        <v>113</v>
      </c>
      <c r="C2966" s="136" t="s">
        <v>434</v>
      </c>
      <c r="D2966" s="136" t="s">
        <v>842</v>
      </c>
      <c r="E2966" s="136" t="s">
        <v>289</v>
      </c>
      <c r="F2966" s="137">
        <v>778.72</v>
      </c>
    </row>
    <row r="2967" spans="1:6" hidden="1" outlineLevel="2" x14ac:dyDescent="0.25">
      <c r="A2967" s="136" t="s">
        <v>112</v>
      </c>
      <c r="B2967" s="136" t="s">
        <v>113</v>
      </c>
      <c r="C2967" s="136" t="s">
        <v>434</v>
      </c>
      <c r="D2967" s="136" t="s">
        <v>842</v>
      </c>
      <c r="E2967" s="136" t="s">
        <v>322</v>
      </c>
      <c r="F2967" s="137">
        <v>4136.49</v>
      </c>
    </row>
    <row r="2968" spans="1:6" hidden="1" outlineLevel="2" x14ac:dyDescent="0.25">
      <c r="A2968" s="136" t="s">
        <v>112</v>
      </c>
      <c r="B2968" s="136" t="s">
        <v>113</v>
      </c>
      <c r="C2968" s="136" t="s">
        <v>434</v>
      </c>
      <c r="D2968" s="136" t="s">
        <v>842</v>
      </c>
      <c r="E2968" s="136" t="s">
        <v>324</v>
      </c>
      <c r="F2968" s="137">
        <v>3273.27</v>
      </c>
    </row>
    <row r="2969" spans="1:6" hidden="1" outlineLevel="2" x14ac:dyDescent="0.25">
      <c r="A2969" s="136" t="s">
        <v>112</v>
      </c>
      <c r="B2969" s="136" t="s">
        <v>113</v>
      </c>
      <c r="C2969" s="136" t="s">
        <v>434</v>
      </c>
      <c r="D2969" s="136" t="s">
        <v>842</v>
      </c>
      <c r="E2969" s="136" t="s">
        <v>360</v>
      </c>
      <c r="F2969" s="137">
        <v>2167.0100000000002</v>
      </c>
    </row>
    <row r="2970" spans="1:6" hidden="1" outlineLevel="2" x14ac:dyDescent="0.25">
      <c r="A2970" s="136" t="s">
        <v>112</v>
      </c>
      <c r="B2970" s="136" t="s">
        <v>113</v>
      </c>
      <c r="C2970" s="136" t="s">
        <v>434</v>
      </c>
      <c r="D2970" s="136" t="s">
        <v>842</v>
      </c>
      <c r="E2970" s="136" t="s">
        <v>323</v>
      </c>
      <c r="F2970" s="137">
        <v>517</v>
      </c>
    </row>
    <row r="2971" spans="1:6" hidden="1" outlineLevel="2" x14ac:dyDescent="0.25">
      <c r="A2971" s="136" t="s">
        <v>112</v>
      </c>
      <c r="B2971" s="136" t="s">
        <v>113</v>
      </c>
      <c r="C2971" s="136" t="s">
        <v>434</v>
      </c>
      <c r="D2971" s="136" t="s">
        <v>842</v>
      </c>
      <c r="E2971" s="136" t="s">
        <v>375</v>
      </c>
      <c r="F2971" s="137">
        <v>67936.06</v>
      </c>
    </row>
    <row r="2972" spans="1:6" hidden="1" outlineLevel="2" x14ac:dyDescent="0.25">
      <c r="A2972" s="136" t="s">
        <v>112</v>
      </c>
      <c r="B2972" s="136" t="s">
        <v>113</v>
      </c>
      <c r="C2972" s="136" t="s">
        <v>434</v>
      </c>
      <c r="D2972" s="136" t="s">
        <v>842</v>
      </c>
      <c r="E2972" s="136" t="s">
        <v>361</v>
      </c>
      <c r="F2972" s="137">
        <v>51507.9</v>
      </c>
    </row>
    <row r="2973" spans="1:6" hidden="1" outlineLevel="2" x14ac:dyDescent="0.25">
      <c r="A2973" s="136" t="s">
        <v>112</v>
      </c>
      <c r="B2973" s="136" t="s">
        <v>113</v>
      </c>
      <c r="C2973" s="136" t="s">
        <v>434</v>
      </c>
      <c r="D2973" s="136" t="s">
        <v>843</v>
      </c>
      <c r="E2973" s="136" t="s">
        <v>333</v>
      </c>
      <c r="F2973" s="137">
        <v>7540.37</v>
      </c>
    </row>
    <row r="2974" spans="1:6" hidden="1" outlineLevel="2" x14ac:dyDescent="0.25">
      <c r="A2974" s="136" t="s">
        <v>112</v>
      </c>
      <c r="B2974" s="136" t="s">
        <v>113</v>
      </c>
      <c r="C2974" s="136" t="s">
        <v>434</v>
      </c>
      <c r="D2974" s="136" t="s">
        <v>843</v>
      </c>
      <c r="E2974" s="136" t="s">
        <v>283</v>
      </c>
      <c r="F2974" s="137">
        <v>1920.16</v>
      </c>
    </row>
    <row r="2975" spans="1:6" hidden="1" outlineLevel="2" x14ac:dyDescent="0.25">
      <c r="A2975" s="136" t="s">
        <v>112</v>
      </c>
      <c r="B2975" s="136" t="s">
        <v>113</v>
      </c>
      <c r="C2975" s="136" t="s">
        <v>434</v>
      </c>
      <c r="D2975" s="136" t="s">
        <v>843</v>
      </c>
      <c r="E2975" s="136" t="s">
        <v>288</v>
      </c>
      <c r="F2975" s="137">
        <v>411.07</v>
      </c>
    </row>
    <row r="2976" spans="1:6" hidden="1" outlineLevel="2" x14ac:dyDescent="0.25">
      <c r="A2976" s="136" t="s">
        <v>112</v>
      </c>
      <c r="B2976" s="136" t="s">
        <v>113</v>
      </c>
      <c r="C2976" s="136" t="s">
        <v>434</v>
      </c>
      <c r="D2976" s="136" t="s">
        <v>843</v>
      </c>
      <c r="E2976" s="136" t="s">
        <v>322</v>
      </c>
      <c r="F2976" s="137">
        <v>3542.11</v>
      </c>
    </row>
    <row r="2977" spans="1:6" hidden="1" outlineLevel="2" x14ac:dyDescent="0.25">
      <c r="A2977" s="136" t="s">
        <v>112</v>
      </c>
      <c r="B2977" s="136" t="s">
        <v>113</v>
      </c>
      <c r="C2977" s="136" t="s">
        <v>434</v>
      </c>
      <c r="D2977" s="136" t="s">
        <v>843</v>
      </c>
      <c r="E2977" s="136" t="s">
        <v>287</v>
      </c>
      <c r="F2977" s="137">
        <v>473.66</v>
      </c>
    </row>
    <row r="2978" spans="1:6" hidden="1" outlineLevel="2" x14ac:dyDescent="0.25">
      <c r="A2978" s="136" t="s">
        <v>112</v>
      </c>
      <c r="B2978" s="136" t="s">
        <v>113</v>
      </c>
      <c r="C2978" s="136" t="s">
        <v>434</v>
      </c>
      <c r="D2978" s="136" t="s">
        <v>843</v>
      </c>
      <c r="E2978" s="136" t="s">
        <v>281</v>
      </c>
      <c r="F2978" s="137">
        <v>1670.22</v>
      </c>
    </row>
    <row r="2979" spans="1:6" hidden="1" outlineLevel="2" x14ac:dyDescent="0.25">
      <c r="A2979" s="136" t="s">
        <v>112</v>
      </c>
      <c r="B2979" s="136" t="s">
        <v>113</v>
      </c>
      <c r="C2979" s="136" t="s">
        <v>434</v>
      </c>
      <c r="D2979" s="136" t="s">
        <v>843</v>
      </c>
      <c r="E2979" s="136" t="s">
        <v>328</v>
      </c>
      <c r="F2979" s="137">
        <v>1851.83</v>
      </c>
    </row>
    <row r="2980" spans="1:6" hidden="1" outlineLevel="2" x14ac:dyDescent="0.25">
      <c r="A2980" s="136" t="s">
        <v>112</v>
      </c>
      <c r="B2980" s="136" t="s">
        <v>113</v>
      </c>
      <c r="C2980" s="136" t="s">
        <v>434</v>
      </c>
      <c r="D2980" s="136" t="s">
        <v>843</v>
      </c>
      <c r="E2980" s="136" t="s">
        <v>327</v>
      </c>
      <c r="F2980" s="137">
        <v>1583.62</v>
      </c>
    </row>
    <row r="2981" spans="1:6" hidden="1" outlineLevel="2" x14ac:dyDescent="0.25">
      <c r="A2981" s="136" t="s">
        <v>112</v>
      </c>
      <c r="B2981" s="136" t="s">
        <v>113</v>
      </c>
      <c r="C2981" s="136" t="s">
        <v>434</v>
      </c>
      <c r="D2981" s="136" t="s">
        <v>843</v>
      </c>
      <c r="E2981" s="136" t="s">
        <v>279</v>
      </c>
      <c r="F2981" s="137">
        <v>878.36</v>
      </c>
    </row>
    <row r="2982" spans="1:6" hidden="1" outlineLevel="2" x14ac:dyDescent="0.25">
      <c r="A2982" s="136" t="s">
        <v>112</v>
      </c>
      <c r="B2982" s="136" t="s">
        <v>113</v>
      </c>
      <c r="C2982" s="136" t="s">
        <v>434</v>
      </c>
      <c r="D2982" s="136" t="s">
        <v>843</v>
      </c>
      <c r="E2982" s="136" t="s">
        <v>291</v>
      </c>
      <c r="F2982" s="137">
        <v>4976.0200000000004</v>
      </c>
    </row>
    <row r="2983" spans="1:6" hidden="1" outlineLevel="2" x14ac:dyDescent="0.25">
      <c r="A2983" s="136" t="s">
        <v>112</v>
      </c>
      <c r="B2983" s="136" t="s">
        <v>113</v>
      </c>
      <c r="C2983" s="136" t="s">
        <v>434</v>
      </c>
      <c r="D2983" s="136" t="s">
        <v>843</v>
      </c>
      <c r="E2983" s="136" t="s">
        <v>280</v>
      </c>
      <c r="F2983" s="137">
        <v>915.79</v>
      </c>
    </row>
    <row r="2984" spans="1:6" hidden="1" outlineLevel="2" x14ac:dyDescent="0.25">
      <c r="A2984" s="136" t="s">
        <v>112</v>
      </c>
      <c r="B2984" s="136" t="s">
        <v>113</v>
      </c>
      <c r="C2984" s="136" t="s">
        <v>434</v>
      </c>
      <c r="D2984" s="136" t="s">
        <v>843</v>
      </c>
      <c r="E2984" s="136" t="s">
        <v>297</v>
      </c>
      <c r="F2984" s="137">
        <v>164.22</v>
      </c>
    </row>
    <row r="2985" spans="1:6" hidden="1" outlineLevel="2" x14ac:dyDescent="0.25">
      <c r="A2985" s="136" t="s">
        <v>112</v>
      </c>
      <c r="B2985" s="136" t="s">
        <v>113</v>
      </c>
      <c r="C2985" s="136" t="s">
        <v>434</v>
      </c>
      <c r="D2985" s="136" t="s">
        <v>843</v>
      </c>
      <c r="E2985" s="136" t="s">
        <v>302</v>
      </c>
      <c r="F2985" s="137">
        <v>114.12</v>
      </c>
    </row>
    <row r="2986" spans="1:6" hidden="1" outlineLevel="2" x14ac:dyDescent="0.25">
      <c r="A2986" s="136" t="s">
        <v>112</v>
      </c>
      <c r="B2986" s="136" t="s">
        <v>113</v>
      </c>
      <c r="C2986" s="136" t="s">
        <v>434</v>
      </c>
      <c r="D2986" s="136" t="s">
        <v>843</v>
      </c>
      <c r="E2986" s="136" t="s">
        <v>323</v>
      </c>
      <c r="F2986" s="137">
        <v>584.73</v>
      </c>
    </row>
    <row r="2987" spans="1:6" hidden="1" outlineLevel="2" x14ac:dyDescent="0.25">
      <c r="A2987" s="136" t="s">
        <v>112</v>
      </c>
      <c r="B2987" s="136" t="s">
        <v>113</v>
      </c>
      <c r="C2987" s="136" t="s">
        <v>434</v>
      </c>
      <c r="D2987" s="136" t="s">
        <v>843</v>
      </c>
      <c r="E2987" s="136" t="s">
        <v>324</v>
      </c>
      <c r="F2987" s="137">
        <v>13858.73</v>
      </c>
    </row>
    <row r="2988" spans="1:6" hidden="1" outlineLevel="2" x14ac:dyDescent="0.25">
      <c r="A2988" s="136" t="s">
        <v>112</v>
      </c>
      <c r="B2988" s="136" t="s">
        <v>113</v>
      </c>
      <c r="C2988" s="136" t="s">
        <v>434</v>
      </c>
      <c r="D2988" s="136" t="s">
        <v>843</v>
      </c>
      <c r="E2988" s="136" t="s">
        <v>292</v>
      </c>
      <c r="F2988" s="137">
        <v>10089.42</v>
      </c>
    </row>
    <row r="2989" spans="1:6" hidden="1" outlineLevel="2" x14ac:dyDescent="0.25">
      <c r="A2989" s="136" t="s">
        <v>112</v>
      </c>
      <c r="B2989" s="136" t="s">
        <v>113</v>
      </c>
      <c r="C2989" s="136" t="s">
        <v>434</v>
      </c>
      <c r="D2989" s="136" t="s">
        <v>843</v>
      </c>
      <c r="E2989" s="136" t="s">
        <v>372</v>
      </c>
      <c r="F2989" s="137">
        <v>9340.89</v>
      </c>
    </row>
    <row r="2990" spans="1:6" hidden="1" outlineLevel="2" x14ac:dyDescent="0.25">
      <c r="A2990" s="136" t="s">
        <v>112</v>
      </c>
      <c r="B2990" s="136" t="s">
        <v>113</v>
      </c>
      <c r="C2990" s="136" t="s">
        <v>434</v>
      </c>
      <c r="D2990" s="136" t="s">
        <v>843</v>
      </c>
      <c r="E2990" s="136" t="s">
        <v>289</v>
      </c>
      <c r="F2990" s="137">
        <v>970</v>
      </c>
    </row>
    <row r="2991" spans="1:6" hidden="1" outlineLevel="2" x14ac:dyDescent="0.25">
      <c r="A2991" s="136" t="s">
        <v>112</v>
      </c>
      <c r="B2991" s="136" t="s">
        <v>113</v>
      </c>
      <c r="C2991" s="136" t="s">
        <v>434</v>
      </c>
      <c r="D2991" s="136" t="s">
        <v>843</v>
      </c>
      <c r="E2991" s="136" t="s">
        <v>282</v>
      </c>
      <c r="F2991" s="137">
        <v>403.81</v>
      </c>
    </row>
    <row r="2992" spans="1:6" hidden="1" outlineLevel="2" x14ac:dyDescent="0.25">
      <c r="A2992" s="136" t="s">
        <v>112</v>
      </c>
      <c r="B2992" s="136" t="s">
        <v>113</v>
      </c>
      <c r="C2992" s="136" t="s">
        <v>434</v>
      </c>
      <c r="D2992" s="136" t="s">
        <v>843</v>
      </c>
      <c r="E2992" s="136" t="s">
        <v>367</v>
      </c>
      <c r="F2992" s="137">
        <v>5850.99</v>
      </c>
    </row>
    <row r="2993" spans="1:6" hidden="1" outlineLevel="2" x14ac:dyDescent="0.25">
      <c r="A2993" s="136" t="s">
        <v>112</v>
      </c>
      <c r="B2993" s="136" t="s">
        <v>113</v>
      </c>
      <c r="C2993" s="136" t="s">
        <v>434</v>
      </c>
      <c r="D2993" s="136" t="s">
        <v>843</v>
      </c>
      <c r="E2993" s="136" t="s">
        <v>285</v>
      </c>
      <c r="F2993" s="137">
        <v>589.99</v>
      </c>
    </row>
    <row r="2994" spans="1:6" hidden="1" outlineLevel="2" x14ac:dyDescent="0.25">
      <c r="A2994" s="136" t="s">
        <v>112</v>
      </c>
      <c r="B2994" s="136" t="s">
        <v>113</v>
      </c>
      <c r="C2994" s="136" t="s">
        <v>434</v>
      </c>
      <c r="D2994" s="136" t="s">
        <v>843</v>
      </c>
      <c r="E2994" s="136" t="s">
        <v>360</v>
      </c>
      <c r="F2994" s="137">
        <v>10301.18</v>
      </c>
    </row>
    <row r="2995" spans="1:6" hidden="1" outlineLevel="2" x14ac:dyDescent="0.25">
      <c r="A2995" s="136" t="s">
        <v>112</v>
      </c>
      <c r="B2995" s="136" t="s">
        <v>113</v>
      </c>
      <c r="C2995" s="136" t="s">
        <v>434</v>
      </c>
      <c r="D2995" s="136" t="s">
        <v>843</v>
      </c>
      <c r="E2995" s="136" t="s">
        <v>303</v>
      </c>
      <c r="F2995" s="137">
        <v>1679.81</v>
      </c>
    </row>
    <row r="2996" spans="1:6" hidden="1" outlineLevel="2" x14ac:dyDescent="0.25">
      <c r="A2996" s="136" t="s">
        <v>112</v>
      </c>
      <c r="B2996" s="136" t="s">
        <v>113</v>
      </c>
      <c r="C2996" s="136" t="s">
        <v>434</v>
      </c>
      <c r="D2996" s="136" t="s">
        <v>843</v>
      </c>
      <c r="E2996" s="136" t="s">
        <v>293</v>
      </c>
      <c r="F2996" s="137">
        <v>14243.1</v>
      </c>
    </row>
    <row r="2997" spans="1:6" hidden="1" outlineLevel="2" x14ac:dyDescent="0.25">
      <c r="A2997" s="136" t="s">
        <v>112</v>
      </c>
      <c r="B2997" s="136" t="s">
        <v>113</v>
      </c>
      <c r="C2997" s="136" t="s">
        <v>434</v>
      </c>
      <c r="D2997" s="136" t="s">
        <v>844</v>
      </c>
      <c r="E2997" s="136" t="s">
        <v>361</v>
      </c>
      <c r="F2997" s="137">
        <v>-59.41</v>
      </c>
    </row>
    <row r="2998" spans="1:6" hidden="1" outlineLevel="2" x14ac:dyDescent="0.25">
      <c r="A2998" s="136" t="s">
        <v>112</v>
      </c>
      <c r="B2998" s="136" t="s">
        <v>113</v>
      </c>
      <c r="C2998" s="136" t="s">
        <v>434</v>
      </c>
      <c r="D2998" s="136" t="s">
        <v>845</v>
      </c>
      <c r="E2998" s="136" t="s">
        <v>376</v>
      </c>
      <c r="F2998" s="137">
        <v>23514.55</v>
      </c>
    </row>
    <row r="2999" spans="1:6" hidden="1" outlineLevel="2" x14ac:dyDescent="0.25">
      <c r="A2999" s="136" t="s">
        <v>112</v>
      </c>
      <c r="B2999" s="136" t="s">
        <v>113</v>
      </c>
      <c r="C2999" s="136" t="s">
        <v>434</v>
      </c>
      <c r="D2999" s="136" t="s">
        <v>846</v>
      </c>
      <c r="E2999" s="136" t="s">
        <v>301</v>
      </c>
      <c r="F2999" s="137">
        <v>178.94</v>
      </c>
    </row>
    <row r="3000" spans="1:6" hidden="1" outlineLevel="2" x14ac:dyDescent="0.25">
      <c r="A3000" s="136" t="s">
        <v>112</v>
      </c>
      <c r="B3000" s="136" t="s">
        <v>113</v>
      </c>
      <c r="C3000" s="136" t="s">
        <v>434</v>
      </c>
      <c r="D3000" s="136" t="s">
        <v>846</v>
      </c>
      <c r="E3000" s="136" t="s">
        <v>292</v>
      </c>
      <c r="F3000" s="137">
        <v>63.77</v>
      </c>
    </row>
    <row r="3001" spans="1:6" hidden="1" outlineLevel="2" x14ac:dyDescent="0.25">
      <c r="A3001" s="136" t="s">
        <v>112</v>
      </c>
      <c r="B3001" s="136" t="s">
        <v>113</v>
      </c>
      <c r="C3001" s="136" t="s">
        <v>434</v>
      </c>
      <c r="D3001" s="136" t="s">
        <v>846</v>
      </c>
      <c r="E3001" s="136" t="s">
        <v>289</v>
      </c>
      <c r="F3001" s="137">
        <v>101.35</v>
      </c>
    </row>
    <row r="3002" spans="1:6" hidden="1" outlineLevel="2" x14ac:dyDescent="0.25">
      <c r="A3002" s="136" t="s">
        <v>112</v>
      </c>
      <c r="B3002" s="136" t="s">
        <v>113</v>
      </c>
      <c r="C3002" s="136" t="s">
        <v>434</v>
      </c>
      <c r="D3002" s="136" t="s">
        <v>846</v>
      </c>
      <c r="E3002" s="136" t="s">
        <v>303</v>
      </c>
      <c r="F3002" s="137">
        <v>1003.19</v>
      </c>
    </row>
    <row r="3003" spans="1:6" hidden="1" outlineLevel="2" x14ac:dyDescent="0.25">
      <c r="A3003" s="136" t="s">
        <v>112</v>
      </c>
      <c r="B3003" s="136" t="s">
        <v>113</v>
      </c>
      <c r="C3003" s="136" t="s">
        <v>434</v>
      </c>
      <c r="D3003" s="136" t="s">
        <v>846</v>
      </c>
      <c r="E3003" s="136" t="s">
        <v>329</v>
      </c>
      <c r="F3003" s="137">
        <v>23381.14</v>
      </c>
    </row>
    <row r="3004" spans="1:6" hidden="1" outlineLevel="2" x14ac:dyDescent="0.25">
      <c r="A3004" s="136" t="s">
        <v>112</v>
      </c>
      <c r="B3004" s="136" t="s">
        <v>113</v>
      </c>
      <c r="C3004" s="136" t="s">
        <v>434</v>
      </c>
      <c r="D3004" s="136" t="s">
        <v>846</v>
      </c>
      <c r="E3004" s="136" t="s">
        <v>315</v>
      </c>
      <c r="F3004" s="137">
        <v>15854.18</v>
      </c>
    </row>
    <row r="3005" spans="1:6" hidden="1" outlineLevel="2" x14ac:dyDescent="0.25">
      <c r="A3005" s="136" t="s">
        <v>112</v>
      </c>
      <c r="B3005" s="136" t="s">
        <v>113</v>
      </c>
      <c r="C3005" s="136" t="s">
        <v>434</v>
      </c>
      <c r="D3005" s="136" t="s">
        <v>846</v>
      </c>
      <c r="E3005" s="136" t="s">
        <v>346</v>
      </c>
      <c r="F3005" s="137">
        <v>9978.81</v>
      </c>
    </row>
    <row r="3006" spans="1:6" hidden="1" outlineLevel="2" x14ac:dyDescent="0.25">
      <c r="A3006" s="136" t="s">
        <v>112</v>
      </c>
      <c r="B3006" s="136" t="s">
        <v>113</v>
      </c>
      <c r="C3006" s="136" t="s">
        <v>434</v>
      </c>
      <c r="D3006" s="136" t="s">
        <v>846</v>
      </c>
      <c r="E3006" s="136" t="s">
        <v>360</v>
      </c>
      <c r="F3006" s="137">
        <v>59377.27</v>
      </c>
    </row>
    <row r="3007" spans="1:6" hidden="1" outlineLevel="2" x14ac:dyDescent="0.25">
      <c r="A3007" s="136" t="s">
        <v>112</v>
      </c>
      <c r="B3007" s="136" t="s">
        <v>113</v>
      </c>
      <c r="C3007" s="136" t="s">
        <v>434</v>
      </c>
      <c r="D3007" s="136" t="s">
        <v>846</v>
      </c>
      <c r="E3007" s="136" t="s">
        <v>333</v>
      </c>
      <c r="F3007" s="137">
        <v>61661.34</v>
      </c>
    </row>
    <row r="3008" spans="1:6" hidden="1" outlineLevel="2" x14ac:dyDescent="0.25">
      <c r="A3008" s="136" t="s">
        <v>112</v>
      </c>
      <c r="B3008" s="136" t="s">
        <v>113</v>
      </c>
      <c r="C3008" s="136" t="s">
        <v>434</v>
      </c>
      <c r="D3008" s="136" t="s">
        <v>846</v>
      </c>
      <c r="E3008" s="136" t="s">
        <v>322</v>
      </c>
      <c r="F3008" s="137">
        <v>19298.900000000001</v>
      </c>
    </row>
    <row r="3009" spans="1:6" hidden="1" outlineLevel="2" x14ac:dyDescent="0.25">
      <c r="A3009" s="136" t="s">
        <v>112</v>
      </c>
      <c r="B3009" s="136" t="s">
        <v>113</v>
      </c>
      <c r="C3009" s="136" t="s">
        <v>434</v>
      </c>
      <c r="D3009" s="136" t="s">
        <v>846</v>
      </c>
      <c r="E3009" s="136" t="s">
        <v>372</v>
      </c>
      <c r="F3009" s="137">
        <v>21718.31</v>
      </c>
    </row>
    <row r="3010" spans="1:6" hidden="1" outlineLevel="2" x14ac:dyDescent="0.25">
      <c r="A3010" s="136" t="s">
        <v>112</v>
      </c>
      <c r="B3010" s="136" t="s">
        <v>113</v>
      </c>
      <c r="C3010" s="136" t="s">
        <v>434</v>
      </c>
      <c r="D3010" s="136" t="s">
        <v>846</v>
      </c>
      <c r="E3010" s="136" t="s">
        <v>376</v>
      </c>
      <c r="F3010" s="137">
        <v>5408.04</v>
      </c>
    </row>
    <row r="3011" spans="1:6" hidden="1" outlineLevel="2" x14ac:dyDescent="0.25">
      <c r="A3011" s="136" t="s">
        <v>112</v>
      </c>
      <c r="B3011" s="136" t="s">
        <v>113</v>
      </c>
      <c r="C3011" s="136" t="s">
        <v>434</v>
      </c>
      <c r="D3011" s="136" t="s">
        <v>846</v>
      </c>
      <c r="E3011" s="136" t="s">
        <v>314</v>
      </c>
      <c r="F3011" s="137">
        <v>25045.73</v>
      </c>
    </row>
    <row r="3012" spans="1:6" hidden="1" outlineLevel="2" x14ac:dyDescent="0.25">
      <c r="A3012" s="136" t="s">
        <v>112</v>
      </c>
      <c r="B3012" s="136" t="s">
        <v>113</v>
      </c>
      <c r="C3012" s="136" t="s">
        <v>434</v>
      </c>
      <c r="D3012" s="136" t="s">
        <v>846</v>
      </c>
      <c r="E3012" s="136" t="s">
        <v>308</v>
      </c>
      <c r="F3012" s="137">
        <v>497898.78</v>
      </c>
    </row>
    <row r="3013" spans="1:6" hidden="1" outlineLevel="2" x14ac:dyDescent="0.25">
      <c r="A3013" s="136" t="s">
        <v>112</v>
      </c>
      <c r="B3013" s="136" t="s">
        <v>113</v>
      </c>
      <c r="C3013" s="136" t="s">
        <v>434</v>
      </c>
      <c r="D3013" s="136" t="s">
        <v>846</v>
      </c>
      <c r="E3013" s="136" t="s">
        <v>313</v>
      </c>
      <c r="F3013" s="137">
        <v>61091.29</v>
      </c>
    </row>
    <row r="3014" spans="1:6" hidden="1" outlineLevel="2" x14ac:dyDescent="0.25">
      <c r="A3014" s="136" t="s">
        <v>112</v>
      </c>
      <c r="B3014" s="136" t="s">
        <v>113</v>
      </c>
      <c r="C3014" s="136" t="s">
        <v>434</v>
      </c>
      <c r="D3014" s="136" t="s">
        <v>846</v>
      </c>
      <c r="E3014" s="136" t="s">
        <v>367</v>
      </c>
      <c r="F3014" s="137">
        <v>2704.76</v>
      </c>
    </row>
    <row r="3015" spans="1:6" hidden="1" outlineLevel="2" x14ac:dyDescent="0.25">
      <c r="A3015" s="136" t="s">
        <v>112</v>
      </c>
      <c r="B3015" s="136" t="s">
        <v>113</v>
      </c>
      <c r="C3015" s="136" t="s">
        <v>434</v>
      </c>
      <c r="D3015" s="136" t="s">
        <v>846</v>
      </c>
      <c r="E3015" s="136" t="s">
        <v>343</v>
      </c>
      <c r="F3015" s="137">
        <v>94672.79</v>
      </c>
    </row>
    <row r="3016" spans="1:6" hidden="1" outlineLevel="2" x14ac:dyDescent="0.25">
      <c r="A3016" s="136" t="s">
        <v>112</v>
      </c>
      <c r="B3016" s="136" t="s">
        <v>113</v>
      </c>
      <c r="C3016" s="136" t="s">
        <v>434</v>
      </c>
      <c r="D3016" s="136" t="s">
        <v>846</v>
      </c>
      <c r="E3016" s="136" t="s">
        <v>309</v>
      </c>
      <c r="F3016" s="137">
        <v>265.3</v>
      </c>
    </row>
    <row r="3017" spans="1:6" hidden="1" outlineLevel="2" x14ac:dyDescent="0.25">
      <c r="A3017" s="136" t="s">
        <v>112</v>
      </c>
      <c r="B3017" s="136" t="s">
        <v>113</v>
      </c>
      <c r="C3017" s="136" t="s">
        <v>434</v>
      </c>
      <c r="D3017" s="136" t="s">
        <v>847</v>
      </c>
      <c r="E3017" s="136" t="s">
        <v>280</v>
      </c>
      <c r="F3017" s="137">
        <v>2334.65</v>
      </c>
    </row>
    <row r="3018" spans="1:6" hidden="1" outlineLevel="2" x14ac:dyDescent="0.25">
      <c r="A3018" s="136" t="s">
        <v>112</v>
      </c>
      <c r="B3018" s="136" t="s">
        <v>113</v>
      </c>
      <c r="C3018" s="136" t="s">
        <v>434</v>
      </c>
      <c r="D3018" s="136" t="s">
        <v>847</v>
      </c>
      <c r="E3018" s="136" t="s">
        <v>383</v>
      </c>
      <c r="F3018" s="137">
        <v>44009.98</v>
      </c>
    </row>
    <row r="3019" spans="1:6" hidden="1" outlineLevel="2" x14ac:dyDescent="0.25">
      <c r="A3019" s="136" t="s">
        <v>112</v>
      </c>
      <c r="B3019" s="136" t="s">
        <v>113</v>
      </c>
      <c r="C3019" s="136" t="s">
        <v>434</v>
      </c>
      <c r="D3019" s="136" t="s">
        <v>847</v>
      </c>
      <c r="E3019" s="136" t="s">
        <v>289</v>
      </c>
      <c r="F3019" s="137">
        <v>1839.71</v>
      </c>
    </row>
    <row r="3020" spans="1:6" hidden="1" outlineLevel="2" x14ac:dyDescent="0.25">
      <c r="A3020" s="136" t="s">
        <v>112</v>
      </c>
      <c r="B3020" s="136" t="s">
        <v>113</v>
      </c>
      <c r="C3020" s="136" t="s">
        <v>434</v>
      </c>
      <c r="D3020" s="136" t="s">
        <v>847</v>
      </c>
      <c r="E3020" s="136" t="s">
        <v>328</v>
      </c>
      <c r="F3020" s="137">
        <v>4263.5200000000004</v>
      </c>
    </row>
    <row r="3021" spans="1:6" hidden="1" outlineLevel="2" x14ac:dyDescent="0.25">
      <c r="A3021" s="136" t="s">
        <v>112</v>
      </c>
      <c r="B3021" s="136" t="s">
        <v>113</v>
      </c>
      <c r="C3021" s="136" t="s">
        <v>434</v>
      </c>
      <c r="D3021" s="136" t="s">
        <v>847</v>
      </c>
      <c r="E3021" s="136" t="s">
        <v>293</v>
      </c>
      <c r="F3021" s="137">
        <v>3637.69</v>
      </c>
    </row>
    <row r="3022" spans="1:6" hidden="1" outlineLevel="2" x14ac:dyDescent="0.25">
      <c r="A3022" s="136" t="s">
        <v>112</v>
      </c>
      <c r="B3022" s="136" t="s">
        <v>113</v>
      </c>
      <c r="C3022" s="136" t="s">
        <v>434</v>
      </c>
      <c r="D3022" s="136" t="s">
        <v>847</v>
      </c>
      <c r="E3022" s="136" t="s">
        <v>367</v>
      </c>
      <c r="F3022" s="137">
        <v>5394.43</v>
      </c>
    </row>
    <row r="3023" spans="1:6" hidden="1" outlineLevel="2" x14ac:dyDescent="0.25">
      <c r="A3023" s="136" t="s">
        <v>112</v>
      </c>
      <c r="B3023" s="136" t="s">
        <v>113</v>
      </c>
      <c r="C3023" s="136" t="s">
        <v>434</v>
      </c>
      <c r="D3023" s="136" t="s">
        <v>847</v>
      </c>
      <c r="E3023" s="136" t="s">
        <v>310</v>
      </c>
      <c r="F3023" s="137">
        <v>27860.78</v>
      </c>
    </row>
    <row r="3024" spans="1:6" hidden="1" outlineLevel="2" x14ac:dyDescent="0.25">
      <c r="A3024" s="136" t="s">
        <v>112</v>
      </c>
      <c r="B3024" s="136" t="s">
        <v>113</v>
      </c>
      <c r="C3024" s="136" t="s">
        <v>434</v>
      </c>
      <c r="D3024" s="136" t="s">
        <v>847</v>
      </c>
      <c r="E3024" s="136" t="s">
        <v>283</v>
      </c>
      <c r="F3024" s="137">
        <v>736.86</v>
      </c>
    </row>
    <row r="3025" spans="1:6" hidden="1" outlineLevel="2" x14ac:dyDescent="0.25">
      <c r="A3025" s="136" t="s">
        <v>112</v>
      </c>
      <c r="B3025" s="136" t="s">
        <v>113</v>
      </c>
      <c r="C3025" s="136" t="s">
        <v>434</v>
      </c>
      <c r="D3025" s="136" t="s">
        <v>847</v>
      </c>
      <c r="E3025" s="136" t="s">
        <v>303</v>
      </c>
      <c r="F3025" s="137">
        <v>843.51</v>
      </c>
    </row>
    <row r="3026" spans="1:6" hidden="1" outlineLevel="2" x14ac:dyDescent="0.25">
      <c r="A3026" s="136" t="s">
        <v>112</v>
      </c>
      <c r="B3026" s="136" t="s">
        <v>113</v>
      </c>
      <c r="C3026" s="136" t="s">
        <v>434</v>
      </c>
      <c r="D3026" s="136" t="s">
        <v>847</v>
      </c>
      <c r="E3026" s="136" t="s">
        <v>285</v>
      </c>
      <c r="F3026" s="137">
        <v>1159.8900000000001</v>
      </c>
    </row>
    <row r="3027" spans="1:6" hidden="1" outlineLevel="2" x14ac:dyDescent="0.25">
      <c r="A3027" s="136" t="s">
        <v>112</v>
      </c>
      <c r="B3027" s="136" t="s">
        <v>113</v>
      </c>
      <c r="C3027" s="136" t="s">
        <v>434</v>
      </c>
      <c r="D3027" s="136" t="s">
        <v>847</v>
      </c>
      <c r="E3027" s="136" t="s">
        <v>284</v>
      </c>
      <c r="F3027" s="137">
        <v>422.3</v>
      </c>
    </row>
    <row r="3028" spans="1:6" hidden="1" outlineLevel="2" x14ac:dyDescent="0.25">
      <c r="A3028" s="136" t="s">
        <v>112</v>
      </c>
      <c r="B3028" s="136" t="s">
        <v>113</v>
      </c>
      <c r="C3028" s="136" t="s">
        <v>434</v>
      </c>
      <c r="D3028" s="136" t="s">
        <v>847</v>
      </c>
      <c r="E3028" s="136" t="s">
        <v>322</v>
      </c>
      <c r="F3028" s="137">
        <v>4572.91</v>
      </c>
    </row>
    <row r="3029" spans="1:6" hidden="1" outlineLevel="2" x14ac:dyDescent="0.25">
      <c r="A3029" s="136" t="s">
        <v>112</v>
      </c>
      <c r="B3029" s="136" t="s">
        <v>113</v>
      </c>
      <c r="C3029" s="136" t="s">
        <v>434</v>
      </c>
      <c r="D3029" s="136" t="s">
        <v>847</v>
      </c>
      <c r="E3029" s="136" t="s">
        <v>324</v>
      </c>
      <c r="F3029" s="137">
        <v>8745.66</v>
      </c>
    </row>
    <row r="3030" spans="1:6" hidden="1" outlineLevel="2" x14ac:dyDescent="0.25">
      <c r="A3030" s="136" t="s">
        <v>112</v>
      </c>
      <c r="B3030" s="136" t="s">
        <v>113</v>
      </c>
      <c r="C3030" s="136" t="s">
        <v>434</v>
      </c>
      <c r="D3030" s="136" t="s">
        <v>847</v>
      </c>
      <c r="E3030" s="136" t="s">
        <v>323</v>
      </c>
      <c r="F3030" s="137">
        <v>12798.71</v>
      </c>
    </row>
    <row r="3031" spans="1:6" hidden="1" outlineLevel="2" x14ac:dyDescent="0.25">
      <c r="A3031" s="136" t="s">
        <v>112</v>
      </c>
      <c r="B3031" s="136" t="s">
        <v>113</v>
      </c>
      <c r="C3031" s="136" t="s">
        <v>434</v>
      </c>
      <c r="D3031" s="136" t="s">
        <v>847</v>
      </c>
      <c r="E3031" s="136" t="s">
        <v>288</v>
      </c>
      <c r="F3031" s="137">
        <v>392.17</v>
      </c>
    </row>
    <row r="3032" spans="1:6" hidden="1" outlineLevel="2" x14ac:dyDescent="0.25">
      <c r="A3032" s="136" t="s">
        <v>112</v>
      </c>
      <c r="B3032" s="136" t="s">
        <v>113</v>
      </c>
      <c r="C3032" s="136" t="s">
        <v>434</v>
      </c>
      <c r="D3032" s="136" t="s">
        <v>847</v>
      </c>
      <c r="E3032" s="136" t="s">
        <v>360</v>
      </c>
      <c r="F3032" s="137">
        <v>696.53</v>
      </c>
    </row>
    <row r="3033" spans="1:6" hidden="1" outlineLevel="2" x14ac:dyDescent="0.25">
      <c r="A3033" s="136" t="s">
        <v>112</v>
      </c>
      <c r="B3033" s="136" t="s">
        <v>113</v>
      </c>
      <c r="C3033" s="136" t="s">
        <v>434</v>
      </c>
      <c r="D3033" s="136" t="s">
        <v>847</v>
      </c>
      <c r="E3033" s="136" t="s">
        <v>327</v>
      </c>
      <c r="F3033" s="137">
        <v>163.44</v>
      </c>
    </row>
    <row r="3034" spans="1:6" hidden="1" outlineLevel="2" x14ac:dyDescent="0.25">
      <c r="A3034" s="136" t="s">
        <v>112</v>
      </c>
      <c r="B3034" s="136" t="s">
        <v>113</v>
      </c>
      <c r="C3034" s="136" t="s">
        <v>434</v>
      </c>
      <c r="D3034" s="136" t="s">
        <v>847</v>
      </c>
      <c r="E3034" s="136" t="s">
        <v>308</v>
      </c>
      <c r="F3034" s="137">
        <v>5086.71</v>
      </c>
    </row>
    <row r="3035" spans="1:6" hidden="1" outlineLevel="2" x14ac:dyDescent="0.25">
      <c r="A3035" s="136" t="s">
        <v>112</v>
      </c>
      <c r="B3035" s="136" t="s">
        <v>113</v>
      </c>
      <c r="C3035" s="136" t="s">
        <v>434</v>
      </c>
      <c r="D3035" s="136" t="s">
        <v>847</v>
      </c>
      <c r="E3035" s="136" t="s">
        <v>291</v>
      </c>
      <c r="F3035" s="137">
        <v>652.72</v>
      </c>
    </row>
    <row r="3036" spans="1:6" hidden="1" outlineLevel="2" x14ac:dyDescent="0.25">
      <c r="A3036" s="136" t="s">
        <v>112</v>
      </c>
      <c r="B3036" s="136" t="s">
        <v>113</v>
      </c>
      <c r="C3036" s="136" t="s">
        <v>434</v>
      </c>
      <c r="D3036" s="136" t="s">
        <v>847</v>
      </c>
      <c r="E3036" s="136" t="s">
        <v>286</v>
      </c>
      <c r="F3036" s="137">
        <v>98.39</v>
      </c>
    </row>
    <row r="3037" spans="1:6" hidden="1" outlineLevel="2" x14ac:dyDescent="0.25">
      <c r="A3037" s="136" t="s">
        <v>112</v>
      </c>
      <c r="B3037" s="136" t="s">
        <v>113</v>
      </c>
      <c r="C3037" s="136" t="s">
        <v>434</v>
      </c>
      <c r="D3037" s="136" t="s">
        <v>847</v>
      </c>
      <c r="E3037" s="136" t="s">
        <v>375</v>
      </c>
      <c r="F3037" s="137">
        <v>95384.18</v>
      </c>
    </row>
    <row r="3038" spans="1:6" hidden="1" outlineLevel="2" x14ac:dyDescent="0.25">
      <c r="A3038" s="136" t="s">
        <v>112</v>
      </c>
      <c r="B3038" s="136" t="s">
        <v>113</v>
      </c>
      <c r="C3038" s="136" t="s">
        <v>434</v>
      </c>
      <c r="D3038" s="136" t="s">
        <v>847</v>
      </c>
      <c r="E3038" s="136" t="s">
        <v>361</v>
      </c>
      <c r="F3038" s="137">
        <v>122948.34</v>
      </c>
    </row>
    <row r="3039" spans="1:6" hidden="1" outlineLevel="2" x14ac:dyDescent="0.25">
      <c r="A3039" s="136" t="s">
        <v>112</v>
      </c>
      <c r="B3039" s="136" t="s">
        <v>113</v>
      </c>
      <c r="C3039" s="136" t="s">
        <v>434</v>
      </c>
      <c r="D3039" s="136" t="s">
        <v>847</v>
      </c>
      <c r="E3039" s="136" t="s">
        <v>332</v>
      </c>
      <c r="F3039" s="137">
        <v>135.19</v>
      </c>
    </row>
    <row r="3040" spans="1:6" hidden="1" outlineLevel="2" x14ac:dyDescent="0.25">
      <c r="A3040" s="136" t="s">
        <v>112</v>
      </c>
      <c r="B3040" s="136" t="s">
        <v>113</v>
      </c>
      <c r="C3040" s="136" t="s">
        <v>434</v>
      </c>
      <c r="D3040" s="136" t="s">
        <v>847</v>
      </c>
      <c r="E3040" s="136" t="s">
        <v>302</v>
      </c>
      <c r="F3040" s="137">
        <v>859.11</v>
      </c>
    </row>
    <row r="3041" spans="1:6" hidden="1" outlineLevel="2" x14ac:dyDescent="0.25">
      <c r="A3041" s="136" t="s">
        <v>112</v>
      </c>
      <c r="B3041" s="136" t="s">
        <v>113</v>
      </c>
      <c r="C3041" s="136" t="s">
        <v>434</v>
      </c>
      <c r="D3041" s="136" t="s">
        <v>847</v>
      </c>
      <c r="E3041" s="136" t="s">
        <v>290</v>
      </c>
      <c r="F3041" s="137">
        <v>2235.21</v>
      </c>
    </row>
    <row r="3042" spans="1:6" hidden="1" outlineLevel="2" x14ac:dyDescent="0.25">
      <c r="A3042" s="136" t="s">
        <v>112</v>
      </c>
      <c r="B3042" s="136" t="s">
        <v>113</v>
      </c>
      <c r="C3042" s="136" t="s">
        <v>434</v>
      </c>
      <c r="D3042" s="136" t="s">
        <v>847</v>
      </c>
      <c r="E3042" s="136" t="s">
        <v>279</v>
      </c>
      <c r="F3042" s="137">
        <v>1808.57</v>
      </c>
    </row>
    <row r="3043" spans="1:6" hidden="1" outlineLevel="2" x14ac:dyDescent="0.25">
      <c r="A3043" s="136" t="s">
        <v>112</v>
      </c>
      <c r="B3043" s="136" t="s">
        <v>113</v>
      </c>
      <c r="C3043" s="136" t="s">
        <v>434</v>
      </c>
      <c r="D3043" s="136" t="s">
        <v>847</v>
      </c>
      <c r="E3043" s="136" t="s">
        <v>282</v>
      </c>
      <c r="F3043" s="137">
        <v>1898.58</v>
      </c>
    </row>
    <row r="3044" spans="1:6" hidden="1" outlineLevel="2" x14ac:dyDescent="0.25">
      <c r="A3044" s="136" t="s">
        <v>112</v>
      </c>
      <c r="B3044" s="136" t="s">
        <v>113</v>
      </c>
      <c r="C3044" s="136" t="s">
        <v>434</v>
      </c>
      <c r="D3044" s="136" t="s">
        <v>847</v>
      </c>
      <c r="E3044" s="136" t="s">
        <v>281</v>
      </c>
      <c r="F3044" s="137">
        <v>3599.3</v>
      </c>
    </row>
    <row r="3045" spans="1:6" hidden="1" outlineLevel="2" x14ac:dyDescent="0.25">
      <c r="A3045" s="136" t="s">
        <v>112</v>
      </c>
      <c r="B3045" s="136" t="s">
        <v>113</v>
      </c>
      <c r="C3045" s="136" t="s">
        <v>434</v>
      </c>
      <c r="D3045" s="136" t="s">
        <v>847</v>
      </c>
      <c r="E3045" s="136" t="s">
        <v>316</v>
      </c>
      <c r="F3045" s="137">
        <v>75178.12</v>
      </c>
    </row>
    <row r="3046" spans="1:6" hidden="1" outlineLevel="2" x14ac:dyDescent="0.25">
      <c r="A3046" s="136" t="s">
        <v>112</v>
      </c>
      <c r="B3046" s="136" t="s">
        <v>113</v>
      </c>
      <c r="C3046" s="136" t="s">
        <v>434</v>
      </c>
      <c r="D3046" s="136" t="s">
        <v>847</v>
      </c>
      <c r="E3046" s="136" t="s">
        <v>372</v>
      </c>
      <c r="F3046" s="137">
        <v>9414.68</v>
      </c>
    </row>
    <row r="3047" spans="1:6" hidden="1" outlineLevel="2" x14ac:dyDescent="0.25">
      <c r="A3047" s="136" t="s">
        <v>112</v>
      </c>
      <c r="B3047" s="136" t="s">
        <v>113</v>
      </c>
      <c r="C3047" s="136" t="s">
        <v>434</v>
      </c>
      <c r="D3047" s="136" t="s">
        <v>847</v>
      </c>
      <c r="E3047" s="136" t="s">
        <v>292</v>
      </c>
      <c r="F3047" s="137">
        <v>5162.55</v>
      </c>
    </row>
    <row r="3048" spans="1:6" hidden="1" outlineLevel="2" x14ac:dyDescent="0.25">
      <c r="A3048" s="136" t="s">
        <v>112</v>
      </c>
      <c r="B3048" s="136" t="s">
        <v>113</v>
      </c>
      <c r="C3048" s="136" t="s">
        <v>434</v>
      </c>
      <c r="D3048" s="136" t="s">
        <v>847</v>
      </c>
      <c r="E3048" s="136" t="s">
        <v>376</v>
      </c>
      <c r="F3048" s="137">
        <v>7363.3</v>
      </c>
    </row>
    <row r="3049" spans="1:6" hidden="1" outlineLevel="2" x14ac:dyDescent="0.25">
      <c r="A3049" s="136" t="s">
        <v>112</v>
      </c>
      <c r="B3049" s="136" t="s">
        <v>113</v>
      </c>
      <c r="C3049" s="136" t="s">
        <v>434</v>
      </c>
      <c r="D3049" s="136" t="s">
        <v>848</v>
      </c>
      <c r="E3049" s="136" t="s">
        <v>336</v>
      </c>
      <c r="F3049" s="137">
        <v>19154.79</v>
      </c>
    </row>
    <row r="3050" spans="1:6" hidden="1" outlineLevel="2" x14ac:dyDescent="0.25">
      <c r="A3050" s="136" t="s">
        <v>112</v>
      </c>
      <c r="B3050" s="136" t="s">
        <v>113</v>
      </c>
      <c r="C3050" s="136" t="s">
        <v>434</v>
      </c>
      <c r="D3050" s="136" t="s">
        <v>848</v>
      </c>
      <c r="E3050" s="136" t="s">
        <v>324</v>
      </c>
      <c r="F3050" s="137">
        <v>265.14</v>
      </c>
    </row>
    <row r="3051" spans="1:6" hidden="1" outlineLevel="2" x14ac:dyDescent="0.25">
      <c r="A3051" s="136" t="s">
        <v>112</v>
      </c>
      <c r="B3051" s="136" t="s">
        <v>113</v>
      </c>
      <c r="C3051" s="136" t="s">
        <v>434</v>
      </c>
      <c r="D3051" s="136" t="s">
        <v>848</v>
      </c>
      <c r="E3051" s="136" t="s">
        <v>375</v>
      </c>
      <c r="F3051" s="137">
        <v>26728.78</v>
      </c>
    </row>
    <row r="3052" spans="1:6" hidden="1" outlineLevel="2" x14ac:dyDescent="0.25">
      <c r="A3052" s="136" t="s">
        <v>112</v>
      </c>
      <c r="B3052" s="136" t="s">
        <v>113</v>
      </c>
      <c r="C3052" s="136" t="s">
        <v>434</v>
      </c>
      <c r="D3052" s="136" t="s">
        <v>848</v>
      </c>
      <c r="E3052" s="136" t="s">
        <v>383</v>
      </c>
      <c r="F3052" s="137">
        <v>44045.95</v>
      </c>
    </row>
    <row r="3053" spans="1:6" hidden="1" outlineLevel="2" x14ac:dyDescent="0.25">
      <c r="A3053" s="136" t="s">
        <v>112</v>
      </c>
      <c r="B3053" s="136" t="s">
        <v>113</v>
      </c>
      <c r="C3053" s="136" t="s">
        <v>434</v>
      </c>
      <c r="D3053" s="136" t="s">
        <v>848</v>
      </c>
      <c r="E3053" s="136" t="s">
        <v>335</v>
      </c>
      <c r="F3053" s="137">
        <v>4468.68</v>
      </c>
    </row>
    <row r="3054" spans="1:6" hidden="1" outlineLevel="2" x14ac:dyDescent="0.25">
      <c r="A3054" s="136" t="s">
        <v>112</v>
      </c>
      <c r="B3054" s="136" t="s">
        <v>113</v>
      </c>
      <c r="C3054" s="136" t="s">
        <v>434</v>
      </c>
      <c r="D3054" s="136" t="s">
        <v>848</v>
      </c>
      <c r="E3054" s="136" t="s">
        <v>317</v>
      </c>
      <c r="F3054" s="137">
        <v>1610.89</v>
      </c>
    </row>
    <row r="3055" spans="1:6" hidden="1" outlineLevel="2" x14ac:dyDescent="0.25">
      <c r="A3055" s="136" t="s">
        <v>112</v>
      </c>
      <c r="B3055" s="136" t="s">
        <v>113</v>
      </c>
      <c r="C3055" s="136" t="s">
        <v>434</v>
      </c>
      <c r="D3055" s="136" t="s">
        <v>848</v>
      </c>
      <c r="E3055" s="136" t="s">
        <v>361</v>
      </c>
      <c r="F3055" s="137">
        <v>-44546.61</v>
      </c>
    </row>
    <row r="3056" spans="1:6" hidden="1" outlineLevel="2" x14ac:dyDescent="0.25">
      <c r="A3056" s="136" t="s">
        <v>112</v>
      </c>
      <c r="B3056" s="136" t="s">
        <v>113</v>
      </c>
      <c r="C3056" s="136" t="s">
        <v>434</v>
      </c>
      <c r="D3056" s="136" t="s">
        <v>849</v>
      </c>
      <c r="E3056" s="136" t="s">
        <v>367</v>
      </c>
      <c r="F3056" s="137">
        <v>5615.95</v>
      </c>
    </row>
    <row r="3057" spans="1:6" hidden="1" outlineLevel="2" x14ac:dyDescent="0.25">
      <c r="A3057" s="136" t="s">
        <v>112</v>
      </c>
      <c r="B3057" s="136" t="s">
        <v>113</v>
      </c>
      <c r="C3057" s="136" t="s">
        <v>434</v>
      </c>
      <c r="D3057" s="136" t="s">
        <v>849</v>
      </c>
      <c r="E3057" s="136" t="s">
        <v>290</v>
      </c>
      <c r="F3057" s="137">
        <v>381.57</v>
      </c>
    </row>
    <row r="3058" spans="1:6" hidden="1" outlineLevel="2" x14ac:dyDescent="0.25">
      <c r="A3058" s="136" t="s">
        <v>112</v>
      </c>
      <c r="B3058" s="136" t="s">
        <v>113</v>
      </c>
      <c r="C3058" s="136" t="s">
        <v>434</v>
      </c>
      <c r="D3058" s="136" t="s">
        <v>849</v>
      </c>
      <c r="E3058" s="136" t="s">
        <v>324</v>
      </c>
      <c r="F3058" s="137">
        <v>2277.9699999999998</v>
      </c>
    </row>
    <row r="3059" spans="1:6" hidden="1" outlineLevel="2" x14ac:dyDescent="0.25">
      <c r="A3059" s="136" t="s">
        <v>112</v>
      </c>
      <c r="B3059" s="136" t="s">
        <v>113</v>
      </c>
      <c r="C3059" s="136" t="s">
        <v>434</v>
      </c>
      <c r="D3059" s="136" t="s">
        <v>849</v>
      </c>
      <c r="E3059" s="136" t="s">
        <v>328</v>
      </c>
      <c r="F3059" s="137">
        <v>1675.95</v>
      </c>
    </row>
    <row r="3060" spans="1:6" hidden="1" outlineLevel="2" x14ac:dyDescent="0.25">
      <c r="A3060" s="136" t="s">
        <v>112</v>
      </c>
      <c r="B3060" s="136" t="s">
        <v>113</v>
      </c>
      <c r="C3060" s="136" t="s">
        <v>434</v>
      </c>
      <c r="D3060" s="136" t="s">
        <v>849</v>
      </c>
      <c r="E3060" s="136" t="s">
        <v>313</v>
      </c>
      <c r="F3060" s="137">
        <v>1351.67</v>
      </c>
    </row>
    <row r="3061" spans="1:6" hidden="1" outlineLevel="2" x14ac:dyDescent="0.25">
      <c r="A3061" s="136" t="s">
        <v>112</v>
      </c>
      <c r="B3061" s="136" t="s">
        <v>113</v>
      </c>
      <c r="C3061" s="136" t="s">
        <v>434</v>
      </c>
      <c r="D3061" s="136" t="s">
        <v>849</v>
      </c>
      <c r="E3061" s="136" t="s">
        <v>289</v>
      </c>
      <c r="F3061" s="137">
        <v>879.5</v>
      </c>
    </row>
    <row r="3062" spans="1:6" hidden="1" outlineLevel="2" x14ac:dyDescent="0.25">
      <c r="A3062" s="136" t="s">
        <v>112</v>
      </c>
      <c r="B3062" s="136" t="s">
        <v>113</v>
      </c>
      <c r="C3062" s="136" t="s">
        <v>434</v>
      </c>
      <c r="D3062" s="136" t="s">
        <v>849</v>
      </c>
      <c r="E3062" s="136" t="s">
        <v>360</v>
      </c>
      <c r="F3062" s="137">
        <v>1175.33</v>
      </c>
    </row>
    <row r="3063" spans="1:6" hidden="1" outlineLevel="2" x14ac:dyDescent="0.25">
      <c r="A3063" s="136" t="s">
        <v>112</v>
      </c>
      <c r="B3063" s="136" t="s">
        <v>113</v>
      </c>
      <c r="C3063" s="136" t="s">
        <v>434</v>
      </c>
      <c r="D3063" s="136" t="s">
        <v>849</v>
      </c>
      <c r="E3063" s="136" t="s">
        <v>279</v>
      </c>
      <c r="F3063" s="137">
        <v>492.94</v>
      </c>
    </row>
    <row r="3064" spans="1:6" hidden="1" outlineLevel="2" x14ac:dyDescent="0.25">
      <c r="A3064" s="136" t="s">
        <v>112</v>
      </c>
      <c r="B3064" s="136" t="s">
        <v>113</v>
      </c>
      <c r="C3064" s="136" t="s">
        <v>434</v>
      </c>
      <c r="D3064" s="136" t="s">
        <v>849</v>
      </c>
      <c r="E3064" s="136" t="s">
        <v>292</v>
      </c>
      <c r="F3064" s="137">
        <v>6980.64</v>
      </c>
    </row>
    <row r="3065" spans="1:6" hidden="1" outlineLevel="2" x14ac:dyDescent="0.25">
      <c r="A3065" s="136" t="s">
        <v>112</v>
      </c>
      <c r="B3065" s="136" t="s">
        <v>113</v>
      </c>
      <c r="C3065" s="136" t="s">
        <v>434</v>
      </c>
      <c r="D3065" s="136" t="s">
        <v>849</v>
      </c>
      <c r="E3065" s="136" t="s">
        <v>302</v>
      </c>
      <c r="F3065" s="137">
        <v>60.29</v>
      </c>
    </row>
    <row r="3066" spans="1:6" hidden="1" outlineLevel="2" x14ac:dyDescent="0.25">
      <c r="A3066" s="136" t="s">
        <v>112</v>
      </c>
      <c r="B3066" s="136" t="s">
        <v>113</v>
      </c>
      <c r="C3066" s="136" t="s">
        <v>434</v>
      </c>
      <c r="D3066" s="136" t="s">
        <v>849</v>
      </c>
      <c r="E3066" s="136" t="s">
        <v>281</v>
      </c>
      <c r="F3066" s="137">
        <v>1777.07</v>
      </c>
    </row>
    <row r="3067" spans="1:6" hidden="1" outlineLevel="2" x14ac:dyDescent="0.25">
      <c r="A3067" s="136" t="s">
        <v>112</v>
      </c>
      <c r="B3067" s="136" t="s">
        <v>113</v>
      </c>
      <c r="C3067" s="136" t="s">
        <v>434</v>
      </c>
      <c r="D3067" s="136" t="s">
        <v>849</v>
      </c>
      <c r="E3067" s="136" t="s">
        <v>283</v>
      </c>
      <c r="F3067" s="137">
        <v>349.07</v>
      </c>
    </row>
    <row r="3068" spans="1:6" hidden="1" outlineLevel="2" x14ac:dyDescent="0.25">
      <c r="A3068" s="136" t="s">
        <v>112</v>
      </c>
      <c r="B3068" s="136" t="s">
        <v>113</v>
      </c>
      <c r="C3068" s="136" t="s">
        <v>434</v>
      </c>
      <c r="D3068" s="136" t="s">
        <v>849</v>
      </c>
      <c r="E3068" s="136" t="s">
        <v>323</v>
      </c>
      <c r="F3068" s="137">
        <v>86.19</v>
      </c>
    </row>
    <row r="3069" spans="1:6" hidden="1" outlineLevel="2" x14ac:dyDescent="0.25">
      <c r="A3069" s="136" t="s">
        <v>112</v>
      </c>
      <c r="B3069" s="136" t="s">
        <v>113</v>
      </c>
      <c r="C3069" s="136" t="s">
        <v>434</v>
      </c>
      <c r="D3069" s="136" t="s">
        <v>849</v>
      </c>
      <c r="E3069" s="136" t="s">
        <v>293</v>
      </c>
      <c r="F3069" s="137">
        <v>6969.3</v>
      </c>
    </row>
    <row r="3070" spans="1:6" hidden="1" outlineLevel="2" x14ac:dyDescent="0.25">
      <c r="A3070" s="136" t="s">
        <v>112</v>
      </c>
      <c r="B3070" s="136" t="s">
        <v>113</v>
      </c>
      <c r="C3070" s="136" t="s">
        <v>434</v>
      </c>
      <c r="D3070" s="136" t="s">
        <v>849</v>
      </c>
      <c r="E3070" s="136" t="s">
        <v>282</v>
      </c>
      <c r="F3070" s="137">
        <v>1013.91</v>
      </c>
    </row>
    <row r="3071" spans="1:6" hidden="1" outlineLevel="2" x14ac:dyDescent="0.25">
      <c r="A3071" s="136" t="s">
        <v>112</v>
      </c>
      <c r="B3071" s="136" t="s">
        <v>113</v>
      </c>
      <c r="C3071" s="136" t="s">
        <v>434</v>
      </c>
      <c r="D3071" s="136" t="s">
        <v>849</v>
      </c>
      <c r="E3071" s="136" t="s">
        <v>280</v>
      </c>
      <c r="F3071" s="137">
        <v>610.09</v>
      </c>
    </row>
    <row r="3072" spans="1:6" hidden="1" outlineLevel="2" x14ac:dyDescent="0.25">
      <c r="A3072" s="136" t="s">
        <v>112</v>
      </c>
      <c r="B3072" s="136" t="s">
        <v>113</v>
      </c>
      <c r="C3072" s="136" t="s">
        <v>434</v>
      </c>
      <c r="D3072" s="136" t="s">
        <v>849</v>
      </c>
      <c r="E3072" s="136" t="s">
        <v>288</v>
      </c>
      <c r="F3072" s="137">
        <v>153.13</v>
      </c>
    </row>
    <row r="3073" spans="1:6" hidden="1" outlineLevel="2" x14ac:dyDescent="0.25">
      <c r="A3073" s="136" t="s">
        <v>112</v>
      </c>
      <c r="B3073" s="136" t="s">
        <v>113</v>
      </c>
      <c r="C3073" s="136" t="s">
        <v>434</v>
      </c>
      <c r="D3073" s="136" t="s">
        <v>849</v>
      </c>
      <c r="E3073" s="136" t="s">
        <v>285</v>
      </c>
      <c r="F3073" s="137">
        <v>446.89</v>
      </c>
    </row>
    <row r="3074" spans="1:6" hidden="1" outlineLevel="2" x14ac:dyDescent="0.25">
      <c r="A3074" s="136" t="s">
        <v>112</v>
      </c>
      <c r="B3074" s="136" t="s">
        <v>113</v>
      </c>
      <c r="C3074" s="136" t="s">
        <v>434</v>
      </c>
      <c r="D3074" s="136" t="s">
        <v>849</v>
      </c>
      <c r="E3074" s="136" t="s">
        <v>284</v>
      </c>
      <c r="F3074" s="137">
        <v>54.48</v>
      </c>
    </row>
    <row r="3075" spans="1:6" hidden="1" outlineLevel="2" x14ac:dyDescent="0.25">
      <c r="A3075" s="136" t="s">
        <v>112</v>
      </c>
      <c r="B3075" s="136" t="s">
        <v>113</v>
      </c>
      <c r="C3075" s="136" t="s">
        <v>434</v>
      </c>
      <c r="D3075" s="136" t="s">
        <v>849</v>
      </c>
      <c r="E3075" s="136" t="s">
        <v>303</v>
      </c>
      <c r="F3075" s="137">
        <v>1050.31</v>
      </c>
    </row>
    <row r="3076" spans="1:6" hidden="1" outlineLevel="2" x14ac:dyDescent="0.25">
      <c r="A3076" s="136" t="s">
        <v>112</v>
      </c>
      <c r="B3076" s="136" t="s">
        <v>113</v>
      </c>
      <c r="C3076" s="136" t="s">
        <v>434</v>
      </c>
      <c r="D3076" s="136" t="s">
        <v>849</v>
      </c>
      <c r="E3076" s="136" t="s">
        <v>291</v>
      </c>
      <c r="F3076" s="137">
        <v>88.26</v>
      </c>
    </row>
    <row r="3077" spans="1:6" hidden="1" outlineLevel="2" x14ac:dyDescent="0.25">
      <c r="A3077" s="136" t="s">
        <v>112</v>
      </c>
      <c r="B3077" s="136" t="s">
        <v>113</v>
      </c>
      <c r="C3077" s="136" t="s">
        <v>434</v>
      </c>
      <c r="D3077" s="136" t="s">
        <v>849</v>
      </c>
      <c r="E3077" s="136" t="s">
        <v>322</v>
      </c>
      <c r="F3077" s="137">
        <v>2638.07</v>
      </c>
    </row>
    <row r="3078" spans="1:6" hidden="1" outlineLevel="2" x14ac:dyDescent="0.25">
      <c r="A3078" s="136" t="s">
        <v>112</v>
      </c>
      <c r="B3078" s="136" t="s">
        <v>113</v>
      </c>
      <c r="C3078" s="136" t="s">
        <v>434</v>
      </c>
      <c r="D3078" s="136" t="s">
        <v>850</v>
      </c>
      <c r="E3078" s="136" t="s">
        <v>291</v>
      </c>
      <c r="F3078" s="137">
        <v>20590.78</v>
      </c>
    </row>
    <row r="3079" spans="1:6" hidden="1" outlineLevel="2" x14ac:dyDescent="0.25">
      <c r="A3079" s="136" t="s">
        <v>112</v>
      </c>
      <c r="B3079" s="136" t="s">
        <v>113</v>
      </c>
      <c r="C3079" s="136" t="s">
        <v>434</v>
      </c>
      <c r="D3079" s="136" t="s">
        <v>850</v>
      </c>
      <c r="E3079" s="136" t="s">
        <v>279</v>
      </c>
      <c r="F3079" s="137">
        <v>6138.38</v>
      </c>
    </row>
    <row r="3080" spans="1:6" hidden="1" outlineLevel="2" x14ac:dyDescent="0.25">
      <c r="A3080" s="136" t="s">
        <v>112</v>
      </c>
      <c r="B3080" s="136" t="s">
        <v>113</v>
      </c>
      <c r="C3080" s="136" t="s">
        <v>434</v>
      </c>
      <c r="D3080" s="136" t="s">
        <v>850</v>
      </c>
      <c r="E3080" s="136" t="s">
        <v>281</v>
      </c>
      <c r="F3080" s="137">
        <v>14375.83</v>
      </c>
    </row>
    <row r="3081" spans="1:6" hidden="1" outlineLevel="2" x14ac:dyDescent="0.25">
      <c r="A3081" s="136" t="s">
        <v>112</v>
      </c>
      <c r="B3081" s="136" t="s">
        <v>113</v>
      </c>
      <c r="C3081" s="136" t="s">
        <v>434</v>
      </c>
      <c r="D3081" s="136" t="s">
        <v>850</v>
      </c>
      <c r="E3081" s="136" t="s">
        <v>328</v>
      </c>
      <c r="F3081" s="137">
        <v>26457.62</v>
      </c>
    </row>
    <row r="3082" spans="1:6" hidden="1" outlineLevel="2" x14ac:dyDescent="0.25">
      <c r="A3082" s="136" t="s">
        <v>112</v>
      </c>
      <c r="B3082" s="136" t="s">
        <v>113</v>
      </c>
      <c r="C3082" s="136" t="s">
        <v>434</v>
      </c>
      <c r="D3082" s="136" t="s">
        <v>850</v>
      </c>
      <c r="E3082" s="136" t="s">
        <v>288</v>
      </c>
      <c r="F3082" s="137">
        <v>16976.45</v>
      </c>
    </row>
    <row r="3083" spans="1:6" hidden="1" outlineLevel="2" x14ac:dyDescent="0.25">
      <c r="A3083" s="136" t="s">
        <v>112</v>
      </c>
      <c r="B3083" s="136" t="s">
        <v>113</v>
      </c>
      <c r="C3083" s="136" t="s">
        <v>434</v>
      </c>
      <c r="D3083" s="136" t="s">
        <v>850</v>
      </c>
      <c r="E3083" s="136" t="s">
        <v>322</v>
      </c>
      <c r="F3083" s="137">
        <v>176441.34</v>
      </c>
    </row>
    <row r="3084" spans="1:6" hidden="1" outlineLevel="2" x14ac:dyDescent="0.25">
      <c r="A3084" s="136" t="s">
        <v>112</v>
      </c>
      <c r="B3084" s="136" t="s">
        <v>113</v>
      </c>
      <c r="C3084" s="136" t="s">
        <v>434</v>
      </c>
      <c r="D3084" s="136" t="s">
        <v>850</v>
      </c>
      <c r="E3084" s="136" t="s">
        <v>290</v>
      </c>
      <c r="F3084" s="137">
        <v>4486.3</v>
      </c>
    </row>
    <row r="3085" spans="1:6" hidden="1" outlineLevel="2" x14ac:dyDescent="0.25">
      <c r="A3085" s="136" t="s">
        <v>112</v>
      </c>
      <c r="B3085" s="136" t="s">
        <v>113</v>
      </c>
      <c r="C3085" s="136" t="s">
        <v>434</v>
      </c>
      <c r="D3085" s="136" t="s">
        <v>850</v>
      </c>
      <c r="E3085" s="136" t="s">
        <v>280</v>
      </c>
      <c r="F3085" s="137">
        <v>18332.97</v>
      </c>
    </row>
    <row r="3086" spans="1:6" hidden="1" outlineLevel="2" x14ac:dyDescent="0.25">
      <c r="A3086" s="136" t="s">
        <v>112</v>
      </c>
      <c r="B3086" s="136" t="s">
        <v>113</v>
      </c>
      <c r="C3086" s="136" t="s">
        <v>434</v>
      </c>
      <c r="D3086" s="136" t="s">
        <v>850</v>
      </c>
      <c r="E3086" s="136" t="s">
        <v>367</v>
      </c>
      <c r="F3086" s="137">
        <v>64303.76</v>
      </c>
    </row>
    <row r="3087" spans="1:6" hidden="1" outlineLevel="2" x14ac:dyDescent="0.25">
      <c r="A3087" s="136" t="s">
        <v>112</v>
      </c>
      <c r="B3087" s="136" t="s">
        <v>113</v>
      </c>
      <c r="C3087" s="136" t="s">
        <v>434</v>
      </c>
      <c r="D3087" s="136" t="s">
        <v>850</v>
      </c>
      <c r="E3087" s="136" t="s">
        <v>332</v>
      </c>
      <c r="F3087" s="137">
        <v>1226.3900000000001</v>
      </c>
    </row>
    <row r="3088" spans="1:6" hidden="1" outlineLevel="2" x14ac:dyDescent="0.25">
      <c r="A3088" s="136" t="s">
        <v>112</v>
      </c>
      <c r="B3088" s="136" t="s">
        <v>113</v>
      </c>
      <c r="C3088" s="136" t="s">
        <v>434</v>
      </c>
      <c r="D3088" s="136" t="s">
        <v>850</v>
      </c>
      <c r="E3088" s="136" t="s">
        <v>285</v>
      </c>
      <c r="F3088" s="137">
        <v>3763.59</v>
      </c>
    </row>
    <row r="3089" spans="1:6" hidden="1" outlineLevel="2" x14ac:dyDescent="0.25">
      <c r="A3089" s="136" t="s">
        <v>112</v>
      </c>
      <c r="B3089" s="136" t="s">
        <v>113</v>
      </c>
      <c r="C3089" s="136" t="s">
        <v>434</v>
      </c>
      <c r="D3089" s="136" t="s">
        <v>850</v>
      </c>
      <c r="E3089" s="136" t="s">
        <v>360</v>
      </c>
      <c r="F3089" s="137">
        <v>320919.07</v>
      </c>
    </row>
    <row r="3090" spans="1:6" hidden="1" outlineLevel="2" x14ac:dyDescent="0.25">
      <c r="A3090" s="136" t="s">
        <v>112</v>
      </c>
      <c r="B3090" s="136" t="s">
        <v>113</v>
      </c>
      <c r="C3090" s="136" t="s">
        <v>434</v>
      </c>
      <c r="D3090" s="136" t="s">
        <v>850</v>
      </c>
      <c r="E3090" s="136" t="s">
        <v>283</v>
      </c>
      <c r="F3090" s="137">
        <v>5038.72</v>
      </c>
    </row>
    <row r="3091" spans="1:6" hidden="1" outlineLevel="2" x14ac:dyDescent="0.25">
      <c r="A3091" s="136" t="s">
        <v>112</v>
      </c>
      <c r="B3091" s="136" t="s">
        <v>113</v>
      </c>
      <c r="C3091" s="136" t="s">
        <v>434</v>
      </c>
      <c r="D3091" s="136" t="s">
        <v>850</v>
      </c>
      <c r="E3091" s="136" t="s">
        <v>315</v>
      </c>
      <c r="F3091" s="137">
        <v>33214.17</v>
      </c>
    </row>
    <row r="3092" spans="1:6" hidden="1" outlineLevel="2" x14ac:dyDescent="0.25">
      <c r="A3092" s="136" t="s">
        <v>112</v>
      </c>
      <c r="B3092" s="136" t="s">
        <v>113</v>
      </c>
      <c r="C3092" s="136" t="s">
        <v>434</v>
      </c>
      <c r="D3092" s="136" t="s">
        <v>850</v>
      </c>
      <c r="E3092" s="136" t="s">
        <v>301</v>
      </c>
      <c r="F3092" s="137">
        <v>2114.7800000000002</v>
      </c>
    </row>
    <row r="3093" spans="1:6" hidden="1" outlineLevel="2" x14ac:dyDescent="0.25">
      <c r="A3093" s="136" t="s">
        <v>112</v>
      </c>
      <c r="B3093" s="136" t="s">
        <v>113</v>
      </c>
      <c r="C3093" s="136" t="s">
        <v>434</v>
      </c>
      <c r="D3093" s="136" t="s">
        <v>850</v>
      </c>
      <c r="E3093" s="136" t="s">
        <v>320</v>
      </c>
      <c r="F3093" s="137">
        <v>883.88</v>
      </c>
    </row>
    <row r="3094" spans="1:6" hidden="1" outlineLevel="2" x14ac:dyDescent="0.25">
      <c r="A3094" s="136" t="s">
        <v>112</v>
      </c>
      <c r="B3094" s="136" t="s">
        <v>113</v>
      </c>
      <c r="C3094" s="136" t="s">
        <v>434</v>
      </c>
      <c r="D3094" s="136" t="s">
        <v>850</v>
      </c>
      <c r="E3094" s="136" t="s">
        <v>308</v>
      </c>
      <c r="F3094" s="137">
        <v>1160.17</v>
      </c>
    </row>
    <row r="3095" spans="1:6" hidden="1" outlineLevel="2" x14ac:dyDescent="0.25">
      <c r="A3095" s="136" t="s">
        <v>112</v>
      </c>
      <c r="B3095" s="136" t="s">
        <v>113</v>
      </c>
      <c r="C3095" s="136" t="s">
        <v>434</v>
      </c>
      <c r="D3095" s="136" t="s">
        <v>850</v>
      </c>
      <c r="E3095" s="136" t="s">
        <v>293</v>
      </c>
      <c r="F3095" s="137">
        <v>66464.39</v>
      </c>
    </row>
    <row r="3096" spans="1:6" hidden="1" outlineLevel="2" x14ac:dyDescent="0.25">
      <c r="A3096" s="136" t="s">
        <v>112</v>
      </c>
      <c r="B3096" s="136" t="s">
        <v>113</v>
      </c>
      <c r="C3096" s="136" t="s">
        <v>434</v>
      </c>
      <c r="D3096" s="136" t="s">
        <v>850</v>
      </c>
      <c r="E3096" s="136" t="s">
        <v>329</v>
      </c>
      <c r="F3096" s="137">
        <v>22472.09</v>
      </c>
    </row>
    <row r="3097" spans="1:6" hidden="1" outlineLevel="2" x14ac:dyDescent="0.25">
      <c r="A3097" s="136" t="s">
        <v>112</v>
      </c>
      <c r="B3097" s="136" t="s">
        <v>113</v>
      </c>
      <c r="C3097" s="136" t="s">
        <v>434</v>
      </c>
      <c r="D3097" s="136" t="s">
        <v>850</v>
      </c>
      <c r="E3097" s="136" t="s">
        <v>289</v>
      </c>
      <c r="F3097" s="137">
        <v>21739.19</v>
      </c>
    </row>
    <row r="3098" spans="1:6" hidden="1" outlineLevel="2" x14ac:dyDescent="0.25">
      <c r="A3098" s="136" t="s">
        <v>112</v>
      </c>
      <c r="B3098" s="136" t="s">
        <v>113</v>
      </c>
      <c r="C3098" s="136" t="s">
        <v>434</v>
      </c>
      <c r="D3098" s="136" t="s">
        <v>850</v>
      </c>
      <c r="E3098" s="136" t="s">
        <v>287</v>
      </c>
      <c r="F3098" s="137">
        <v>128.51</v>
      </c>
    </row>
    <row r="3099" spans="1:6" hidden="1" outlineLevel="2" x14ac:dyDescent="0.25">
      <c r="A3099" s="136" t="s">
        <v>112</v>
      </c>
      <c r="B3099" s="136" t="s">
        <v>113</v>
      </c>
      <c r="C3099" s="136" t="s">
        <v>434</v>
      </c>
      <c r="D3099" s="136" t="s">
        <v>850</v>
      </c>
      <c r="E3099" s="136" t="s">
        <v>313</v>
      </c>
      <c r="F3099" s="137">
        <v>49991.46</v>
      </c>
    </row>
    <row r="3100" spans="1:6" hidden="1" outlineLevel="2" x14ac:dyDescent="0.25">
      <c r="A3100" s="136" t="s">
        <v>112</v>
      </c>
      <c r="B3100" s="136" t="s">
        <v>113</v>
      </c>
      <c r="C3100" s="136" t="s">
        <v>434</v>
      </c>
      <c r="D3100" s="136" t="s">
        <v>850</v>
      </c>
      <c r="E3100" s="136" t="s">
        <v>292</v>
      </c>
      <c r="F3100" s="137">
        <v>74825.570000000007</v>
      </c>
    </row>
    <row r="3101" spans="1:6" hidden="1" outlineLevel="2" x14ac:dyDescent="0.25">
      <c r="A3101" s="136" t="s">
        <v>112</v>
      </c>
      <c r="B3101" s="136" t="s">
        <v>113</v>
      </c>
      <c r="C3101" s="136" t="s">
        <v>434</v>
      </c>
      <c r="D3101" s="136" t="s">
        <v>850</v>
      </c>
      <c r="E3101" s="136" t="s">
        <v>303</v>
      </c>
      <c r="F3101" s="137">
        <v>17867.759999999998</v>
      </c>
    </row>
    <row r="3102" spans="1:6" hidden="1" outlineLevel="2" x14ac:dyDescent="0.25">
      <c r="A3102" s="136" t="s">
        <v>112</v>
      </c>
      <c r="B3102" s="136" t="s">
        <v>113</v>
      </c>
      <c r="C3102" s="136" t="s">
        <v>434</v>
      </c>
      <c r="D3102" s="136" t="s">
        <v>850</v>
      </c>
      <c r="E3102" s="136" t="s">
        <v>284</v>
      </c>
      <c r="F3102" s="137">
        <v>11587.74</v>
      </c>
    </row>
    <row r="3103" spans="1:6" hidden="1" outlineLevel="2" x14ac:dyDescent="0.25">
      <c r="A3103" s="136" t="s">
        <v>112</v>
      </c>
      <c r="B3103" s="136" t="s">
        <v>113</v>
      </c>
      <c r="C3103" s="136" t="s">
        <v>434</v>
      </c>
      <c r="D3103" s="136" t="s">
        <v>850</v>
      </c>
      <c r="E3103" s="136" t="s">
        <v>317</v>
      </c>
      <c r="F3103" s="137">
        <v>19787.72</v>
      </c>
    </row>
    <row r="3104" spans="1:6" hidden="1" outlineLevel="2" x14ac:dyDescent="0.25">
      <c r="A3104" s="136" t="s">
        <v>112</v>
      </c>
      <c r="B3104" s="136" t="s">
        <v>113</v>
      </c>
      <c r="C3104" s="136" t="s">
        <v>434</v>
      </c>
      <c r="D3104" s="136" t="s">
        <v>850</v>
      </c>
      <c r="E3104" s="136" t="s">
        <v>323</v>
      </c>
      <c r="F3104" s="137">
        <v>53778.87</v>
      </c>
    </row>
    <row r="3105" spans="1:6" hidden="1" outlineLevel="2" x14ac:dyDescent="0.25">
      <c r="A3105" s="136" t="s">
        <v>112</v>
      </c>
      <c r="B3105" s="136" t="s">
        <v>113</v>
      </c>
      <c r="C3105" s="136" t="s">
        <v>434</v>
      </c>
      <c r="D3105" s="136" t="s">
        <v>850</v>
      </c>
      <c r="E3105" s="136" t="s">
        <v>282</v>
      </c>
      <c r="F3105" s="137">
        <v>7459.02</v>
      </c>
    </row>
    <row r="3106" spans="1:6" hidden="1" outlineLevel="2" x14ac:dyDescent="0.25">
      <c r="A3106" s="136" t="s">
        <v>112</v>
      </c>
      <c r="B3106" s="136" t="s">
        <v>113</v>
      </c>
      <c r="C3106" s="136" t="s">
        <v>434</v>
      </c>
      <c r="D3106" s="136" t="s">
        <v>850</v>
      </c>
      <c r="E3106" s="136" t="s">
        <v>302</v>
      </c>
      <c r="F3106" s="137">
        <v>5038.41</v>
      </c>
    </row>
    <row r="3107" spans="1:6" hidden="1" outlineLevel="2" x14ac:dyDescent="0.25">
      <c r="A3107" s="136" t="s">
        <v>112</v>
      </c>
      <c r="B3107" s="136" t="s">
        <v>113</v>
      </c>
      <c r="C3107" s="136" t="s">
        <v>434</v>
      </c>
      <c r="D3107" s="136" t="s">
        <v>850</v>
      </c>
      <c r="E3107" s="136" t="s">
        <v>346</v>
      </c>
      <c r="F3107" s="137">
        <v>42716.63</v>
      </c>
    </row>
    <row r="3108" spans="1:6" hidden="1" outlineLevel="2" x14ac:dyDescent="0.25">
      <c r="A3108" s="136" t="s">
        <v>112</v>
      </c>
      <c r="B3108" s="136" t="s">
        <v>113</v>
      </c>
      <c r="C3108" s="136" t="s">
        <v>434</v>
      </c>
      <c r="D3108" s="136" t="s">
        <v>850</v>
      </c>
      <c r="E3108" s="136" t="s">
        <v>324</v>
      </c>
      <c r="F3108" s="137">
        <v>109831.17</v>
      </c>
    </row>
    <row r="3109" spans="1:6" hidden="1" outlineLevel="2" x14ac:dyDescent="0.25">
      <c r="A3109" s="136" t="s">
        <v>112</v>
      </c>
      <c r="B3109" s="136" t="s">
        <v>113</v>
      </c>
      <c r="C3109" s="136" t="s">
        <v>434</v>
      </c>
      <c r="D3109" s="136" t="s">
        <v>851</v>
      </c>
      <c r="E3109" s="136" t="s">
        <v>303</v>
      </c>
      <c r="F3109" s="137">
        <v>2537.11</v>
      </c>
    </row>
    <row r="3110" spans="1:6" hidden="1" outlineLevel="2" x14ac:dyDescent="0.25">
      <c r="A3110" s="136" t="s">
        <v>112</v>
      </c>
      <c r="B3110" s="136" t="s">
        <v>113</v>
      </c>
      <c r="C3110" s="136" t="s">
        <v>434</v>
      </c>
      <c r="D3110" s="136" t="s">
        <v>851</v>
      </c>
      <c r="E3110" s="136" t="s">
        <v>280</v>
      </c>
      <c r="F3110" s="137">
        <v>325.83</v>
      </c>
    </row>
    <row r="3111" spans="1:6" hidden="1" outlineLevel="2" x14ac:dyDescent="0.25">
      <c r="A3111" s="136" t="s">
        <v>112</v>
      </c>
      <c r="B3111" s="136" t="s">
        <v>113</v>
      </c>
      <c r="C3111" s="136" t="s">
        <v>434</v>
      </c>
      <c r="D3111" s="136" t="s">
        <v>851</v>
      </c>
      <c r="E3111" s="136" t="s">
        <v>301</v>
      </c>
      <c r="F3111" s="137">
        <v>648.66999999999996</v>
      </c>
    </row>
    <row r="3112" spans="1:6" hidden="1" outlineLevel="2" x14ac:dyDescent="0.25">
      <c r="A3112" s="136" t="s">
        <v>112</v>
      </c>
      <c r="B3112" s="136" t="s">
        <v>113</v>
      </c>
      <c r="C3112" s="136" t="s">
        <v>434</v>
      </c>
      <c r="D3112" s="136" t="s">
        <v>851</v>
      </c>
      <c r="E3112" s="136" t="s">
        <v>309</v>
      </c>
      <c r="F3112" s="137">
        <v>9963.02</v>
      </c>
    </row>
    <row r="3113" spans="1:6" hidden="1" outlineLevel="2" x14ac:dyDescent="0.25">
      <c r="A3113" s="136" t="s">
        <v>112</v>
      </c>
      <c r="B3113" s="136" t="s">
        <v>113</v>
      </c>
      <c r="C3113" s="136" t="s">
        <v>434</v>
      </c>
      <c r="D3113" s="136" t="s">
        <v>852</v>
      </c>
      <c r="E3113" s="136" t="s">
        <v>301</v>
      </c>
      <c r="F3113" s="137">
        <v>5458.28</v>
      </c>
    </row>
    <row r="3114" spans="1:6" hidden="1" outlineLevel="2" x14ac:dyDescent="0.25">
      <c r="A3114" s="136" t="s">
        <v>112</v>
      </c>
      <c r="B3114" s="136" t="s">
        <v>113</v>
      </c>
      <c r="C3114" s="136" t="s">
        <v>434</v>
      </c>
      <c r="D3114" s="136" t="s">
        <v>852</v>
      </c>
      <c r="E3114" s="136" t="s">
        <v>376</v>
      </c>
      <c r="F3114" s="137">
        <v>6857.02</v>
      </c>
    </row>
    <row r="3115" spans="1:6" hidden="1" outlineLevel="2" x14ac:dyDescent="0.25">
      <c r="A3115" s="136" t="s">
        <v>112</v>
      </c>
      <c r="B3115" s="136" t="s">
        <v>113</v>
      </c>
      <c r="C3115" s="136" t="s">
        <v>434</v>
      </c>
      <c r="D3115" s="136" t="s">
        <v>852</v>
      </c>
      <c r="E3115" s="136" t="s">
        <v>317</v>
      </c>
      <c r="F3115" s="137">
        <v>79474.94</v>
      </c>
    </row>
    <row r="3116" spans="1:6" hidden="1" outlineLevel="2" x14ac:dyDescent="0.25">
      <c r="A3116" s="136" t="s">
        <v>112</v>
      </c>
      <c r="B3116" s="136" t="s">
        <v>113</v>
      </c>
      <c r="C3116" s="136" t="s">
        <v>434</v>
      </c>
      <c r="D3116" s="136" t="s">
        <v>852</v>
      </c>
      <c r="E3116" s="136" t="s">
        <v>372</v>
      </c>
      <c r="F3116" s="137">
        <v>80156.649999999994</v>
      </c>
    </row>
    <row r="3117" spans="1:6" hidden="1" outlineLevel="2" x14ac:dyDescent="0.25">
      <c r="A3117" s="136" t="s">
        <v>112</v>
      </c>
      <c r="B3117" s="136" t="s">
        <v>113</v>
      </c>
      <c r="C3117" s="136" t="s">
        <v>434</v>
      </c>
      <c r="D3117" s="136" t="s">
        <v>852</v>
      </c>
      <c r="E3117" s="136" t="s">
        <v>361</v>
      </c>
      <c r="F3117" s="137">
        <v>170701.85</v>
      </c>
    </row>
    <row r="3118" spans="1:6" hidden="1" outlineLevel="2" x14ac:dyDescent="0.25">
      <c r="A3118" s="136" t="s">
        <v>112</v>
      </c>
      <c r="B3118" s="136" t="s">
        <v>113</v>
      </c>
      <c r="C3118" s="136" t="s">
        <v>434</v>
      </c>
      <c r="D3118" s="136" t="s">
        <v>852</v>
      </c>
      <c r="E3118" s="136" t="s">
        <v>292</v>
      </c>
      <c r="F3118" s="137">
        <v>6921.18</v>
      </c>
    </row>
    <row r="3119" spans="1:6" hidden="1" outlineLevel="2" x14ac:dyDescent="0.25">
      <c r="A3119" s="136" t="s">
        <v>112</v>
      </c>
      <c r="B3119" s="136" t="s">
        <v>113</v>
      </c>
      <c r="C3119" s="136" t="s">
        <v>434</v>
      </c>
      <c r="D3119" s="136" t="s">
        <v>852</v>
      </c>
      <c r="E3119" s="136" t="s">
        <v>280</v>
      </c>
      <c r="F3119" s="137">
        <v>1252.2</v>
      </c>
    </row>
    <row r="3120" spans="1:6" hidden="1" outlineLevel="2" x14ac:dyDescent="0.25">
      <c r="A3120" s="136" t="s">
        <v>112</v>
      </c>
      <c r="B3120" s="136" t="s">
        <v>113</v>
      </c>
      <c r="C3120" s="136" t="s">
        <v>434</v>
      </c>
      <c r="D3120" s="136" t="s">
        <v>852</v>
      </c>
      <c r="E3120" s="136" t="s">
        <v>375</v>
      </c>
      <c r="F3120" s="137">
        <v>76657.899999999994</v>
      </c>
    </row>
    <row r="3121" spans="1:6" hidden="1" outlineLevel="2" x14ac:dyDescent="0.25">
      <c r="A3121" s="136" t="s">
        <v>112</v>
      </c>
      <c r="B3121" s="136" t="s">
        <v>113</v>
      </c>
      <c r="C3121" s="136" t="s">
        <v>434</v>
      </c>
      <c r="D3121" s="136" t="s">
        <v>852</v>
      </c>
      <c r="E3121" s="136" t="s">
        <v>288</v>
      </c>
      <c r="F3121" s="137">
        <v>2156.27</v>
      </c>
    </row>
    <row r="3122" spans="1:6" hidden="1" outlineLevel="2" x14ac:dyDescent="0.25">
      <c r="A3122" s="136" t="s">
        <v>112</v>
      </c>
      <c r="B3122" s="136" t="s">
        <v>113</v>
      </c>
      <c r="C3122" s="136" t="s">
        <v>434</v>
      </c>
      <c r="D3122" s="136" t="s">
        <v>852</v>
      </c>
      <c r="E3122" s="136" t="s">
        <v>333</v>
      </c>
      <c r="F3122" s="137">
        <v>55652.76</v>
      </c>
    </row>
    <row r="3123" spans="1:6" hidden="1" outlineLevel="2" x14ac:dyDescent="0.25">
      <c r="A3123" s="136" t="s">
        <v>112</v>
      </c>
      <c r="B3123" s="136" t="s">
        <v>113</v>
      </c>
      <c r="C3123" s="136" t="s">
        <v>434</v>
      </c>
      <c r="D3123" s="136" t="s">
        <v>852</v>
      </c>
      <c r="E3123" s="136" t="s">
        <v>281</v>
      </c>
      <c r="F3123" s="137">
        <v>298.58999999999997</v>
      </c>
    </row>
    <row r="3124" spans="1:6" hidden="1" outlineLevel="2" x14ac:dyDescent="0.25">
      <c r="A3124" s="136" t="s">
        <v>112</v>
      </c>
      <c r="B3124" s="136" t="s">
        <v>113</v>
      </c>
      <c r="C3124" s="136" t="s">
        <v>434</v>
      </c>
      <c r="D3124" s="136" t="s">
        <v>852</v>
      </c>
      <c r="E3124" s="136" t="s">
        <v>309</v>
      </c>
      <c r="F3124" s="137">
        <v>3248.11</v>
      </c>
    </row>
    <row r="3125" spans="1:6" hidden="1" outlineLevel="2" x14ac:dyDescent="0.25">
      <c r="A3125" s="136" t="s">
        <v>112</v>
      </c>
      <c r="B3125" s="136" t="s">
        <v>113</v>
      </c>
      <c r="C3125" s="136" t="s">
        <v>434</v>
      </c>
      <c r="D3125" s="136" t="s">
        <v>852</v>
      </c>
      <c r="E3125" s="136" t="s">
        <v>383</v>
      </c>
      <c r="F3125" s="137">
        <v>206067.53</v>
      </c>
    </row>
    <row r="3126" spans="1:6" hidden="1" outlineLevel="2" x14ac:dyDescent="0.25">
      <c r="A3126" s="136" t="s">
        <v>112</v>
      </c>
      <c r="B3126" s="136" t="s">
        <v>113</v>
      </c>
      <c r="C3126" s="136" t="s">
        <v>434</v>
      </c>
      <c r="D3126" s="136" t="s">
        <v>852</v>
      </c>
      <c r="E3126" s="136" t="s">
        <v>362</v>
      </c>
      <c r="F3126" s="137">
        <v>65975.59</v>
      </c>
    </row>
    <row r="3127" spans="1:6" hidden="1" outlineLevel="2" x14ac:dyDescent="0.25">
      <c r="A3127" s="136" t="s">
        <v>112</v>
      </c>
      <c r="B3127" s="136" t="s">
        <v>113</v>
      </c>
      <c r="C3127" s="136" t="s">
        <v>434</v>
      </c>
      <c r="D3127" s="136" t="s">
        <v>852</v>
      </c>
      <c r="E3127" s="136" t="s">
        <v>363</v>
      </c>
      <c r="F3127" s="137">
        <v>58021.31</v>
      </c>
    </row>
    <row r="3128" spans="1:6" hidden="1" outlineLevel="2" x14ac:dyDescent="0.25">
      <c r="A3128" s="136" t="s">
        <v>112</v>
      </c>
      <c r="B3128" s="136" t="s">
        <v>113</v>
      </c>
      <c r="C3128" s="136" t="s">
        <v>434</v>
      </c>
      <c r="D3128" s="136" t="s">
        <v>852</v>
      </c>
      <c r="E3128" s="136" t="s">
        <v>316</v>
      </c>
      <c r="F3128" s="137">
        <v>12165.62</v>
      </c>
    </row>
    <row r="3129" spans="1:6" hidden="1" outlineLevel="2" x14ac:dyDescent="0.25">
      <c r="A3129" s="136" t="s">
        <v>112</v>
      </c>
      <c r="B3129" s="136" t="s">
        <v>113</v>
      </c>
      <c r="C3129" s="136" t="s">
        <v>434</v>
      </c>
      <c r="D3129" s="136" t="s">
        <v>852</v>
      </c>
      <c r="E3129" s="136" t="s">
        <v>334</v>
      </c>
      <c r="F3129" s="137">
        <v>85520</v>
      </c>
    </row>
    <row r="3130" spans="1:6" hidden="1" outlineLevel="2" x14ac:dyDescent="0.25">
      <c r="A3130" s="136" t="s">
        <v>112</v>
      </c>
      <c r="B3130" s="136" t="s">
        <v>113</v>
      </c>
      <c r="C3130" s="136" t="s">
        <v>434</v>
      </c>
      <c r="D3130" s="136" t="s">
        <v>853</v>
      </c>
      <c r="E3130" s="136" t="s">
        <v>309</v>
      </c>
      <c r="F3130" s="137">
        <v>48404.82</v>
      </c>
    </row>
    <row r="3131" spans="1:6" hidden="1" outlineLevel="2" x14ac:dyDescent="0.25">
      <c r="A3131" s="136" t="s">
        <v>112</v>
      </c>
      <c r="B3131" s="136" t="s">
        <v>113</v>
      </c>
      <c r="C3131" s="136" t="s">
        <v>434</v>
      </c>
      <c r="D3131" s="136" t="s">
        <v>853</v>
      </c>
      <c r="E3131" s="136" t="s">
        <v>333</v>
      </c>
      <c r="F3131" s="137">
        <v>4745.5</v>
      </c>
    </row>
    <row r="3132" spans="1:6" hidden="1" outlineLevel="2" x14ac:dyDescent="0.25">
      <c r="A3132" s="136" t="s">
        <v>112</v>
      </c>
      <c r="B3132" s="136" t="s">
        <v>113</v>
      </c>
      <c r="C3132" s="136" t="s">
        <v>434</v>
      </c>
      <c r="D3132" s="136" t="s">
        <v>493</v>
      </c>
      <c r="E3132" s="136" t="s">
        <v>269</v>
      </c>
      <c r="F3132" s="137">
        <v>27746.67</v>
      </c>
    </row>
    <row r="3133" spans="1:6" hidden="1" outlineLevel="2" x14ac:dyDescent="0.25">
      <c r="A3133" s="136" t="s">
        <v>112</v>
      </c>
      <c r="B3133" s="136" t="s">
        <v>113</v>
      </c>
      <c r="C3133" s="136" t="s">
        <v>434</v>
      </c>
      <c r="D3133" s="136" t="s">
        <v>493</v>
      </c>
      <c r="E3133" s="136" t="s">
        <v>339</v>
      </c>
      <c r="F3133" s="137">
        <v>30624.19</v>
      </c>
    </row>
    <row r="3134" spans="1:6" hidden="1" outlineLevel="2" x14ac:dyDescent="0.25">
      <c r="A3134" s="136" t="s">
        <v>112</v>
      </c>
      <c r="B3134" s="136" t="s">
        <v>113</v>
      </c>
      <c r="C3134" s="136" t="s">
        <v>434</v>
      </c>
      <c r="D3134" s="136" t="s">
        <v>493</v>
      </c>
      <c r="E3134" s="136" t="s">
        <v>340</v>
      </c>
      <c r="F3134" s="137">
        <v>27598.82</v>
      </c>
    </row>
    <row r="3135" spans="1:6" hidden="1" outlineLevel="2" x14ac:dyDescent="0.25">
      <c r="A3135" s="136" t="s">
        <v>112</v>
      </c>
      <c r="B3135" s="136" t="s">
        <v>113</v>
      </c>
      <c r="C3135" s="136" t="s">
        <v>434</v>
      </c>
      <c r="D3135" s="136" t="s">
        <v>493</v>
      </c>
      <c r="E3135" s="136" t="s">
        <v>337</v>
      </c>
      <c r="F3135" s="137">
        <v>42120.5</v>
      </c>
    </row>
    <row r="3136" spans="1:6" hidden="1" outlineLevel="2" x14ac:dyDescent="0.25">
      <c r="A3136" s="136" t="s">
        <v>112</v>
      </c>
      <c r="B3136" s="136" t="s">
        <v>113</v>
      </c>
      <c r="C3136" s="136" t="s">
        <v>434</v>
      </c>
      <c r="D3136" s="136" t="s">
        <v>493</v>
      </c>
      <c r="E3136" s="136" t="s">
        <v>338</v>
      </c>
      <c r="F3136" s="137">
        <v>16706.689999999999</v>
      </c>
    </row>
    <row r="3137" spans="1:6" outlineLevel="1" collapsed="1" x14ac:dyDescent="0.25">
      <c r="A3137" s="136"/>
      <c r="B3137" s="136"/>
      <c r="C3137" s="140" t="s">
        <v>435</v>
      </c>
      <c r="D3137" s="136"/>
      <c r="E3137" s="136"/>
      <c r="F3137" s="137">
        <f>SUBTOTAL(9,F2891:F3136)</f>
        <v>5165445.6499999985</v>
      </c>
    </row>
    <row r="3138" spans="1:6" hidden="1" outlineLevel="2" x14ac:dyDescent="0.25">
      <c r="A3138" s="136" t="s">
        <v>112</v>
      </c>
      <c r="B3138" s="136" t="s">
        <v>113</v>
      </c>
      <c r="C3138" s="136" t="s">
        <v>436</v>
      </c>
      <c r="D3138" s="136" t="s">
        <v>854</v>
      </c>
      <c r="E3138" s="136" t="s">
        <v>355</v>
      </c>
      <c r="F3138" s="137">
        <v>2250</v>
      </c>
    </row>
    <row r="3139" spans="1:6" hidden="1" outlineLevel="2" x14ac:dyDescent="0.25">
      <c r="A3139" s="136" t="s">
        <v>112</v>
      </c>
      <c r="B3139" s="136" t="s">
        <v>113</v>
      </c>
      <c r="C3139" s="136" t="s">
        <v>436</v>
      </c>
      <c r="D3139" s="136" t="s">
        <v>854</v>
      </c>
      <c r="E3139" s="136" t="s">
        <v>332</v>
      </c>
      <c r="F3139" s="137">
        <v>3013</v>
      </c>
    </row>
    <row r="3140" spans="1:6" hidden="1" outlineLevel="2" x14ac:dyDescent="0.25">
      <c r="A3140" s="136" t="s">
        <v>112</v>
      </c>
      <c r="B3140" s="136" t="s">
        <v>113</v>
      </c>
      <c r="C3140" s="136" t="s">
        <v>436</v>
      </c>
      <c r="D3140" s="136" t="s">
        <v>854</v>
      </c>
      <c r="E3140" s="136" t="s">
        <v>362</v>
      </c>
      <c r="F3140" s="137">
        <v>2085.98</v>
      </c>
    </row>
    <row r="3141" spans="1:6" hidden="1" outlineLevel="2" x14ac:dyDescent="0.25">
      <c r="A3141" s="136" t="s">
        <v>112</v>
      </c>
      <c r="B3141" s="136" t="s">
        <v>113</v>
      </c>
      <c r="C3141" s="136" t="s">
        <v>436</v>
      </c>
      <c r="D3141" s="136" t="s">
        <v>854</v>
      </c>
      <c r="E3141" s="136" t="s">
        <v>394</v>
      </c>
      <c r="F3141" s="137">
        <v>1197.8</v>
      </c>
    </row>
    <row r="3142" spans="1:6" hidden="1" outlineLevel="2" x14ac:dyDescent="0.25">
      <c r="A3142" s="136" t="s">
        <v>112</v>
      </c>
      <c r="B3142" s="136" t="s">
        <v>113</v>
      </c>
      <c r="C3142" s="136" t="s">
        <v>436</v>
      </c>
      <c r="D3142" s="136" t="s">
        <v>854</v>
      </c>
      <c r="E3142" s="136" t="s">
        <v>303</v>
      </c>
      <c r="F3142" s="137">
        <v>3683.9</v>
      </c>
    </row>
    <row r="3143" spans="1:6" hidden="1" outlineLevel="2" x14ac:dyDescent="0.25">
      <c r="A3143" s="136" t="s">
        <v>112</v>
      </c>
      <c r="B3143" s="136" t="s">
        <v>113</v>
      </c>
      <c r="C3143" s="136" t="s">
        <v>436</v>
      </c>
      <c r="D3143" s="136" t="s">
        <v>854</v>
      </c>
      <c r="E3143" s="136" t="s">
        <v>338</v>
      </c>
      <c r="F3143" s="137">
        <v>241133.8</v>
      </c>
    </row>
    <row r="3144" spans="1:6" hidden="1" outlineLevel="2" x14ac:dyDescent="0.25">
      <c r="A3144" s="136" t="s">
        <v>112</v>
      </c>
      <c r="B3144" s="136" t="s">
        <v>113</v>
      </c>
      <c r="C3144" s="136" t="s">
        <v>436</v>
      </c>
      <c r="D3144" s="136" t="s">
        <v>854</v>
      </c>
      <c r="E3144" s="136" t="s">
        <v>383</v>
      </c>
      <c r="F3144" s="137">
        <v>1119.98</v>
      </c>
    </row>
    <row r="3145" spans="1:6" hidden="1" outlineLevel="2" x14ac:dyDescent="0.25">
      <c r="A3145" s="136" t="s">
        <v>112</v>
      </c>
      <c r="B3145" s="136" t="s">
        <v>113</v>
      </c>
      <c r="C3145" s="136" t="s">
        <v>436</v>
      </c>
      <c r="D3145" s="136" t="s">
        <v>854</v>
      </c>
      <c r="E3145" s="136" t="s">
        <v>376</v>
      </c>
      <c r="F3145" s="137">
        <v>18682.45</v>
      </c>
    </row>
    <row r="3146" spans="1:6" hidden="1" outlineLevel="2" x14ac:dyDescent="0.25">
      <c r="A3146" s="136" t="s">
        <v>112</v>
      </c>
      <c r="B3146" s="136" t="s">
        <v>113</v>
      </c>
      <c r="C3146" s="136" t="s">
        <v>436</v>
      </c>
      <c r="D3146" s="136" t="s">
        <v>854</v>
      </c>
      <c r="E3146" s="136" t="s">
        <v>336</v>
      </c>
      <c r="F3146" s="137">
        <v>697577.93</v>
      </c>
    </row>
    <row r="3147" spans="1:6" hidden="1" outlineLevel="2" x14ac:dyDescent="0.25">
      <c r="A3147" s="136" t="s">
        <v>112</v>
      </c>
      <c r="B3147" s="136" t="s">
        <v>113</v>
      </c>
      <c r="C3147" s="136" t="s">
        <v>436</v>
      </c>
      <c r="D3147" s="136" t="s">
        <v>854</v>
      </c>
      <c r="E3147" s="136" t="s">
        <v>298</v>
      </c>
      <c r="F3147" s="137">
        <v>0.9</v>
      </c>
    </row>
    <row r="3148" spans="1:6" hidden="1" outlineLevel="2" x14ac:dyDescent="0.25">
      <c r="A3148" s="136" t="s">
        <v>112</v>
      </c>
      <c r="B3148" s="136" t="s">
        <v>113</v>
      </c>
      <c r="C3148" s="136" t="s">
        <v>436</v>
      </c>
      <c r="D3148" s="136" t="s">
        <v>854</v>
      </c>
      <c r="E3148" s="136" t="s">
        <v>283</v>
      </c>
      <c r="F3148" s="137">
        <v>13220.29</v>
      </c>
    </row>
    <row r="3149" spans="1:6" hidden="1" outlineLevel="2" x14ac:dyDescent="0.25">
      <c r="A3149" s="136" t="s">
        <v>112</v>
      </c>
      <c r="B3149" s="136" t="s">
        <v>113</v>
      </c>
      <c r="C3149" s="136" t="s">
        <v>436</v>
      </c>
      <c r="D3149" s="136" t="s">
        <v>854</v>
      </c>
      <c r="E3149" s="136" t="s">
        <v>339</v>
      </c>
      <c r="F3149" s="137">
        <v>184347.6</v>
      </c>
    </row>
    <row r="3150" spans="1:6" hidden="1" outlineLevel="2" x14ac:dyDescent="0.25">
      <c r="A3150" s="136" t="s">
        <v>112</v>
      </c>
      <c r="B3150" s="136" t="s">
        <v>113</v>
      </c>
      <c r="C3150" s="136" t="s">
        <v>436</v>
      </c>
      <c r="D3150" s="136" t="s">
        <v>854</v>
      </c>
      <c r="E3150" s="136" t="s">
        <v>375</v>
      </c>
      <c r="F3150" s="137">
        <v>28459.439999999999</v>
      </c>
    </row>
    <row r="3151" spans="1:6" hidden="1" outlineLevel="2" x14ac:dyDescent="0.25">
      <c r="A3151" s="136" t="s">
        <v>112</v>
      </c>
      <c r="B3151" s="136" t="s">
        <v>113</v>
      </c>
      <c r="C3151" s="136" t="s">
        <v>436</v>
      </c>
      <c r="D3151" s="136" t="s">
        <v>854</v>
      </c>
      <c r="E3151" s="136" t="s">
        <v>288</v>
      </c>
      <c r="F3151" s="137">
        <v>8372.23</v>
      </c>
    </row>
    <row r="3152" spans="1:6" hidden="1" outlineLevel="2" x14ac:dyDescent="0.25">
      <c r="A3152" s="136" t="s">
        <v>112</v>
      </c>
      <c r="B3152" s="136" t="s">
        <v>113</v>
      </c>
      <c r="C3152" s="136" t="s">
        <v>436</v>
      </c>
      <c r="D3152" s="136" t="s">
        <v>854</v>
      </c>
      <c r="E3152" s="136" t="s">
        <v>286</v>
      </c>
      <c r="F3152" s="137">
        <v>6552</v>
      </c>
    </row>
    <row r="3153" spans="1:6" outlineLevel="1" collapsed="1" x14ac:dyDescent="0.25">
      <c r="A3153" s="136"/>
      <c r="B3153" s="136"/>
      <c r="C3153" s="140" t="s">
        <v>437</v>
      </c>
      <c r="D3153" s="136"/>
      <c r="E3153" s="136"/>
      <c r="F3153" s="137">
        <f>SUBTOTAL(9,F3138:F3152)</f>
        <v>1211697.3</v>
      </c>
    </row>
    <row r="3154" spans="1:6" hidden="1" outlineLevel="2" x14ac:dyDescent="0.25">
      <c r="A3154" s="136" t="s">
        <v>112</v>
      </c>
      <c r="B3154" s="136" t="s">
        <v>113</v>
      </c>
      <c r="C3154" s="136" t="s">
        <v>438</v>
      </c>
      <c r="D3154" s="136" t="s">
        <v>855</v>
      </c>
      <c r="E3154" s="136" t="s">
        <v>338</v>
      </c>
      <c r="F3154" s="137">
        <v>2601468.6</v>
      </c>
    </row>
    <row r="3155" spans="1:6" hidden="1" outlineLevel="2" x14ac:dyDescent="0.25">
      <c r="A3155" s="136" t="s">
        <v>112</v>
      </c>
      <c r="B3155" s="136" t="s">
        <v>113</v>
      </c>
      <c r="C3155" s="136" t="s">
        <v>438</v>
      </c>
      <c r="D3155" s="136" t="s">
        <v>855</v>
      </c>
      <c r="E3155" s="136" t="s">
        <v>339</v>
      </c>
      <c r="F3155" s="137">
        <v>272505.25</v>
      </c>
    </row>
    <row r="3156" spans="1:6" hidden="1" outlineLevel="2" x14ac:dyDescent="0.25">
      <c r="A3156" s="136" t="s">
        <v>112</v>
      </c>
      <c r="B3156" s="136" t="s">
        <v>113</v>
      </c>
      <c r="C3156" s="136" t="s">
        <v>438</v>
      </c>
      <c r="D3156" s="136" t="s">
        <v>855</v>
      </c>
      <c r="E3156" s="136" t="s">
        <v>340</v>
      </c>
      <c r="F3156" s="137">
        <v>2224995.7200000002</v>
      </c>
    </row>
    <row r="3157" spans="1:6" hidden="1" outlineLevel="2" x14ac:dyDescent="0.25">
      <c r="A3157" s="136" t="s">
        <v>112</v>
      </c>
      <c r="B3157" s="136" t="s">
        <v>113</v>
      </c>
      <c r="C3157" s="136" t="s">
        <v>438</v>
      </c>
      <c r="D3157" s="136" t="s">
        <v>855</v>
      </c>
      <c r="E3157" s="136" t="s">
        <v>335</v>
      </c>
      <c r="F3157" s="137">
        <v>20394.53</v>
      </c>
    </row>
    <row r="3158" spans="1:6" hidden="1" outlineLevel="2" x14ac:dyDescent="0.25">
      <c r="A3158" s="136" t="s">
        <v>112</v>
      </c>
      <c r="B3158" s="136" t="s">
        <v>113</v>
      </c>
      <c r="C3158" s="136" t="s">
        <v>438</v>
      </c>
      <c r="D3158" s="136" t="s">
        <v>855</v>
      </c>
      <c r="E3158" s="136" t="s">
        <v>363</v>
      </c>
      <c r="F3158" s="137">
        <v>14217.46</v>
      </c>
    </row>
    <row r="3159" spans="1:6" hidden="1" outlineLevel="2" x14ac:dyDescent="0.25">
      <c r="A3159" s="136" t="s">
        <v>112</v>
      </c>
      <c r="B3159" s="136" t="s">
        <v>113</v>
      </c>
      <c r="C3159" s="136" t="s">
        <v>438</v>
      </c>
      <c r="D3159" s="136" t="s">
        <v>855</v>
      </c>
      <c r="E3159" s="136" t="s">
        <v>376</v>
      </c>
      <c r="F3159" s="137">
        <v>45264.65</v>
      </c>
    </row>
    <row r="3160" spans="1:6" hidden="1" outlineLevel="2" x14ac:dyDescent="0.25">
      <c r="A3160" s="136" t="s">
        <v>112</v>
      </c>
      <c r="B3160" s="136" t="s">
        <v>113</v>
      </c>
      <c r="C3160" s="136" t="s">
        <v>438</v>
      </c>
      <c r="D3160" s="136" t="s">
        <v>855</v>
      </c>
      <c r="E3160" s="136" t="s">
        <v>310</v>
      </c>
      <c r="F3160" s="137">
        <v>89311.14</v>
      </c>
    </row>
    <row r="3161" spans="1:6" hidden="1" outlineLevel="2" x14ac:dyDescent="0.25">
      <c r="A3161" s="136" t="s">
        <v>112</v>
      </c>
      <c r="B3161" s="136" t="s">
        <v>113</v>
      </c>
      <c r="C3161" s="136" t="s">
        <v>438</v>
      </c>
      <c r="D3161" s="136" t="s">
        <v>855</v>
      </c>
      <c r="E3161" s="136" t="s">
        <v>337</v>
      </c>
      <c r="F3161" s="137">
        <v>296117.88</v>
      </c>
    </row>
    <row r="3162" spans="1:6" hidden="1" outlineLevel="2" x14ac:dyDescent="0.25">
      <c r="A3162" s="136" t="s">
        <v>112</v>
      </c>
      <c r="B3162" s="136" t="s">
        <v>113</v>
      </c>
      <c r="C3162" s="136" t="s">
        <v>438</v>
      </c>
      <c r="D3162" s="136" t="s">
        <v>855</v>
      </c>
      <c r="E3162" s="136" t="s">
        <v>336</v>
      </c>
      <c r="F3162" s="137">
        <v>545208.47</v>
      </c>
    </row>
    <row r="3163" spans="1:6" hidden="1" outlineLevel="2" x14ac:dyDescent="0.25">
      <c r="A3163" s="136" t="s">
        <v>112</v>
      </c>
      <c r="B3163" s="136" t="s">
        <v>113</v>
      </c>
      <c r="C3163" s="136" t="s">
        <v>438</v>
      </c>
      <c r="D3163" s="136" t="s">
        <v>856</v>
      </c>
      <c r="E3163" s="136" t="s">
        <v>376</v>
      </c>
      <c r="F3163" s="137">
        <v>12585.08</v>
      </c>
    </row>
    <row r="3164" spans="1:6" hidden="1" outlineLevel="2" x14ac:dyDescent="0.25">
      <c r="A3164" s="136" t="s">
        <v>112</v>
      </c>
      <c r="B3164" s="136" t="s">
        <v>113</v>
      </c>
      <c r="C3164" s="136" t="s">
        <v>438</v>
      </c>
      <c r="D3164" s="136" t="s">
        <v>856</v>
      </c>
      <c r="E3164" s="136" t="s">
        <v>335</v>
      </c>
      <c r="F3164" s="137">
        <v>8722.81</v>
      </c>
    </row>
    <row r="3165" spans="1:6" hidden="1" outlineLevel="2" x14ac:dyDescent="0.25">
      <c r="A3165" s="136" t="s">
        <v>112</v>
      </c>
      <c r="B3165" s="136" t="s">
        <v>113</v>
      </c>
      <c r="C3165" s="136" t="s">
        <v>438</v>
      </c>
      <c r="D3165" s="136" t="s">
        <v>856</v>
      </c>
      <c r="E3165" s="136" t="s">
        <v>338</v>
      </c>
      <c r="F3165" s="137">
        <v>56690.41</v>
      </c>
    </row>
    <row r="3166" spans="1:6" hidden="1" outlineLevel="2" x14ac:dyDescent="0.25">
      <c r="A3166" s="136" t="s">
        <v>112</v>
      </c>
      <c r="B3166" s="136" t="s">
        <v>113</v>
      </c>
      <c r="C3166" s="136" t="s">
        <v>438</v>
      </c>
      <c r="D3166" s="136" t="s">
        <v>856</v>
      </c>
      <c r="E3166" s="136" t="s">
        <v>339</v>
      </c>
      <c r="F3166" s="137">
        <v>12146.37</v>
      </c>
    </row>
    <row r="3167" spans="1:6" hidden="1" outlineLevel="2" x14ac:dyDescent="0.25">
      <c r="A3167" s="136" t="s">
        <v>112</v>
      </c>
      <c r="B3167" s="136" t="s">
        <v>113</v>
      </c>
      <c r="C3167" s="136" t="s">
        <v>438</v>
      </c>
      <c r="D3167" s="136" t="s">
        <v>857</v>
      </c>
      <c r="E3167" s="136" t="s">
        <v>338</v>
      </c>
      <c r="F3167" s="137">
        <v>33923.879999999997</v>
      </c>
    </row>
    <row r="3168" spans="1:6" hidden="1" outlineLevel="2" x14ac:dyDescent="0.25">
      <c r="A3168" s="136" t="s">
        <v>112</v>
      </c>
      <c r="B3168" s="136" t="s">
        <v>113</v>
      </c>
      <c r="C3168" s="136" t="s">
        <v>438</v>
      </c>
      <c r="D3168" s="136" t="s">
        <v>858</v>
      </c>
      <c r="E3168" s="136" t="s">
        <v>340</v>
      </c>
      <c r="F3168" s="137">
        <v>9525.81</v>
      </c>
    </row>
    <row r="3169" spans="1:6" hidden="1" outlineLevel="2" x14ac:dyDescent="0.25">
      <c r="A3169" s="136" t="s">
        <v>112</v>
      </c>
      <c r="B3169" s="136" t="s">
        <v>113</v>
      </c>
      <c r="C3169" s="136" t="s">
        <v>438</v>
      </c>
      <c r="D3169" s="136" t="s">
        <v>859</v>
      </c>
      <c r="E3169" s="136" t="s">
        <v>338</v>
      </c>
      <c r="F3169" s="137">
        <v>11307.96</v>
      </c>
    </row>
    <row r="3170" spans="1:6" hidden="1" outlineLevel="2" x14ac:dyDescent="0.25">
      <c r="A3170" s="136" t="s">
        <v>112</v>
      </c>
      <c r="B3170" s="136" t="s">
        <v>113</v>
      </c>
      <c r="C3170" s="136" t="s">
        <v>438</v>
      </c>
      <c r="D3170" s="136" t="s">
        <v>860</v>
      </c>
      <c r="E3170" s="136" t="s">
        <v>376</v>
      </c>
      <c r="F3170" s="137">
        <v>71274.36</v>
      </c>
    </row>
    <row r="3171" spans="1:6" hidden="1" outlineLevel="2" x14ac:dyDescent="0.25">
      <c r="A3171" s="136" t="s">
        <v>112</v>
      </c>
      <c r="B3171" s="136" t="s">
        <v>113</v>
      </c>
      <c r="C3171" s="136" t="s">
        <v>438</v>
      </c>
      <c r="D3171" s="136" t="s">
        <v>860</v>
      </c>
      <c r="E3171" s="136" t="s">
        <v>363</v>
      </c>
      <c r="F3171" s="137">
        <v>52761.49</v>
      </c>
    </row>
    <row r="3172" spans="1:6" hidden="1" outlineLevel="2" x14ac:dyDescent="0.25">
      <c r="A3172" s="136" t="s">
        <v>112</v>
      </c>
      <c r="B3172" s="136" t="s">
        <v>113</v>
      </c>
      <c r="C3172" s="136" t="s">
        <v>438</v>
      </c>
      <c r="D3172" s="136" t="s">
        <v>860</v>
      </c>
      <c r="E3172" s="136" t="s">
        <v>362</v>
      </c>
      <c r="F3172" s="137">
        <v>8049.26</v>
      </c>
    </row>
    <row r="3173" spans="1:6" hidden="1" outlineLevel="2" x14ac:dyDescent="0.25">
      <c r="A3173" s="136" t="s">
        <v>112</v>
      </c>
      <c r="B3173" s="136" t="s">
        <v>113</v>
      </c>
      <c r="C3173" s="136" t="s">
        <v>438</v>
      </c>
      <c r="D3173" s="136" t="s">
        <v>860</v>
      </c>
      <c r="E3173" s="136" t="s">
        <v>338</v>
      </c>
      <c r="F3173" s="137">
        <v>24121.22</v>
      </c>
    </row>
    <row r="3174" spans="1:6" hidden="1" outlineLevel="2" x14ac:dyDescent="0.25">
      <c r="A3174" s="136" t="s">
        <v>112</v>
      </c>
      <c r="B3174" s="136" t="s">
        <v>113</v>
      </c>
      <c r="C3174" s="136" t="s">
        <v>438</v>
      </c>
      <c r="D3174" s="136" t="s">
        <v>860</v>
      </c>
      <c r="E3174" s="136" t="s">
        <v>334</v>
      </c>
      <c r="F3174" s="137">
        <v>17981.37</v>
      </c>
    </row>
    <row r="3175" spans="1:6" hidden="1" outlineLevel="2" x14ac:dyDescent="0.25">
      <c r="A3175" s="136" t="s">
        <v>112</v>
      </c>
      <c r="B3175" s="136" t="s">
        <v>113</v>
      </c>
      <c r="C3175" s="136" t="s">
        <v>438</v>
      </c>
      <c r="D3175" s="136" t="s">
        <v>860</v>
      </c>
      <c r="E3175" s="136" t="s">
        <v>339</v>
      </c>
      <c r="F3175" s="137">
        <v>24324.98</v>
      </c>
    </row>
    <row r="3176" spans="1:6" hidden="1" outlineLevel="2" x14ac:dyDescent="0.25">
      <c r="A3176" s="136" t="s">
        <v>112</v>
      </c>
      <c r="B3176" s="136" t="s">
        <v>113</v>
      </c>
      <c r="C3176" s="136" t="s">
        <v>438</v>
      </c>
      <c r="D3176" s="136" t="s">
        <v>861</v>
      </c>
      <c r="E3176" s="136" t="s">
        <v>334</v>
      </c>
      <c r="F3176" s="137">
        <v>21543.599999999999</v>
      </c>
    </row>
    <row r="3177" spans="1:6" hidden="1" outlineLevel="2" x14ac:dyDescent="0.25">
      <c r="A3177" s="136" t="s">
        <v>112</v>
      </c>
      <c r="B3177" s="136" t="s">
        <v>113</v>
      </c>
      <c r="C3177" s="136" t="s">
        <v>438</v>
      </c>
      <c r="D3177" s="136" t="s">
        <v>861</v>
      </c>
      <c r="E3177" s="136" t="s">
        <v>363</v>
      </c>
      <c r="F3177" s="137">
        <v>7213.57</v>
      </c>
    </row>
    <row r="3178" spans="1:6" hidden="1" outlineLevel="2" x14ac:dyDescent="0.25">
      <c r="A3178" s="136" t="s">
        <v>112</v>
      </c>
      <c r="B3178" s="136" t="s">
        <v>113</v>
      </c>
      <c r="C3178" s="136" t="s">
        <v>438</v>
      </c>
      <c r="D3178" s="136" t="s">
        <v>862</v>
      </c>
      <c r="E3178" s="136" t="s">
        <v>336</v>
      </c>
      <c r="F3178" s="137">
        <v>15055.07</v>
      </c>
    </row>
    <row r="3179" spans="1:6" hidden="1" outlineLevel="2" x14ac:dyDescent="0.25">
      <c r="A3179" s="136" t="s">
        <v>112</v>
      </c>
      <c r="B3179" s="136" t="s">
        <v>113</v>
      </c>
      <c r="C3179" s="136" t="s">
        <v>438</v>
      </c>
      <c r="D3179" s="136" t="s">
        <v>862</v>
      </c>
      <c r="E3179" s="136" t="s">
        <v>338</v>
      </c>
      <c r="F3179" s="137">
        <v>27843.88</v>
      </c>
    </row>
    <row r="3180" spans="1:6" hidden="1" outlineLevel="2" x14ac:dyDescent="0.25">
      <c r="A3180" s="136" t="s">
        <v>112</v>
      </c>
      <c r="B3180" s="136" t="s">
        <v>113</v>
      </c>
      <c r="C3180" s="136" t="s">
        <v>438</v>
      </c>
      <c r="D3180" s="136" t="s">
        <v>862</v>
      </c>
      <c r="E3180" s="136" t="s">
        <v>363</v>
      </c>
      <c r="F3180" s="137">
        <v>7697.64</v>
      </c>
    </row>
    <row r="3181" spans="1:6" hidden="1" outlineLevel="2" x14ac:dyDescent="0.25">
      <c r="A3181" s="136" t="s">
        <v>112</v>
      </c>
      <c r="B3181" s="136" t="s">
        <v>113</v>
      </c>
      <c r="C3181" s="136" t="s">
        <v>438</v>
      </c>
      <c r="D3181" s="136" t="s">
        <v>863</v>
      </c>
      <c r="E3181" s="136" t="s">
        <v>336</v>
      </c>
      <c r="F3181" s="137">
        <v>110810.77</v>
      </c>
    </row>
    <row r="3182" spans="1:6" hidden="1" outlineLevel="2" x14ac:dyDescent="0.25">
      <c r="A3182" s="136" t="s">
        <v>112</v>
      </c>
      <c r="B3182" s="136" t="s">
        <v>113</v>
      </c>
      <c r="C3182" s="136" t="s">
        <v>438</v>
      </c>
      <c r="D3182" s="136" t="s">
        <v>864</v>
      </c>
      <c r="E3182" s="136" t="s">
        <v>310</v>
      </c>
      <c r="F3182" s="137">
        <v>4628.16</v>
      </c>
    </row>
    <row r="3183" spans="1:6" hidden="1" outlineLevel="2" x14ac:dyDescent="0.25">
      <c r="A3183" s="136" t="s">
        <v>112</v>
      </c>
      <c r="B3183" s="136" t="s">
        <v>113</v>
      </c>
      <c r="C3183" s="136" t="s">
        <v>438</v>
      </c>
      <c r="D3183" s="136" t="s">
        <v>864</v>
      </c>
      <c r="E3183" s="136" t="s">
        <v>363</v>
      </c>
      <c r="F3183" s="137">
        <v>2921.64</v>
      </c>
    </row>
    <row r="3184" spans="1:6" hidden="1" outlineLevel="2" x14ac:dyDescent="0.25">
      <c r="A3184" s="136" t="s">
        <v>112</v>
      </c>
      <c r="B3184" s="136" t="s">
        <v>113</v>
      </c>
      <c r="C3184" s="136" t="s">
        <v>438</v>
      </c>
      <c r="D3184" s="136" t="s">
        <v>864</v>
      </c>
      <c r="E3184" s="136" t="s">
        <v>315</v>
      </c>
      <c r="F3184" s="137">
        <v>1454.44</v>
      </c>
    </row>
    <row r="3185" spans="1:6" hidden="1" outlineLevel="2" x14ac:dyDescent="0.25">
      <c r="A3185" s="136" t="s">
        <v>112</v>
      </c>
      <c r="B3185" s="136" t="s">
        <v>113</v>
      </c>
      <c r="C3185" s="136" t="s">
        <v>438</v>
      </c>
      <c r="D3185" s="136" t="s">
        <v>865</v>
      </c>
      <c r="E3185" s="136" t="s">
        <v>362</v>
      </c>
      <c r="F3185" s="137">
        <v>8049.25</v>
      </c>
    </row>
    <row r="3186" spans="1:6" hidden="1" outlineLevel="2" x14ac:dyDescent="0.25">
      <c r="A3186" s="136" t="s">
        <v>112</v>
      </c>
      <c r="B3186" s="136" t="s">
        <v>113</v>
      </c>
      <c r="C3186" s="136" t="s">
        <v>438</v>
      </c>
      <c r="D3186" s="136" t="s">
        <v>866</v>
      </c>
      <c r="E3186" s="136" t="s">
        <v>336</v>
      </c>
      <c r="F3186" s="137">
        <v>19529.88</v>
      </c>
    </row>
    <row r="3187" spans="1:6" hidden="1" outlineLevel="2" x14ac:dyDescent="0.25">
      <c r="A3187" s="136" t="s">
        <v>112</v>
      </c>
      <c r="B3187" s="136" t="s">
        <v>113</v>
      </c>
      <c r="C3187" s="136" t="s">
        <v>438</v>
      </c>
      <c r="D3187" s="136" t="s">
        <v>866</v>
      </c>
      <c r="E3187" s="136" t="s">
        <v>339</v>
      </c>
      <c r="F3187" s="137">
        <v>6739.5</v>
      </c>
    </row>
    <row r="3188" spans="1:6" hidden="1" outlineLevel="2" x14ac:dyDescent="0.25">
      <c r="A3188" s="136" t="s">
        <v>112</v>
      </c>
      <c r="B3188" s="136" t="s">
        <v>113</v>
      </c>
      <c r="C3188" s="136" t="s">
        <v>438</v>
      </c>
      <c r="D3188" s="136" t="s">
        <v>866</v>
      </c>
      <c r="E3188" s="136" t="s">
        <v>335</v>
      </c>
      <c r="F3188" s="137">
        <v>1843.48</v>
      </c>
    </row>
    <row r="3189" spans="1:6" hidden="1" outlineLevel="2" x14ac:dyDescent="0.25">
      <c r="A3189" s="136" t="s">
        <v>112</v>
      </c>
      <c r="B3189" s="136" t="s">
        <v>113</v>
      </c>
      <c r="C3189" s="136" t="s">
        <v>438</v>
      </c>
      <c r="D3189" s="136" t="s">
        <v>867</v>
      </c>
      <c r="E3189" s="136" t="s">
        <v>338</v>
      </c>
      <c r="F3189" s="137">
        <v>80402.92</v>
      </c>
    </row>
    <row r="3190" spans="1:6" hidden="1" outlineLevel="2" x14ac:dyDescent="0.25">
      <c r="A3190" s="136" t="s">
        <v>112</v>
      </c>
      <c r="B3190" s="136" t="s">
        <v>113</v>
      </c>
      <c r="C3190" s="136" t="s">
        <v>438</v>
      </c>
      <c r="D3190" s="136" t="s">
        <v>867</v>
      </c>
      <c r="E3190" s="136" t="s">
        <v>334</v>
      </c>
      <c r="F3190" s="137">
        <v>72582</v>
      </c>
    </row>
    <row r="3191" spans="1:6" hidden="1" outlineLevel="2" x14ac:dyDescent="0.25">
      <c r="A3191" s="136" t="s">
        <v>112</v>
      </c>
      <c r="B3191" s="136" t="s">
        <v>113</v>
      </c>
      <c r="C3191" s="136" t="s">
        <v>438</v>
      </c>
      <c r="D3191" s="136" t="s">
        <v>867</v>
      </c>
      <c r="E3191" s="136" t="s">
        <v>310</v>
      </c>
      <c r="F3191" s="137">
        <v>32160.98</v>
      </c>
    </row>
    <row r="3192" spans="1:6" hidden="1" outlineLevel="2" x14ac:dyDescent="0.25">
      <c r="A3192" s="136" t="s">
        <v>112</v>
      </c>
      <c r="B3192" s="136" t="s">
        <v>113</v>
      </c>
      <c r="C3192" s="136" t="s">
        <v>438</v>
      </c>
      <c r="D3192" s="136" t="s">
        <v>867</v>
      </c>
      <c r="E3192" s="136" t="s">
        <v>363</v>
      </c>
      <c r="F3192" s="137">
        <v>39468.83</v>
      </c>
    </row>
    <row r="3193" spans="1:6" hidden="1" outlineLevel="2" x14ac:dyDescent="0.25">
      <c r="A3193" s="136" t="s">
        <v>112</v>
      </c>
      <c r="B3193" s="136" t="s">
        <v>113</v>
      </c>
      <c r="C3193" s="136" t="s">
        <v>438</v>
      </c>
      <c r="D3193" s="136" t="s">
        <v>867</v>
      </c>
      <c r="E3193" s="136" t="s">
        <v>340</v>
      </c>
      <c r="F3193" s="137">
        <v>136547.04</v>
      </c>
    </row>
    <row r="3194" spans="1:6" hidden="1" outlineLevel="2" x14ac:dyDescent="0.25">
      <c r="A3194" s="136" t="s">
        <v>112</v>
      </c>
      <c r="B3194" s="136" t="s">
        <v>113</v>
      </c>
      <c r="C3194" s="136" t="s">
        <v>438</v>
      </c>
      <c r="D3194" s="136" t="s">
        <v>867</v>
      </c>
      <c r="E3194" s="136" t="s">
        <v>375</v>
      </c>
      <c r="F3194" s="137">
        <v>14725.8</v>
      </c>
    </row>
    <row r="3195" spans="1:6" hidden="1" outlineLevel="2" x14ac:dyDescent="0.25">
      <c r="A3195" s="136" t="s">
        <v>112</v>
      </c>
      <c r="B3195" s="136" t="s">
        <v>113</v>
      </c>
      <c r="C3195" s="136" t="s">
        <v>438</v>
      </c>
      <c r="D3195" s="136" t="s">
        <v>867</v>
      </c>
      <c r="E3195" s="136" t="s">
        <v>362</v>
      </c>
      <c r="F3195" s="137">
        <v>19175.52</v>
      </c>
    </row>
    <row r="3196" spans="1:6" hidden="1" outlineLevel="2" x14ac:dyDescent="0.25">
      <c r="A3196" s="136" t="s">
        <v>112</v>
      </c>
      <c r="B3196" s="136" t="s">
        <v>113</v>
      </c>
      <c r="C3196" s="136" t="s">
        <v>438</v>
      </c>
      <c r="D3196" s="136" t="s">
        <v>867</v>
      </c>
      <c r="E3196" s="136" t="s">
        <v>383</v>
      </c>
      <c r="F3196" s="137">
        <v>2357.1999999999998</v>
      </c>
    </row>
    <row r="3197" spans="1:6" hidden="1" outlineLevel="2" x14ac:dyDescent="0.25">
      <c r="A3197" s="136" t="s">
        <v>112</v>
      </c>
      <c r="B3197" s="136" t="s">
        <v>113</v>
      </c>
      <c r="C3197" s="136" t="s">
        <v>438</v>
      </c>
      <c r="D3197" s="136" t="s">
        <v>867</v>
      </c>
      <c r="E3197" s="136" t="s">
        <v>339</v>
      </c>
      <c r="F3197" s="137">
        <v>40489.379999999997</v>
      </c>
    </row>
    <row r="3198" spans="1:6" hidden="1" outlineLevel="2" x14ac:dyDescent="0.25">
      <c r="A3198" s="136" t="s">
        <v>112</v>
      </c>
      <c r="B3198" s="136" t="s">
        <v>113</v>
      </c>
      <c r="C3198" s="136" t="s">
        <v>438</v>
      </c>
      <c r="D3198" s="136" t="s">
        <v>867</v>
      </c>
      <c r="E3198" s="136" t="s">
        <v>376</v>
      </c>
      <c r="F3198" s="137">
        <v>13865.45</v>
      </c>
    </row>
    <row r="3199" spans="1:6" hidden="1" outlineLevel="2" x14ac:dyDescent="0.25">
      <c r="A3199" s="136" t="s">
        <v>112</v>
      </c>
      <c r="B3199" s="136" t="s">
        <v>113</v>
      </c>
      <c r="C3199" s="136" t="s">
        <v>438</v>
      </c>
      <c r="D3199" s="136" t="s">
        <v>868</v>
      </c>
      <c r="E3199" s="136" t="s">
        <v>363</v>
      </c>
      <c r="F3199" s="137">
        <v>1672.77</v>
      </c>
    </row>
    <row r="3200" spans="1:6" outlineLevel="1" collapsed="1" x14ac:dyDescent="0.25">
      <c r="A3200" s="136"/>
      <c r="B3200" s="136"/>
      <c r="C3200" s="140" t="s">
        <v>439</v>
      </c>
      <c r="D3200" s="136"/>
      <c r="E3200" s="136"/>
      <c r="F3200" s="137">
        <f>SUBTOTAL(9,F3154:F3199)</f>
        <v>7141677.4699999997</v>
      </c>
    </row>
    <row r="3201" spans="1:6" hidden="1" outlineLevel="2" x14ac:dyDescent="0.25">
      <c r="A3201" s="136" t="s">
        <v>112</v>
      </c>
      <c r="B3201" s="136" t="s">
        <v>113</v>
      </c>
      <c r="C3201" s="136" t="s">
        <v>440</v>
      </c>
      <c r="D3201" s="136" t="s">
        <v>869</v>
      </c>
      <c r="E3201" s="136" t="s">
        <v>383</v>
      </c>
      <c r="F3201" s="137">
        <v>8991.83</v>
      </c>
    </row>
    <row r="3202" spans="1:6" hidden="1" outlineLevel="2" x14ac:dyDescent="0.25">
      <c r="A3202" s="136" t="s">
        <v>112</v>
      </c>
      <c r="B3202" s="136" t="s">
        <v>113</v>
      </c>
      <c r="C3202" s="136" t="s">
        <v>440</v>
      </c>
      <c r="D3202" s="136" t="s">
        <v>870</v>
      </c>
      <c r="E3202" s="136" t="s">
        <v>360</v>
      </c>
      <c r="F3202" s="137">
        <v>73118.03</v>
      </c>
    </row>
    <row r="3203" spans="1:6" hidden="1" outlineLevel="2" x14ac:dyDescent="0.25">
      <c r="A3203" s="136" t="s">
        <v>112</v>
      </c>
      <c r="B3203" s="136" t="s">
        <v>113</v>
      </c>
      <c r="C3203" s="136" t="s">
        <v>440</v>
      </c>
      <c r="D3203" s="136" t="s">
        <v>870</v>
      </c>
      <c r="E3203" s="136" t="s">
        <v>327</v>
      </c>
      <c r="F3203" s="137">
        <v>5746.61</v>
      </c>
    </row>
    <row r="3204" spans="1:6" hidden="1" outlineLevel="2" x14ac:dyDescent="0.25">
      <c r="A3204" s="136" t="s">
        <v>112</v>
      </c>
      <c r="B3204" s="136" t="s">
        <v>113</v>
      </c>
      <c r="C3204" s="136" t="s">
        <v>440</v>
      </c>
      <c r="D3204" s="136" t="s">
        <v>870</v>
      </c>
      <c r="E3204" s="136" t="s">
        <v>288</v>
      </c>
      <c r="F3204" s="137">
        <v>1651.58</v>
      </c>
    </row>
    <row r="3205" spans="1:6" hidden="1" outlineLevel="2" x14ac:dyDescent="0.25">
      <c r="A3205" s="136" t="s">
        <v>112</v>
      </c>
      <c r="B3205" s="136" t="s">
        <v>113</v>
      </c>
      <c r="C3205" s="136" t="s">
        <v>440</v>
      </c>
      <c r="D3205" s="136" t="s">
        <v>870</v>
      </c>
      <c r="E3205" s="136" t="s">
        <v>355</v>
      </c>
      <c r="F3205" s="137">
        <v>7356.66</v>
      </c>
    </row>
    <row r="3206" spans="1:6" hidden="1" outlineLevel="2" x14ac:dyDescent="0.25">
      <c r="A3206" s="136" t="s">
        <v>112</v>
      </c>
      <c r="B3206" s="136" t="s">
        <v>113</v>
      </c>
      <c r="C3206" s="136" t="s">
        <v>440</v>
      </c>
      <c r="D3206" s="136" t="s">
        <v>870</v>
      </c>
      <c r="E3206" s="136" t="s">
        <v>285</v>
      </c>
      <c r="F3206" s="137">
        <v>4827.88</v>
      </c>
    </row>
    <row r="3207" spans="1:6" hidden="1" outlineLevel="2" x14ac:dyDescent="0.25">
      <c r="A3207" s="136" t="s">
        <v>112</v>
      </c>
      <c r="B3207" s="136" t="s">
        <v>113</v>
      </c>
      <c r="C3207" s="136" t="s">
        <v>440</v>
      </c>
      <c r="D3207" s="136" t="s">
        <v>870</v>
      </c>
      <c r="E3207" s="136" t="s">
        <v>303</v>
      </c>
      <c r="F3207" s="137">
        <v>349.32</v>
      </c>
    </row>
    <row r="3208" spans="1:6" hidden="1" outlineLevel="2" x14ac:dyDescent="0.25">
      <c r="A3208" s="136" t="s">
        <v>112</v>
      </c>
      <c r="B3208" s="136" t="s">
        <v>113</v>
      </c>
      <c r="C3208" s="136" t="s">
        <v>440</v>
      </c>
      <c r="D3208" s="136" t="s">
        <v>870</v>
      </c>
      <c r="E3208" s="136" t="s">
        <v>279</v>
      </c>
      <c r="F3208" s="137">
        <v>5657.59</v>
      </c>
    </row>
    <row r="3209" spans="1:6" hidden="1" outlineLevel="2" x14ac:dyDescent="0.25">
      <c r="A3209" s="136" t="s">
        <v>112</v>
      </c>
      <c r="B3209" s="136" t="s">
        <v>113</v>
      </c>
      <c r="C3209" s="136" t="s">
        <v>440</v>
      </c>
      <c r="D3209" s="136" t="s">
        <v>870</v>
      </c>
      <c r="E3209" s="136" t="s">
        <v>289</v>
      </c>
      <c r="F3209" s="137">
        <v>18711.22</v>
      </c>
    </row>
    <row r="3210" spans="1:6" hidden="1" outlineLevel="2" x14ac:dyDescent="0.25">
      <c r="A3210" s="136" t="s">
        <v>112</v>
      </c>
      <c r="B3210" s="136" t="s">
        <v>113</v>
      </c>
      <c r="C3210" s="136" t="s">
        <v>440</v>
      </c>
      <c r="D3210" s="136" t="s">
        <v>870</v>
      </c>
      <c r="E3210" s="136" t="s">
        <v>273</v>
      </c>
      <c r="F3210" s="137">
        <v>5252.66</v>
      </c>
    </row>
    <row r="3211" spans="1:6" hidden="1" outlineLevel="2" x14ac:dyDescent="0.25">
      <c r="A3211" s="136" t="s">
        <v>112</v>
      </c>
      <c r="B3211" s="136" t="s">
        <v>113</v>
      </c>
      <c r="C3211" s="136" t="s">
        <v>440</v>
      </c>
      <c r="D3211" s="136" t="s">
        <v>870</v>
      </c>
      <c r="E3211" s="136" t="s">
        <v>301</v>
      </c>
      <c r="F3211" s="137">
        <v>900.25</v>
      </c>
    </row>
    <row r="3212" spans="1:6" hidden="1" outlineLevel="2" x14ac:dyDescent="0.25">
      <c r="A3212" s="136" t="s">
        <v>112</v>
      </c>
      <c r="B3212" s="136" t="s">
        <v>113</v>
      </c>
      <c r="C3212" s="136" t="s">
        <v>440</v>
      </c>
      <c r="D3212" s="136" t="s">
        <v>871</v>
      </c>
      <c r="E3212" s="136" t="s">
        <v>290</v>
      </c>
      <c r="F3212" s="137">
        <v>3056.7</v>
      </c>
    </row>
    <row r="3213" spans="1:6" hidden="1" outlineLevel="2" x14ac:dyDescent="0.25">
      <c r="A3213" s="136" t="s">
        <v>112</v>
      </c>
      <c r="B3213" s="136" t="s">
        <v>113</v>
      </c>
      <c r="C3213" s="136" t="s">
        <v>440</v>
      </c>
      <c r="D3213" s="136" t="s">
        <v>871</v>
      </c>
      <c r="E3213" s="136" t="s">
        <v>299</v>
      </c>
      <c r="F3213" s="137">
        <v>1418.55</v>
      </c>
    </row>
    <row r="3214" spans="1:6" hidden="1" outlineLevel="2" x14ac:dyDescent="0.25">
      <c r="A3214" s="136" t="s">
        <v>112</v>
      </c>
      <c r="B3214" s="136" t="s">
        <v>113</v>
      </c>
      <c r="C3214" s="136" t="s">
        <v>440</v>
      </c>
      <c r="D3214" s="136" t="s">
        <v>871</v>
      </c>
      <c r="E3214" s="136" t="s">
        <v>355</v>
      </c>
      <c r="F3214" s="137">
        <v>3470</v>
      </c>
    </row>
    <row r="3215" spans="1:6" hidden="1" outlineLevel="2" x14ac:dyDescent="0.25">
      <c r="A3215" s="136" t="s">
        <v>112</v>
      </c>
      <c r="B3215" s="136" t="s">
        <v>113</v>
      </c>
      <c r="C3215" s="136" t="s">
        <v>440</v>
      </c>
      <c r="D3215" s="136" t="s">
        <v>871</v>
      </c>
      <c r="E3215" s="136" t="s">
        <v>303</v>
      </c>
      <c r="F3215" s="137">
        <v>4204.07</v>
      </c>
    </row>
    <row r="3216" spans="1:6" hidden="1" outlineLevel="2" x14ac:dyDescent="0.25">
      <c r="A3216" s="136" t="s">
        <v>112</v>
      </c>
      <c r="B3216" s="136" t="s">
        <v>113</v>
      </c>
      <c r="C3216" s="136" t="s">
        <v>440</v>
      </c>
      <c r="D3216" s="136" t="s">
        <v>871</v>
      </c>
      <c r="E3216" s="136" t="s">
        <v>284</v>
      </c>
      <c r="F3216" s="137">
        <v>5942.05</v>
      </c>
    </row>
    <row r="3217" spans="1:6" hidden="1" outlineLevel="2" x14ac:dyDescent="0.25">
      <c r="A3217" s="136" t="s">
        <v>112</v>
      </c>
      <c r="B3217" s="136" t="s">
        <v>113</v>
      </c>
      <c r="C3217" s="136" t="s">
        <v>440</v>
      </c>
      <c r="D3217" s="136" t="s">
        <v>871</v>
      </c>
      <c r="E3217" s="136" t="s">
        <v>301</v>
      </c>
      <c r="F3217" s="137">
        <v>1167.43</v>
      </c>
    </row>
    <row r="3218" spans="1:6" hidden="1" outlineLevel="2" x14ac:dyDescent="0.25">
      <c r="A3218" s="136" t="s">
        <v>112</v>
      </c>
      <c r="B3218" s="136" t="s">
        <v>113</v>
      </c>
      <c r="C3218" s="136" t="s">
        <v>440</v>
      </c>
      <c r="D3218" s="136" t="s">
        <v>871</v>
      </c>
      <c r="E3218" s="136" t="s">
        <v>367</v>
      </c>
      <c r="F3218" s="137">
        <v>2541.98</v>
      </c>
    </row>
    <row r="3219" spans="1:6" hidden="1" outlineLevel="2" x14ac:dyDescent="0.25">
      <c r="A3219" s="136" t="s">
        <v>112</v>
      </c>
      <c r="B3219" s="136" t="s">
        <v>113</v>
      </c>
      <c r="C3219" s="136" t="s">
        <v>440</v>
      </c>
      <c r="D3219" s="136" t="s">
        <v>871</v>
      </c>
      <c r="E3219" s="136" t="s">
        <v>281</v>
      </c>
      <c r="F3219" s="137">
        <v>1294.57</v>
      </c>
    </row>
    <row r="3220" spans="1:6" hidden="1" outlineLevel="2" x14ac:dyDescent="0.25">
      <c r="A3220" s="136" t="s">
        <v>112</v>
      </c>
      <c r="B3220" s="136" t="s">
        <v>113</v>
      </c>
      <c r="C3220" s="136" t="s">
        <v>440</v>
      </c>
      <c r="D3220" s="136" t="s">
        <v>872</v>
      </c>
      <c r="E3220" s="136" t="s">
        <v>279</v>
      </c>
      <c r="F3220" s="137">
        <v>1163.3599999999999</v>
      </c>
    </row>
    <row r="3221" spans="1:6" hidden="1" outlineLevel="2" x14ac:dyDescent="0.25">
      <c r="A3221" s="136" t="s">
        <v>112</v>
      </c>
      <c r="B3221" s="136" t="s">
        <v>113</v>
      </c>
      <c r="C3221" s="136" t="s">
        <v>440</v>
      </c>
      <c r="D3221" s="136" t="s">
        <v>872</v>
      </c>
      <c r="E3221" s="136" t="s">
        <v>346</v>
      </c>
      <c r="F3221" s="137">
        <v>2670</v>
      </c>
    </row>
    <row r="3222" spans="1:6" hidden="1" outlineLevel="2" x14ac:dyDescent="0.25">
      <c r="A3222" s="136" t="s">
        <v>112</v>
      </c>
      <c r="B3222" s="136" t="s">
        <v>113</v>
      </c>
      <c r="C3222" s="136" t="s">
        <v>440</v>
      </c>
      <c r="D3222" s="136" t="s">
        <v>872</v>
      </c>
      <c r="E3222" s="136" t="s">
        <v>297</v>
      </c>
      <c r="F3222" s="137">
        <v>815.08</v>
      </c>
    </row>
    <row r="3223" spans="1:6" hidden="1" outlineLevel="2" x14ac:dyDescent="0.25">
      <c r="A3223" s="136" t="s">
        <v>112</v>
      </c>
      <c r="B3223" s="136" t="s">
        <v>113</v>
      </c>
      <c r="C3223" s="136" t="s">
        <v>440</v>
      </c>
      <c r="D3223" s="136" t="s">
        <v>872</v>
      </c>
      <c r="E3223" s="136" t="s">
        <v>299</v>
      </c>
      <c r="F3223" s="137">
        <v>36.75</v>
      </c>
    </row>
    <row r="3224" spans="1:6" hidden="1" outlineLevel="2" x14ac:dyDescent="0.25">
      <c r="A3224" s="136" t="s">
        <v>112</v>
      </c>
      <c r="B3224" s="136" t="s">
        <v>113</v>
      </c>
      <c r="C3224" s="136" t="s">
        <v>440</v>
      </c>
      <c r="D3224" s="136" t="s">
        <v>872</v>
      </c>
      <c r="E3224" s="136" t="s">
        <v>360</v>
      </c>
      <c r="F3224" s="137">
        <v>1860.39</v>
      </c>
    </row>
    <row r="3225" spans="1:6" hidden="1" outlineLevel="2" x14ac:dyDescent="0.25">
      <c r="A3225" s="136" t="s">
        <v>112</v>
      </c>
      <c r="B3225" s="136" t="s">
        <v>113</v>
      </c>
      <c r="C3225" s="136" t="s">
        <v>440</v>
      </c>
      <c r="D3225" s="136" t="s">
        <v>872</v>
      </c>
      <c r="E3225" s="136" t="s">
        <v>383</v>
      </c>
      <c r="F3225" s="137">
        <v>2444.62</v>
      </c>
    </row>
    <row r="3226" spans="1:6" hidden="1" outlineLevel="2" x14ac:dyDescent="0.25">
      <c r="A3226" s="136" t="s">
        <v>112</v>
      </c>
      <c r="B3226" s="136" t="s">
        <v>113</v>
      </c>
      <c r="C3226" s="136" t="s">
        <v>440</v>
      </c>
      <c r="D3226" s="136" t="s">
        <v>872</v>
      </c>
      <c r="E3226" s="136" t="s">
        <v>290</v>
      </c>
      <c r="F3226" s="137">
        <v>3889.32</v>
      </c>
    </row>
    <row r="3227" spans="1:6" hidden="1" outlineLevel="2" x14ac:dyDescent="0.25">
      <c r="A3227" s="136" t="s">
        <v>112</v>
      </c>
      <c r="B3227" s="136" t="s">
        <v>113</v>
      </c>
      <c r="C3227" s="136" t="s">
        <v>440</v>
      </c>
      <c r="D3227" s="136" t="s">
        <v>872</v>
      </c>
      <c r="E3227" s="136" t="s">
        <v>284</v>
      </c>
      <c r="F3227" s="137">
        <v>570.11</v>
      </c>
    </row>
    <row r="3228" spans="1:6" hidden="1" outlineLevel="2" x14ac:dyDescent="0.25">
      <c r="A3228" s="136" t="s">
        <v>112</v>
      </c>
      <c r="B3228" s="136" t="s">
        <v>113</v>
      </c>
      <c r="C3228" s="136" t="s">
        <v>440</v>
      </c>
      <c r="D3228" s="136" t="s">
        <v>872</v>
      </c>
      <c r="E3228" s="136" t="s">
        <v>293</v>
      </c>
      <c r="F3228" s="137">
        <v>3800.69</v>
      </c>
    </row>
    <row r="3229" spans="1:6" hidden="1" outlineLevel="2" x14ac:dyDescent="0.25">
      <c r="A3229" s="136" t="s">
        <v>112</v>
      </c>
      <c r="B3229" s="136" t="s">
        <v>113</v>
      </c>
      <c r="C3229" s="136" t="s">
        <v>440</v>
      </c>
      <c r="D3229" s="136" t="s">
        <v>872</v>
      </c>
      <c r="E3229" s="136" t="s">
        <v>300</v>
      </c>
      <c r="F3229" s="137">
        <v>205.55</v>
      </c>
    </row>
    <row r="3230" spans="1:6" outlineLevel="1" collapsed="1" x14ac:dyDescent="0.25">
      <c r="A3230" s="136"/>
      <c r="B3230" s="136"/>
      <c r="C3230" s="140" t="s">
        <v>441</v>
      </c>
      <c r="D3230" s="136"/>
      <c r="E3230" s="136"/>
      <c r="F3230" s="137">
        <f>SUBTOTAL(9,F3201:F3229)</f>
        <v>173114.84999999998</v>
      </c>
    </row>
    <row r="3231" spans="1:6" hidden="1" outlineLevel="2" x14ac:dyDescent="0.25">
      <c r="A3231" s="136" t="s">
        <v>112</v>
      </c>
      <c r="B3231" s="136" t="s">
        <v>113</v>
      </c>
      <c r="C3231" s="136" t="s">
        <v>442</v>
      </c>
      <c r="D3231" s="136" t="s">
        <v>873</v>
      </c>
      <c r="E3231" s="136" t="s">
        <v>316</v>
      </c>
      <c r="F3231" s="137">
        <v>6395.24</v>
      </c>
    </row>
    <row r="3232" spans="1:6" hidden="1" outlineLevel="2" x14ac:dyDescent="0.25">
      <c r="A3232" s="136" t="s">
        <v>112</v>
      </c>
      <c r="B3232" s="136" t="s">
        <v>113</v>
      </c>
      <c r="C3232" s="136" t="s">
        <v>442</v>
      </c>
      <c r="D3232" s="136" t="s">
        <v>873</v>
      </c>
      <c r="E3232" s="136" t="s">
        <v>372</v>
      </c>
      <c r="F3232" s="137">
        <v>3287.23</v>
      </c>
    </row>
    <row r="3233" spans="1:6" hidden="1" outlineLevel="2" x14ac:dyDescent="0.25">
      <c r="A3233" s="136" t="s">
        <v>112</v>
      </c>
      <c r="B3233" s="136" t="s">
        <v>113</v>
      </c>
      <c r="C3233" s="136" t="s">
        <v>442</v>
      </c>
      <c r="D3233" s="136" t="s">
        <v>874</v>
      </c>
      <c r="E3233" s="136" t="s">
        <v>317</v>
      </c>
      <c r="F3233" s="137">
        <v>967.82</v>
      </c>
    </row>
    <row r="3234" spans="1:6" hidden="1" outlineLevel="2" x14ac:dyDescent="0.25">
      <c r="A3234" s="136" t="s">
        <v>112</v>
      </c>
      <c r="B3234" s="136" t="s">
        <v>113</v>
      </c>
      <c r="C3234" s="136" t="s">
        <v>442</v>
      </c>
      <c r="D3234" s="136" t="s">
        <v>875</v>
      </c>
      <c r="E3234" s="136" t="s">
        <v>333</v>
      </c>
      <c r="F3234" s="137">
        <v>15.96</v>
      </c>
    </row>
    <row r="3235" spans="1:6" hidden="1" outlineLevel="2" x14ac:dyDescent="0.25">
      <c r="A3235" s="136" t="s">
        <v>112</v>
      </c>
      <c r="B3235" s="136" t="s">
        <v>113</v>
      </c>
      <c r="C3235" s="136" t="s">
        <v>442</v>
      </c>
      <c r="D3235" s="136" t="s">
        <v>875</v>
      </c>
      <c r="E3235" s="136" t="s">
        <v>375</v>
      </c>
      <c r="F3235" s="137">
        <v>219360.99</v>
      </c>
    </row>
    <row r="3236" spans="1:6" hidden="1" outlineLevel="2" x14ac:dyDescent="0.25">
      <c r="A3236" s="136" t="s">
        <v>112</v>
      </c>
      <c r="B3236" s="136" t="s">
        <v>113</v>
      </c>
      <c r="C3236" s="136" t="s">
        <v>442</v>
      </c>
      <c r="D3236" s="136" t="s">
        <v>875</v>
      </c>
      <c r="E3236" s="136" t="s">
        <v>308</v>
      </c>
      <c r="F3236" s="137">
        <v>26033.15</v>
      </c>
    </row>
    <row r="3237" spans="1:6" hidden="1" outlineLevel="2" x14ac:dyDescent="0.25">
      <c r="A3237" s="136" t="s">
        <v>112</v>
      </c>
      <c r="B3237" s="136" t="s">
        <v>113</v>
      </c>
      <c r="C3237" s="136" t="s">
        <v>442</v>
      </c>
      <c r="D3237" s="136" t="s">
        <v>875</v>
      </c>
      <c r="E3237" s="136" t="s">
        <v>317</v>
      </c>
      <c r="F3237" s="137">
        <v>283534.75</v>
      </c>
    </row>
    <row r="3238" spans="1:6" hidden="1" outlineLevel="2" x14ac:dyDescent="0.25">
      <c r="A3238" s="136" t="s">
        <v>112</v>
      </c>
      <c r="B3238" s="136" t="s">
        <v>113</v>
      </c>
      <c r="C3238" s="136" t="s">
        <v>442</v>
      </c>
      <c r="D3238" s="136" t="s">
        <v>875</v>
      </c>
      <c r="E3238" s="136" t="s">
        <v>316</v>
      </c>
      <c r="F3238" s="137">
        <v>79558.820000000007</v>
      </c>
    </row>
    <row r="3239" spans="1:6" hidden="1" outlineLevel="2" x14ac:dyDescent="0.25">
      <c r="A3239" s="136" t="s">
        <v>112</v>
      </c>
      <c r="B3239" s="136" t="s">
        <v>113</v>
      </c>
      <c r="C3239" s="136" t="s">
        <v>442</v>
      </c>
      <c r="D3239" s="136" t="s">
        <v>875</v>
      </c>
      <c r="E3239" s="136" t="s">
        <v>329</v>
      </c>
      <c r="F3239" s="137">
        <v>253.78</v>
      </c>
    </row>
    <row r="3240" spans="1:6" hidden="1" outlineLevel="2" x14ac:dyDescent="0.25">
      <c r="A3240" s="136" t="s">
        <v>112</v>
      </c>
      <c r="B3240" s="136" t="s">
        <v>113</v>
      </c>
      <c r="C3240" s="136" t="s">
        <v>442</v>
      </c>
      <c r="D3240" s="136" t="s">
        <v>875</v>
      </c>
      <c r="E3240" s="136" t="s">
        <v>343</v>
      </c>
      <c r="F3240" s="137">
        <v>35312.36</v>
      </c>
    </row>
    <row r="3241" spans="1:6" hidden="1" outlineLevel="2" x14ac:dyDescent="0.25">
      <c r="A3241" s="136" t="s">
        <v>112</v>
      </c>
      <c r="B3241" s="136" t="s">
        <v>113</v>
      </c>
      <c r="C3241" s="136" t="s">
        <v>442</v>
      </c>
      <c r="D3241" s="136" t="s">
        <v>875</v>
      </c>
      <c r="E3241" s="136" t="s">
        <v>361</v>
      </c>
      <c r="F3241" s="137">
        <v>14669.13</v>
      </c>
    </row>
    <row r="3242" spans="1:6" hidden="1" outlineLevel="2" x14ac:dyDescent="0.25">
      <c r="A3242" s="136" t="s">
        <v>112</v>
      </c>
      <c r="B3242" s="136" t="s">
        <v>113</v>
      </c>
      <c r="C3242" s="136" t="s">
        <v>442</v>
      </c>
      <c r="D3242" s="136" t="s">
        <v>875</v>
      </c>
      <c r="E3242" s="136" t="s">
        <v>372</v>
      </c>
      <c r="F3242" s="137">
        <v>39809.949999999997</v>
      </c>
    </row>
    <row r="3243" spans="1:6" outlineLevel="1" collapsed="1" x14ac:dyDescent="0.25">
      <c r="A3243" s="136"/>
      <c r="B3243" s="136"/>
      <c r="C3243" s="140" t="s">
        <v>443</v>
      </c>
      <c r="D3243" s="136"/>
      <c r="E3243" s="136"/>
      <c r="F3243" s="137">
        <f>SUBTOTAL(9,F3231:F3242)</f>
        <v>709199.17999999993</v>
      </c>
    </row>
    <row r="3244" spans="1:6" hidden="1" outlineLevel="2" x14ac:dyDescent="0.25">
      <c r="A3244" s="136" t="s">
        <v>112</v>
      </c>
      <c r="B3244" s="136" t="s">
        <v>113</v>
      </c>
      <c r="C3244" s="136" t="s">
        <v>444</v>
      </c>
      <c r="D3244" s="136" t="s">
        <v>876</v>
      </c>
      <c r="E3244" s="136" t="s">
        <v>340</v>
      </c>
      <c r="F3244" s="137">
        <v>5493.25</v>
      </c>
    </row>
    <row r="3245" spans="1:6" hidden="1" outlineLevel="2" x14ac:dyDescent="0.25">
      <c r="A3245" s="136" t="s">
        <v>112</v>
      </c>
      <c r="B3245" s="136" t="s">
        <v>113</v>
      </c>
      <c r="C3245" s="136" t="s">
        <v>444</v>
      </c>
      <c r="D3245" s="136" t="s">
        <v>877</v>
      </c>
      <c r="E3245" s="136" t="s">
        <v>360</v>
      </c>
      <c r="F3245" s="137">
        <v>6147.4</v>
      </c>
    </row>
    <row r="3246" spans="1:6" hidden="1" outlineLevel="2" x14ac:dyDescent="0.25">
      <c r="A3246" s="136" t="s">
        <v>112</v>
      </c>
      <c r="B3246" s="136" t="s">
        <v>113</v>
      </c>
      <c r="C3246" s="136" t="s">
        <v>444</v>
      </c>
      <c r="D3246" s="136" t="s">
        <v>877</v>
      </c>
      <c r="E3246" s="136" t="s">
        <v>346</v>
      </c>
      <c r="F3246" s="137">
        <v>1314.09</v>
      </c>
    </row>
    <row r="3247" spans="1:6" outlineLevel="1" collapsed="1" x14ac:dyDescent="0.25">
      <c r="A3247" s="136"/>
      <c r="B3247" s="136"/>
      <c r="C3247" s="140" t="s">
        <v>445</v>
      </c>
      <c r="D3247" s="136"/>
      <c r="E3247" s="136"/>
      <c r="F3247" s="137">
        <f>SUBTOTAL(9,F3244:F3246)</f>
        <v>12954.74</v>
      </c>
    </row>
    <row r="3248" spans="1:6" hidden="1" outlineLevel="2" x14ac:dyDescent="0.25">
      <c r="A3248" s="136" t="s">
        <v>112</v>
      </c>
      <c r="B3248" s="136" t="s">
        <v>113</v>
      </c>
      <c r="C3248" s="136" t="s">
        <v>446</v>
      </c>
      <c r="D3248" s="136" t="s">
        <v>878</v>
      </c>
      <c r="E3248" s="136" t="s">
        <v>288</v>
      </c>
      <c r="F3248" s="137">
        <v>696.44</v>
      </c>
    </row>
    <row r="3249" spans="1:6" hidden="1" outlineLevel="2" x14ac:dyDescent="0.25">
      <c r="A3249" s="136" t="s">
        <v>112</v>
      </c>
      <c r="B3249" s="136" t="s">
        <v>113</v>
      </c>
      <c r="C3249" s="136" t="s">
        <v>446</v>
      </c>
      <c r="D3249" s="136" t="s">
        <v>878</v>
      </c>
      <c r="E3249" s="136" t="s">
        <v>292</v>
      </c>
      <c r="F3249" s="137">
        <v>5611.13</v>
      </c>
    </row>
    <row r="3250" spans="1:6" hidden="1" outlineLevel="2" x14ac:dyDescent="0.25">
      <c r="A3250" s="136" t="s">
        <v>112</v>
      </c>
      <c r="B3250" s="136" t="s">
        <v>113</v>
      </c>
      <c r="C3250" s="136" t="s">
        <v>446</v>
      </c>
      <c r="D3250" s="136" t="s">
        <v>878</v>
      </c>
      <c r="E3250" s="136" t="s">
        <v>291</v>
      </c>
      <c r="F3250" s="137">
        <v>38110.400000000001</v>
      </c>
    </row>
    <row r="3251" spans="1:6" hidden="1" outlineLevel="2" x14ac:dyDescent="0.25">
      <c r="A3251" s="136" t="s">
        <v>112</v>
      </c>
      <c r="B3251" s="136" t="s">
        <v>113</v>
      </c>
      <c r="C3251" s="136" t="s">
        <v>446</v>
      </c>
      <c r="D3251" s="136" t="s">
        <v>878</v>
      </c>
      <c r="E3251" s="136" t="s">
        <v>343</v>
      </c>
      <c r="F3251" s="137">
        <v>37827.31</v>
      </c>
    </row>
    <row r="3252" spans="1:6" hidden="1" outlineLevel="2" x14ac:dyDescent="0.25">
      <c r="A3252" s="136" t="s">
        <v>112</v>
      </c>
      <c r="B3252" s="136" t="s">
        <v>113</v>
      </c>
      <c r="C3252" s="136" t="s">
        <v>446</v>
      </c>
      <c r="D3252" s="136" t="s">
        <v>878</v>
      </c>
      <c r="E3252" s="136" t="s">
        <v>290</v>
      </c>
      <c r="F3252" s="137">
        <v>726.19</v>
      </c>
    </row>
    <row r="3253" spans="1:6" hidden="1" outlineLevel="2" x14ac:dyDescent="0.25">
      <c r="A3253" s="136" t="s">
        <v>112</v>
      </c>
      <c r="B3253" s="136" t="s">
        <v>113</v>
      </c>
      <c r="C3253" s="136" t="s">
        <v>446</v>
      </c>
      <c r="D3253" s="136" t="s">
        <v>878</v>
      </c>
      <c r="E3253" s="136" t="s">
        <v>329</v>
      </c>
      <c r="F3253" s="137">
        <v>9312.5300000000007</v>
      </c>
    </row>
    <row r="3254" spans="1:6" hidden="1" outlineLevel="2" x14ac:dyDescent="0.25">
      <c r="A3254" s="136" t="s">
        <v>112</v>
      </c>
      <c r="B3254" s="136" t="s">
        <v>113</v>
      </c>
      <c r="C3254" s="136" t="s">
        <v>446</v>
      </c>
      <c r="D3254" s="136" t="s">
        <v>878</v>
      </c>
      <c r="E3254" s="136" t="s">
        <v>322</v>
      </c>
      <c r="F3254" s="137">
        <v>832.66</v>
      </c>
    </row>
    <row r="3255" spans="1:6" hidden="1" outlineLevel="2" x14ac:dyDescent="0.25">
      <c r="A3255" s="136" t="s">
        <v>112</v>
      </c>
      <c r="B3255" s="136" t="s">
        <v>113</v>
      </c>
      <c r="C3255" s="136" t="s">
        <v>446</v>
      </c>
      <c r="D3255" s="136" t="s">
        <v>878</v>
      </c>
      <c r="E3255" s="136" t="s">
        <v>315</v>
      </c>
      <c r="F3255" s="137">
        <v>438359.73</v>
      </c>
    </row>
    <row r="3256" spans="1:6" hidden="1" outlineLevel="2" x14ac:dyDescent="0.25">
      <c r="A3256" s="136" t="s">
        <v>112</v>
      </c>
      <c r="B3256" s="136" t="s">
        <v>113</v>
      </c>
      <c r="C3256" s="136" t="s">
        <v>446</v>
      </c>
      <c r="D3256" s="136" t="s">
        <v>878</v>
      </c>
      <c r="E3256" s="136" t="s">
        <v>372</v>
      </c>
      <c r="F3256" s="137">
        <v>5057.0200000000004</v>
      </c>
    </row>
    <row r="3257" spans="1:6" hidden="1" outlineLevel="2" x14ac:dyDescent="0.25">
      <c r="A3257" s="136" t="s">
        <v>112</v>
      </c>
      <c r="B3257" s="136" t="s">
        <v>113</v>
      </c>
      <c r="C3257" s="136" t="s">
        <v>446</v>
      </c>
      <c r="D3257" s="136" t="s">
        <v>878</v>
      </c>
      <c r="E3257" s="136" t="s">
        <v>287</v>
      </c>
      <c r="F3257" s="137">
        <v>17073.2</v>
      </c>
    </row>
    <row r="3258" spans="1:6" hidden="1" outlineLevel="2" x14ac:dyDescent="0.25">
      <c r="A3258" s="136" t="s">
        <v>112</v>
      </c>
      <c r="B3258" s="136" t="s">
        <v>113</v>
      </c>
      <c r="C3258" s="136" t="s">
        <v>446</v>
      </c>
      <c r="D3258" s="136" t="s">
        <v>878</v>
      </c>
      <c r="E3258" s="136" t="s">
        <v>282</v>
      </c>
      <c r="F3258" s="137">
        <v>9081.89</v>
      </c>
    </row>
    <row r="3259" spans="1:6" hidden="1" outlineLevel="2" x14ac:dyDescent="0.25">
      <c r="A3259" s="136" t="s">
        <v>112</v>
      </c>
      <c r="B3259" s="136" t="s">
        <v>113</v>
      </c>
      <c r="C3259" s="136" t="s">
        <v>446</v>
      </c>
      <c r="D3259" s="136" t="s">
        <v>878</v>
      </c>
      <c r="E3259" s="136" t="s">
        <v>324</v>
      </c>
      <c r="F3259" s="137">
        <v>59194.01</v>
      </c>
    </row>
    <row r="3260" spans="1:6" hidden="1" outlineLevel="2" x14ac:dyDescent="0.25">
      <c r="A3260" s="136" t="s">
        <v>112</v>
      </c>
      <c r="B3260" s="136" t="s">
        <v>113</v>
      </c>
      <c r="C3260" s="136" t="s">
        <v>446</v>
      </c>
      <c r="D3260" s="136" t="s">
        <v>878</v>
      </c>
      <c r="E3260" s="136" t="s">
        <v>367</v>
      </c>
      <c r="F3260" s="137">
        <v>4972.0200000000004</v>
      </c>
    </row>
    <row r="3261" spans="1:6" hidden="1" outlineLevel="2" x14ac:dyDescent="0.25">
      <c r="A3261" s="136" t="s">
        <v>112</v>
      </c>
      <c r="B3261" s="136" t="s">
        <v>113</v>
      </c>
      <c r="C3261" s="136" t="s">
        <v>446</v>
      </c>
      <c r="D3261" s="136" t="s">
        <v>878</v>
      </c>
      <c r="E3261" s="136" t="s">
        <v>308</v>
      </c>
      <c r="F3261" s="137">
        <v>12061.2</v>
      </c>
    </row>
    <row r="3262" spans="1:6" hidden="1" outlineLevel="2" x14ac:dyDescent="0.25">
      <c r="A3262" s="136" t="s">
        <v>112</v>
      </c>
      <c r="B3262" s="136" t="s">
        <v>113</v>
      </c>
      <c r="C3262" s="136" t="s">
        <v>446</v>
      </c>
      <c r="D3262" s="136" t="s">
        <v>878</v>
      </c>
      <c r="E3262" s="136" t="s">
        <v>323</v>
      </c>
      <c r="F3262" s="137">
        <v>8066.08</v>
      </c>
    </row>
    <row r="3263" spans="1:6" hidden="1" outlineLevel="2" x14ac:dyDescent="0.25">
      <c r="A3263" s="136" t="s">
        <v>112</v>
      </c>
      <c r="B3263" s="136" t="s">
        <v>113</v>
      </c>
      <c r="C3263" s="136" t="s">
        <v>446</v>
      </c>
      <c r="D3263" s="136" t="s">
        <v>878</v>
      </c>
      <c r="E3263" s="136" t="s">
        <v>360</v>
      </c>
      <c r="F3263" s="137">
        <v>78256.149999999994</v>
      </c>
    </row>
    <row r="3264" spans="1:6" hidden="1" outlineLevel="2" x14ac:dyDescent="0.25">
      <c r="A3264" s="136" t="s">
        <v>112</v>
      </c>
      <c r="B3264" s="136" t="s">
        <v>113</v>
      </c>
      <c r="C3264" s="136" t="s">
        <v>446</v>
      </c>
      <c r="D3264" s="136" t="s">
        <v>878</v>
      </c>
      <c r="E3264" s="136" t="s">
        <v>313</v>
      </c>
      <c r="F3264" s="137">
        <v>105138.56</v>
      </c>
    </row>
    <row r="3265" spans="1:6" hidden="1" outlineLevel="2" x14ac:dyDescent="0.25">
      <c r="A3265" s="136" t="s">
        <v>112</v>
      </c>
      <c r="B3265" s="136" t="s">
        <v>113</v>
      </c>
      <c r="C3265" s="136" t="s">
        <v>446</v>
      </c>
      <c r="D3265" s="136" t="s">
        <v>878</v>
      </c>
      <c r="E3265" s="136" t="s">
        <v>314</v>
      </c>
      <c r="F3265" s="137">
        <v>186007.24</v>
      </c>
    </row>
    <row r="3266" spans="1:6" hidden="1" outlineLevel="2" x14ac:dyDescent="0.25">
      <c r="A3266" s="136" t="s">
        <v>112</v>
      </c>
      <c r="B3266" s="136" t="s">
        <v>113</v>
      </c>
      <c r="C3266" s="136" t="s">
        <v>446</v>
      </c>
      <c r="D3266" s="136" t="s">
        <v>878</v>
      </c>
      <c r="E3266" s="136" t="s">
        <v>328</v>
      </c>
      <c r="F3266" s="137">
        <v>223755.38</v>
      </c>
    </row>
    <row r="3267" spans="1:6" hidden="1" outlineLevel="2" x14ac:dyDescent="0.25">
      <c r="A3267" s="136" t="s">
        <v>112</v>
      </c>
      <c r="B3267" s="136" t="s">
        <v>113</v>
      </c>
      <c r="C3267" s="136" t="s">
        <v>446</v>
      </c>
      <c r="D3267" s="136" t="s">
        <v>878</v>
      </c>
      <c r="E3267" s="136" t="s">
        <v>289</v>
      </c>
      <c r="F3267" s="137">
        <v>6055.04</v>
      </c>
    </row>
    <row r="3268" spans="1:6" outlineLevel="1" collapsed="1" x14ac:dyDescent="0.25">
      <c r="A3268" s="136"/>
      <c r="B3268" s="136"/>
      <c r="C3268" s="140" t="s">
        <v>447</v>
      </c>
      <c r="D3268" s="136"/>
      <c r="E3268" s="136"/>
      <c r="F3268" s="137">
        <f>SUBTOTAL(9,F3248:F3267)</f>
        <v>1246194.1800000002</v>
      </c>
    </row>
    <row r="3269" spans="1:6" hidden="1" outlineLevel="2" x14ac:dyDescent="0.25">
      <c r="A3269" s="136" t="s">
        <v>112</v>
      </c>
      <c r="B3269" s="136" t="s">
        <v>113</v>
      </c>
      <c r="C3269" s="136" t="s">
        <v>448</v>
      </c>
      <c r="D3269" s="136" t="s">
        <v>879</v>
      </c>
      <c r="E3269" s="136" t="s">
        <v>338</v>
      </c>
      <c r="F3269" s="137">
        <v>1107.99</v>
      </c>
    </row>
    <row r="3270" spans="1:6" hidden="1" outlineLevel="2" x14ac:dyDescent="0.25">
      <c r="A3270" s="136" t="s">
        <v>112</v>
      </c>
      <c r="B3270" s="136" t="s">
        <v>113</v>
      </c>
      <c r="C3270" s="136" t="s">
        <v>448</v>
      </c>
      <c r="D3270" s="136" t="s">
        <v>880</v>
      </c>
      <c r="E3270" s="136" t="s">
        <v>340</v>
      </c>
      <c r="F3270" s="137">
        <v>7966.62</v>
      </c>
    </row>
    <row r="3271" spans="1:6" hidden="1" outlineLevel="2" x14ac:dyDescent="0.25">
      <c r="A3271" s="136" t="s">
        <v>112</v>
      </c>
      <c r="B3271" s="136" t="s">
        <v>113</v>
      </c>
      <c r="C3271" s="136" t="s">
        <v>448</v>
      </c>
      <c r="D3271" s="136" t="s">
        <v>880</v>
      </c>
      <c r="E3271" s="136" t="s">
        <v>339</v>
      </c>
      <c r="F3271" s="137">
        <v>741.44</v>
      </c>
    </row>
    <row r="3272" spans="1:6" hidden="1" outlineLevel="2" x14ac:dyDescent="0.25">
      <c r="A3272" s="136" t="s">
        <v>112</v>
      </c>
      <c r="B3272" s="136" t="s">
        <v>113</v>
      </c>
      <c r="C3272" s="136" t="s">
        <v>448</v>
      </c>
      <c r="D3272" s="136" t="s">
        <v>881</v>
      </c>
      <c r="E3272" s="136" t="s">
        <v>339</v>
      </c>
      <c r="F3272" s="137">
        <v>30815.919999999998</v>
      </c>
    </row>
    <row r="3273" spans="1:6" hidden="1" outlineLevel="2" x14ac:dyDescent="0.25">
      <c r="A3273" s="136" t="s">
        <v>112</v>
      </c>
      <c r="B3273" s="136" t="s">
        <v>113</v>
      </c>
      <c r="C3273" s="136" t="s">
        <v>448</v>
      </c>
      <c r="D3273" s="136" t="s">
        <v>882</v>
      </c>
      <c r="E3273" s="136" t="s">
        <v>340</v>
      </c>
      <c r="F3273" s="137">
        <v>27474.86</v>
      </c>
    </row>
    <row r="3274" spans="1:6" hidden="1" outlineLevel="2" x14ac:dyDescent="0.25">
      <c r="A3274" s="136" t="s">
        <v>112</v>
      </c>
      <c r="B3274" s="136" t="s">
        <v>113</v>
      </c>
      <c r="C3274" s="136" t="s">
        <v>448</v>
      </c>
      <c r="D3274" s="136" t="s">
        <v>882</v>
      </c>
      <c r="E3274" s="136" t="s">
        <v>339</v>
      </c>
      <c r="F3274" s="137">
        <v>741.44</v>
      </c>
    </row>
    <row r="3275" spans="1:6" hidden="1" outlineLevel="2" x14ac:dyDescent="0.25">
      <c r="A3275" s="136" t="s">
        <v>112</v>
      </c>
      <c r="B3275" s="136" t="s">
        <v>113</v>
      </c>
      <c r="C3275" s="136" t="s">
        <v>448</v>
      </c>
      <c r="D3275" s="136" t="s">
        <v>882</v>
      </c>
      <c r="E3275" s="136" t="s">
        <v>336</v>
      </c>
      <c r="F3275" s="137">
        <v>19264.64</v>
      </c>
    </row>
    <row r="3276" spans="1:6" hidden="1" outlineLevel="2" x14ac:dyDescent="0.25">
      <c r="A3276" s="136" t="s">
        <v>112</v>
      </c>
      <c r="B3276" s="136" t="s">
        <v>113</v>
      </c>
      <c r="C3276" s="136" t="s">
        <v>448</v>
      </c>
      <c r="D3276" s="136" t="s">
        <v>883</v>
      </c>
      <c r="E3276" s="136" t="s">
        <v>336</v>
      </c>
      <c r="F3276" s="137">
        <v>1133.21</v>
      </c>
    </row>
    <row r="3277" spans="1:6" hidden="1" outlineLevel="2" x14ac:dyDescent="0.25">
      <c r="A3277" s="136" t="s">
        <v>112</v>
      </c>
      <c r="B3277" s="136" t="s">
        <v>113</v>
      </c>
      <c r="C3277" s="136" t="s">
        <v>448</v>
      </c>
      <c r="D3277" s="136" t="s">
        <v>883</v>
      </c>
      <c r="E3277" s="136" t="s">
        <v>338</v>
      </c>
      <c r="F3277" s="137">
        <v>31974.78</v>
      </c>
    </row>
    <row r="3278" spans="1:6" hidden="1" outlineLevel="2" x14ac:dyDescent="0.25">
      <c r="A3278" s="136" t="s">
        <v>112</v>
      </c>
      <c r="B3278" s="136" t="s">
        <v>113</v>
      </c>
      <c r="C3278" s="136" t="s">
        <v>448</v>
      </c>
      <c r="D3278" s="136" t="s">
        <v>883</v>
      </c>
      <c r="E3278" s="136" t="s">
        <v>339</v>
      </c>
      <c r="F3278" s="137">
        <v>28859.11</v>
      </c>
    </row>
    <row r="3279" spans="1:6" hidden="1" outlineLevel="2" x14ac:dyDescent="0.25">
      <c r="A3279" s="136" t="s">
        <v>112</v>
      </c>
      <c r="B3279" s="136" t="s">
        <v>113</v>
      </c>
      <c r="C3279" s="136" t="s">
        <v>448</v>
      </c>
      <c r="D3279" s="136" t="s">
        <v>883</v>
      </c>
      <c r="E3279" s="136" t="s">
        <v>340</v>
      </c>
      <c r="F3279" s="137">
        <v>1048.23</v>
      </c>
    </row>
    <row r="3280" spans="1:6" hidden="1" outlineLevel="2" x14ac:dyDescent="0.25">
      <c r="A3280" s="136" t="s">
        <v>112</v>
      </c>
      <c r="B3280" s="136" t="s">
        <v>113</v>
      </c>
      <c r="C3280" s="136" t="s">
        <v>448</v>
      </c>
      <c r="D3280" s="136" t="s">
        <v>884</v>
      </c>
      <c r="E3280" s="136" t="s">
        <v>338</v>
      </c>
      <c r="F3280" s="137">
        <v>2664.56</v>
      </c>
    </row>
    <row r="3281" spans="1:6" hidden="1" outlineLevel="2" x14ac:dyDescent="0.25">
      <c r="A3281" s="136" t="s">
        <v>112</v>
      </c>
      <c r="B3281" s="136" t="s">
        <v>113</v>
      </c>
      <c r="C3281" s="136" t="s">
        <v>448</v>
      </c>
      <c r="D3281" s="136" t="s">
        <v>884</v>
      </c>
      <c r="E3281" s="136" t="s">
        <v>339</v>
      </c>
      <c r="F3281" s="137">
        <v>25950.18</v>
      </c>
    </row>
    <row r="3282" spans="1:6" hidden="1" outlineLevel="2" x14ac:dyDescent="0.25">
      <c r="A3282" s="136" t="s">
        <v>112</v>
      </c>
      <c r="B3282" s="136" t="s">
        <v>113</v>
      </c>
      <c r="C3282" s="136" t="s">
        <v>448</v>
      </c>
      <c r="D3282" s="136" t="s">
        <v>884</v>
      </c>
      <c r="E3282" s="136" t="s">
        <v>336</v>
      </c>
      <c r="F3282" s="137">
        <v>1133.21</v>
      </c>
    </row>
    <row r="3283" spans="1:6" hidden="1" outlineLevel="2" x14ac:dyDescent="0.25">
      <c r="A3283" s="136" t="s">
        <v>112</v>
      </c>
      <c r="B3283" s="136" t="s">
        <v>113</v>
      </c>
      <c r="C3283" s="136" t="s">
        <v>448</v>
      </c>
      <c r="D3283" s="136" t="s">
        <v>885</v>
      </c>
      <c r="E3283" s="136" t="s">
        <v>336</v>
      </c>
      <c r="F3283" s="137">
        <v>1133.21</v>
      </c>
    </row>
    <row r="3284" spans="1:6" hidden="1" outlineLevel="2" x14ac:dyDescent="0.25">
      <c r="A3284" s="136" t="s">
        <v>112</v>
      </c>
      <c r="B3284" s="136" t="s">
        <v>113</v>
      </c>
      <c r="C3284" s="136" t="s">
        <v>448</v>
      </c>
      <c r="D3284" s="136" t="s">
        <v>886</v>
      </c>
      <c r="E3284" s="136" t="s">
        <v>339</v>
      </c>
      <c r="F3284" s="137">
        <v>2224.3000000000002</v>
      </c>
    </row>
    <row r="3285" spans="1:6" hidden="1" outlineLevel="2" x14ac:dyDescent="0.25">
      <c r="A3285" s="136" t="s">
        <v>112</v>
      </c>
      <c r="B3285" s="136" t="s">
        <v>113</v>
      </c>
      <c r="C3285" s="136" t="s">
        <v>448</v>
      </c>
      <c r="D3285" s="136" t="s">
        <v>886</v>
      </c>
      <c r="E3285" s="136" t="s">
        <v>340</v>
      </c>
      <c r="F3285" s="137">
        <v>2934.61</v>
      </c>
    </row>
    <row r="3286" spans="1:6" hidden="1" outlineLevel="2" x14ac:dyDescent="0.25">
      <c r="A3286" s="136" t="s">
        <v>112</v>
      </c>
      <c r="B3286" s="136" t="s">
        <v>113</v>
      </c>
      <c r="C3286" s="136" t="s">
        <v>448</v>
      </c>
      <c r="D3286" s="136" t="s">
        <v>886</v>
      </c>
      <c r="E3286" s="136" t="s">
        <v>336</v>
      </c>
      <c r="F3286" s="137">
        <v>1200.03</v>
      </c>
    </row>
    <row r="3287" spans="1:6" hidden="1" outlineLevel="2" x14ac:dyDescent="0.25">
      <c r="A3287" s="136" t="s">
        <v>112</v>
      </c>
      <c r="B3287" s="136" t="s">
        <v>113</v>
      </c>
      <c r="C3287" s="136" t="s">
        <v>448</v>
      </c>
      <c r="D3287" s="136" t="s">
        <v>887</v>
      </c>
      <c r="E3287" s="136" t="s">
        <v>339</v>
      </c>
      <c r="F3287" s="137">
        <v>2224.3000000000002</v>
      </c>
    </row>
    <row r="3288" spans="1:6" hidden="1" outlineLevel="2" x14ac:dyDescent="0.25">
      <c r="A3288" s="136" t="s">
        <v>112</v>
      </c>
      <c r="B3288" s="136" t="s">
        <v>113</v>
      </c>
      <c r="C3288" s="136" t="s">
        <v>448</v>
      </c>
      <c r="D3288" s="136" t="s">
        <v>888</v>
      </c>
      <c r="E3288" s="136" t="s">
        <v>336</v>
      </c>
      <c r="F3288" s="137">
        <v>3600.1</v>
      </c>
    </row>
    <row r="3289" spans="1:6" hidden="1" outlineLevel="2" x14ac:dyDescent="0.25">
      <c r="A3289" s="136" t="s">
        <v>112</v>
      </c>
      <c r="B3289" s="136" t="s">
        <v>113</v>
      </c>
      <c r="C3289" s="136" t="s">
        <v>448</v>
      </c>
      <c r="D3289" s="136" t="s">
        <v>888</v>
      </c>
      <c r="E3289" s="136" t="s">
        <v>339</v>
      </c>
      <c r="F3289" s="137">
        <v>741.44</v>
      </c>
    </row>
    <row r="3290" spans="1:6" hidden="1" outlineLevel="2" x14ac:dyDescent="0.25">
      <c r="A3290" s="136" t="s">
        <v>112</v>
      </c>
      <c r="B3290" s="136" t="s">
        <v>113</v>
      </c>
      <c r="C3290" s="136" t="s">
        <v>448</v>
      </c>
      <c r="D3290" s="136" t="s">
        <v>888</v>
      </c>
      <c r="E3290" s="136" t="s">
        <v>338</v>
      </c>
      <c r="F3290" s="137">
        <v>2664.56</v>
      </c>
    </row>
    <row r="3291" spans="1:6" hidden="1" outlineLevel="2" x14ac:dyDescent="0.25">
      <c r="A3291" s="136" t="s">
        <v>112</v>
      </c>
      <c r="B3291" s="136" t="s">
        <v>113</v>
      </c>
      <c r="C3291" s="136" t="s">
        <v>448</v>
      </c>
      <c r="D3291" s="136" t="s">
        <v>888</v>
      </c>
      <c r="E3291" s="136" t="s">
        <v>340</v>
      </c>
      <c r="F3291" s="137">
        <v>8108.05</v>
      </c>
    </row>
    <row r="3292" spans="1:6" hidden="1" outlineLevel="2" x14ac:dyDescent="0.25">
      <c r="A3292" s="136" t="s">
        <v>112</v>
      </c>
      <c r="B3292" s="136" t="s">
        <v>113</v>
      </c>
      <c r="C3292" s="136" t="s">
        <v>448</v>
      </c>
      <c r="D3292" s="136" t="s">
        <v>889</v>
      </c>
      <c r="E3292" s="136" t="s">
        <v>336</v>
      </c>
      <c r="F3292" s="137">
        <v>4800.12</v>
      </c>
    </row>
    <row r="3293" spans="1:6" hidden="1" outlineLevel="2" x14ac:dyDescent="0.25">
      <c r="A3293" s="136" t="s">
        <v>112</v>
      </c>
      <c r="B3293" s="136" t="s">
        <v>113</v>
      </c>
      <c r="C3293" s="136" t="s">
        <v>448</v>
      </c>
      <c r="D3293" s="136" t="s">
        <v>889</v>
      </c>
      <c r="E3293" s="136" t="s">
        <v>361</v>
      </c>
      <c r="F3293" s="137">
        <v>66469.86</v>
      </c>
    </row>
    <row r="3294" spans="1:6" hidden="1" outlineLevel="2" x14ac:dyDescent="0.25">
      <c r="A3294" s="136" t="s">
        <v>112</v>
      </c>
      <c r="B3294" s="136" t="s">
        <v>113</v>
      </c>
      <c r="C3294" s="136" t="s">
        <v>448</v>
      </c>
      <c r="D3294" s="136" t="s">
        <v>890</v>
      </c>
      <c r="E3294" s="136" t="s">
        <v>338</v>
      </c>
      <c r="F3294" s="137">
        <v>2664.56</v>
      </c>
    </row>
    <row r="3295" spans="1:6" hidden="1" outlineLevel="2" x14ac:dyDescent="0.25">
      <c r="A3295" s="136" t="s">
        <v>112</v>
      </c>
      <c r="B3295" s="136" t="s">
        <v>113</v>
      </c>
      <c r="C3295" s="136" t="s">
        <v>448</v>
      </c>
      <c r="D3295" s="136" t="s">
        <v>890</v>
      </c>
      <c r="E3295" s="136" t="s">
        <v>336</v>
      </c>
      <c r="F3295" s="137">
        <v>1720.99</v>
      </c>
    </row>
    <row r="3296" spans="1:6" hidden="1" outlineLevel="2" x14ac:dyDescent="0.25">
      <c r="A3296" s="136" t="s">
        <v>112</v>
      </c>
      <c r="B3296" s="136" t="s">
        <v>113</v>
      </c>
      <c r="C3296" s="136" t="s">
        <v>448</v>
      </c>
      <c r="D3296" s="136" t="s">
        <v>890</v>
      </c>
      <c r="E3296" s="136" t="s">
        <v>339</v>
      </c>
      <c r="F3296" s="137">
        <v>8155.76</v>
      </c>
    </row>
    <row r="3297" spans="1:6" hidden="1" outlineLevel="2" x14ac:dyDescent="0.25">
      <c r="A3297" s="136" t="s">
        <v>112</v>
      </c>
      <c r="B3297" s="136" t="s">
        <v>113</v>
      </c>
      <c r="C3297" s="136" t="s">
        <v>448</v>
      </c>
      <c r="D3297" s="136" t="s">
        <v>891</v>
      </c>
      <c r="E3297" s="136" t="s">
        <v>340</v>
      </c>
      <c r="F3297" s="137">
        <v>2522.33</v>
      </c>
    </row>
    <row r="3298" spans="1:6" hidden="1" outlineLevel="2" x14ac:dyDescent="0.25">
      <c r="A3298" s="136" t="s">
        <v>112</v>
      </c>
      <c r="B3298" s="136" t="s">
        <v>113</v>
      </c>
      <c r="C3298" s="136" t="s">
        <v>448</v>
      </c>
      <c r="D3298" s="136" t="s">
        <v>891</v>
      </c>
      <c r="E3298" s="136" t="s">
        <v>361</v>
      </c>
      <c r="F3298" s="137">
        <v>377693.65</v>
      </c>
    </row>
    <row r="3299" spans="1:6" hidden="1" outlineLevel="2" x14ac:dyDescent="0.25">
      <c r="A3299" s="136" t="s">
        <v>112</v>
      </c>
      <c r="B3299" s="136" t="s">
        <v>113</v>
      </c>
      <c r="C3299" s="136" t="s">
        <v>448</v>
      </c>
      <c r="D3299" s="136" t="s">
        <v>891</v>
      </c>
      <c r="E3299" s="136" t="s">
        <v>375</v>
      </c>
      <c r="F3299" s="137">
        <v>31762.36</v>
      </c>
    </row>
    <row r="3300" spans="1:6" hidden="1" outlineLevel="2" x14ac:dyDescent="0.25">
      <c r="A3300" s="136" t="s">
        <v>112</v>
      </c>
      <c r="B3300" s="136" t="s">
        <v>113</v>
      </c>
      <c r="C3300" s="136" t="s">
        <v>448</v>
      </c>
      <c r="D3300" s="136" t="s">
        <v>891</v>
      </c>
      <c r="E3300" s="136" t="s">
        <v>336</v>
      </c>
      <c r="F3300" s="137">
        <v>8817.41</v>
      </c>
    </row>
    <row r="3301" spans="1:6" hidden="1" outlineLevel="2" x14ac:dyDescent="0.25">
      <c r="A3301" s="136" t="s">
        <v>112</v>
      </c>
      <c r="B3301" s="136" t="s">
        <v>113</v>
      </c>
      <c r="C3301" s="136" t="s">
        <v>448</v>
      </c>
      <c r="D3301" s="136" t="s">
        <v>892</v>
      </c>
      <c r="E3301" s="136" t="s">
        <v>334</v>
      </c>
      <c r="F3301" s="137">
        <v>25389.25</v>
      </c>
    </row>
    <row r="3302" spans="1:6" hidden="1" outlineLevel="2" x14ac:dyDescent="0.25">
      <c r="A3302" s="136" t="s">
        <v>112</v>
      </c>
      <c r="B3302" s="136" t="s">
        <v>113</v>
      </c>
      <c r="C3302" s="136" t="s">
        <v>448</v>
      </c>
      <c r="D3302" s="136" t="s">
        <v>893</v>
      </c>
      <c r="E3302" s="136" t="s">
        <v>334</v>
      </c>
      <c r="F3302" s="137">
        <v>532796.29</v>
      </c>
    </row>
    <row r="3303" spans="1:6" hidden="1" outlineLevel="2" x14ac:dyDescent="0.25">
      <c r="A3303" s="136" t="s">
        <v>112</v>
      </c>
      <c r="B3303" s="136" t="s">
        <v>113</v>
      </c>
      <c r="C3303" s="136" t="s">
        <v>448</v>
      </c>
      <c r="D3303" s="136" t="s">
        <v>893</v>
      </c>
      <c r="E3303" s="136" t="s">
        <v>338</v>
      </c>
      <c r="F3303" s="137">
        <v>124405.32</v>
      </c>
    </row>
    <row r="3304" spans="1:6" hidden="1" outlineLevel="2" x14ac:dyDescent="0.25">
      <c r="A3304" s="136" t="s">
        <v>112</v>
      </c>
      <c r="B3304" s="136" t="s">
        <v>113</v>
      </c>
      <c r="C3304" s="136" t="s">
        <v>448</v>
      </c>
      <c r="D3304" s="136" t="s">
        <v>893</v>
      </c>
      <c r="E3304" s="136" t="s">
        <v>335</v>
      </c>
      <c r="F3304" s="137">
        <v>9991.4500000000007</v>
      </c>
    </row>
    <row r="3305" spans="1:6" hidden="1" outlineLevel="2" x14ac:dyDescent="0.25">
      <c r="A3305" s="136" t="s">
        <v>112</v>
      </c>
      <c r="B3305" s="136" t="s">
        <v>113</v>
      </c>
      <c r="C3305" s="136" t="s">
        <v>448</v>
      </c>
      <c r="D3305" s="136" t="s">
        <v>893</v>
      </c>
      <c r="E3305" s="136" t="s">
        <v>340</v>
      </c>
      <c r="F3305" s="137">
        <v>6166.19</v>
      </c>
    </row>
    <row r="3306" spans="1:6" hidden="1" outlineLevel="2" x14ac:dyDescent="0.25">
      <c r="A3306" s="136" t="s">
        <v>112</v>
      </c>
      <c r="B3306" s="136" t="s">
        <v>113</v>
      </c>
      <c r="C3306" s="136" t="s">
        <v>448</v>
      </c>
      <c r="D3306" s="136" t="s">
        <v>893</v>
      </c>
      <c r="E3306" s="136" t="s">
        <v>383</v>
      </c>
      <c r="F3306" s="137">
        <v>77587.11</v>
      </c>
    </row>
    <row r="3307" spans="1:6" hidden="1" outlineLevel="2" x14ac:dyDescent="0.25">
      <c r="A3307" s="136" t="s">
        <v>112</v>
      </c>
      <c r="B3307" s="136" t="s">
        <v>113</v>
      </c>
      <c r="C3307" s="136" t="s">
        <v>448</v>
      </c>
      <c r="D3307" s="136" t="s">
        <v>893</v>
      </c>
      <c r="E3307" s="136" t="s">
        <v>339</v>
      </c>
      <c r="F3307" s="137">
        <v>741.44</v>
      </c>
    </row>
    <row r="3308" spans="1:6" hidden="1" outlineLevel="2" x14ac:dyDescent="0.25">
      <c r="A3308" s="136" t="s">
        <v>112</v>
      </c>
      <c r="B3308" s="136" t="s">
        <v>113</v>
      </c>
      <c r="C3308" s="136" t="s">
        <v>448</v>
      </c>
      <c r="D3308" s="136" t="s">
        <v>893</v>
      </c>
      <c r="E3308" s="136" t="s">
        <v>362</v>
      </c>
      <c r="F3308" s="137">
        <v>8237.49</v>
      </c>
    </row>
    <row r="3309" spans="1:6" hidden="1" outlineLevel="2" x14ac:dyDescent="0.25">
      <c r="A3309" s="136" t="s">
        <v>112</v>
      </c>
      <c r="B3309" s="136" t="s">
        <v>113</v>
      </c>
      <c r="C3309" s="136" t="s">
        <v>448</v>
      </c>
      <c r="D3309" s="136" t="s">
        <v>894</v>
      </c>
      <c r="E3309" s="136" t="s">
        <v>339</v>
      </c>
      <c r="F3309" s="137">
        <v>7279.81</v>
      </c>
    </row>
    <row r="3310" spans="1:6" hidden="1" outlineLevel="2" x14ac:dyDescent="0.25">
      <c r="A3310" s="136" t="s">
        <v>112</v>
      </c>
      <c r="B3310" s="136" t="s">
        <v>113</v>
      </c>
      <c r="C3310" s="136" t="s">
        <v>448</v>
      </c>
      <c r="D3310" s="136" t="s">
        <v>895</v>
      </c>
      <c r="E3310" s="136" t="s">
        <v>336</v>
      </c>
      <c r="F3310" s="137">
        <v>1200.03</v>
      </c>
    </row>
    <row r="3311" spans="1:6" hidden="1" outlineLevel="2" x14ac:dyDescent="0.25">
      <c r="A3311" s="136" t="s">
        <v>112</v>
      </c>
      <c r="B3311" s="136" t="s">
        <v>113</v>
      </c>
      <c r="C3311" s="136" t="s">
        <v>448</v>
      </c>
      <c r="D3311" s="136" t="s">
        <v>896</v>
      </c>
      <c r="E3311" s="136" t="s">
        <v>338</v>
      </c>
      <c r="F3311" s="137">
        <v>2664.54</v>
      </c>
    </row>
    <row r="3312" spans="1:6" hidden="1" outlineLevel="2" x14ac:dyDescent="0.25">
      <c r="A3312" s="136" t="s">
        <v>112</v>
      </c>
      <c r="B3312" s="136" t="s">
        <v>113</v>
      </c>
      <c r="C3312" s="136" t="s">
        <v>448</v>
      </c>
      <c r="D3312" s="136" t="s">
        <v>896</v>
      </c>
      <c r="E3312" s="136" t="s">
        <v>339</v>
      </c>
      <c r="F3312" s="137">
        <v>5190.03</v>
      </c>
    </row>
    <row r="3313" spans="1:6" hidden="1" outlineLevel="2" x14ac:dyDescent="0.25">
      <c r="A3313" s="136" t="s">
        <v>112</v>
      </c>
      <c r="B3313" s="136" t="s">
        <v>113</v>
      </c>
      <c r="C3313" s="136" t="s">
        <v>448</v>
      </c>
      <c r="D3313" s="136" t="s">
        <v>896</v>
      </c>
      <c r="E3313" s="136" t="s">
        <v>336</v>
      </c>
      <c r="F3313" s="137">
        <v>1720.96</v>
      </c>
    </row>
    <row r="3314" spans="1:6" hidden="1" outlineLevel="2" x14ac:dyDescent="0.25">
      <c r="A3314" s="136" t="s">
        <v>112</v>
      </c>
      <c r="B3314" s="136" t="s">
        <v>113</v>
      </c>
      <c r="C3314" s="136" t="s">
        <v>448</v>
      </c>
      <c r="D3314" s="136" t="s">
        <v>897</v>
      </c>
      <c r="E3314" s="136" t="s">
        <v>339</v>
      </c>
      <c r="F3314" s="137">
        <v>741.44</v>
      </c>
    </row>
    <row r="3315" spans="1:6" hidden="1" outlineLevel="2" x14ac:dyDescent="0.25">
      <c r="A3315" s="136" t="s">
        <v>112</v>
      </c>
      <c r="B3315" s="136" t="s">
        <v>113</v>
      </c>
      <c r="C3315" s="136" t="s">
        <v>448</v>
      </c>
      <c r="D3315" s="136" t="s">
        <v>897</v>
      </c>
      <c r="E3315" s="136" t="s">
        <v>340</v>
      </c>
      <c r="F3315" s="137">
        <v>7340.42</v>
      </c>
    </row>
    <row r="3316" spans="1:6" hidden="1" outlineLevel="2" x14ac:dyDescent="0.25">
      <c r="A3316" s="136" t="s">
        <v>112</v>
      </c>
      <c r="B3316" s="136" t="s">
        <v>113</v>
      </c>
      <c r="C3316" s="136" t="s">
        <v>448</v>
      </c>
      <c r="D3316" s="136" t="s">
        <v>897</v>
      </c>
      <c r="E3316" s="136" t="s">
        <v>336</v>
      </c>
      <c r="F3316" s="137">
        <v>1133.21</v>
      </c>
    </row>
    <row r="3317" spans="1:6" hidden="1" outlineLevel="2" x14ac:dyDescent="0.25">
      <c r="A3317" s="136" t="s">
        <v>112</v>
      </c>
      <c r="B3317" s="136" t="s">
        <v>113</v>
      </c>
      <c r="C3317" s="136" t="s">
        <v>448</v>
      </c>
      <c r="D3317" s="136" t="s">
        <v>897</v>
      </c>
      <c r="E3317" s="136" t="s">
        <v>338</v>
      </c>
      <c r="F3317" s="137">
        <v>2664.56</v>
      </c>
    </row>
    <row r="3318" spans="1:6" hidden="1" outlineLevel="2" x14ac:dyDescent="0.25">
      <c r="A3318" s="136" t="s">
        <v>112</v>
      </c>
      <c r="B3318" s="136" t="s">
        <v>113</v>
      </c>
      <c r="C3318" s="136" t="s">
        <v>448</v>
      </c>
      <c r="D3318" s="136" t="s">
        <v>898</v>
      </c>
      <c r="E3318" s="136" t="s">
        <v>334</v>
      </c>
      <c r="F3318" s="137">
        <v>69290.039999999994</v>
      </c>
    </row>
    <row r="3319" spans="1:6" hidden="1" outlineLevel="2" x14ac:dyDescent="0.25">
      <c r="A3319" s="136" t="s">
        <v>112</v>
      </c>
      <c r="B3319" s="136" t="s">
        <v>113</v>
      </c>
      <c r="C3319" s="136" t="s">
        <v>448</v>
      </c>
      <c r="D3319" s="136" t="s">
        <v>898</v>
      </c>
      <c r="E3319" s="136" t="s">
        <v>361</v>
      </c>
      <c r="F3319" s="137">
        <v>40186.449999999997</v>
      </c>
    </row>
    <row r="3320" spans="1:6" hidden="1" outlineLevel="2" x14ac:dyDescent="0.25">
      <c r="A3320" s="136" t="s">
        <v>112</v>
      </c>
      <c r="B3320" s="136" t="s">
        <v>113</v>
      </c>
      <c r="C3320" s="136" t="s">
        <v>448</v>
      </c>
      <c r="D3320" s="136" t="s">
        <v>899</v>
      </c>
      <c r="E3320" s="136" t="s">
        <v>336</v>
      </c>
      <c r="F3320" s="137">
        <v>2400.0700000000002</v>
      </c>
    </row>
    <row r="3321" spans="1:6" hidden="1" outlineLevel="2" x14ac:dyDescent="0.25">
      <c r="A3321" s="136" t="s">
        <v>112</v>
      </c>
      <c r="B3321" s="136" t="s">
        <v>113</v>
      </c>
      <c r="C3321" s="136" t="s">
        <v>448</v>
      </c>
      <c r="D3321" s="136" t="s">
        <v>900</v>
      </c>
      <c r="E3321" s="136" t="s">
        <v>340</v>
      </c>
      <c r="F3321" s="137">
        <v>8238.1200000000008</v>
      </c>
    </row>
    <row r="3322" spans="1:6" hidden="1" outlineLevel="2" x14ac:dyDescent="0.25">
      <c r="A3322" s="136" t="s">
        <v>112</v>
      </c>
      <c r="B3322" s="136" t="s">
        <v>113</v>
      </c>
      <c r="C3322" s="136" t="s">
        <v>448</v>
      </c>
      <c r="D3322" s="136" t="s">
        <v>900</v>
      </c>
      <c r="E3322" s="136" t="s">
        <v>339</v>
      </c>
      <c r="F3322" s="137">
        <v>741.44</v>
      </c>
    </row>
    <row r="3323" spans="1:6" hidden="1" outlineLevel="2" x14ac:dyDescent="0.25">
      <c r="A3323" s="136" t="s">
        <v>112</v>
      </c>
      <c r="B3323" s="136" t="s">
        <v>113</v>
      </c>
      <c r="C3323" s="136" t="s">
        <v>448</v>
      </c>
      <c r="D3323" s="136" t="s">
        <v>900</v>
      </c>
      <c r="E3323" s="136" t="s">
        <v>336</v>
      </c>
      <c r="F3323" s="137">
        <v>1133.21</v>
      </c>
    </row>
    <row r="3324" spans="1:6" hidden="1" outlineLevel="2" x14ac:dyDescent="0.25">
      <c r="A3324" s="136" t="s">
        <v>112</v>
      </c>
      <c r="B3324" s="136" t="s">
        <v>113</v>
      </c>
      <c r="C3324" s="136" t="s">
        <v>448</v>
      </c>
      <c r="D3324" s="136" t="s">
        <v>900</v>
      </c>
      <c r="E3324" s="136" t="s">
        <v>338</v>
      </c>
      <c r="F3324" s="137">
        <v>1107.99</v>
      </c>
    </row>
    <row r="3325" spans="1:6" hidden="1" outlineLevel="2" x14ac:dyDescent="0.25">
      <c r="A3325" s="136" t="s">
        <v>112</v>
      </c>
      <c r="B3325" s="136" t="s">
        <v>113</v>
      </c>
      <c r="C3325" s="136" t="s">
        <v>448</v>
      </c>
      <c r="D3325" s="136" t="s">
        <v>901</v>
      </c>
      <c r="E3325" s="136" t="s">
        <v>336</v>
      </c>
      <c r="F3325" s="137">
        <v>30168.87</v>
      </c>
    </row>
    <row r="3326" spans="1:6" hidden="1" outlineLevel="2" x14ac:dyDescent="0.25">
      <c r="A3326" s="136" t="s">
        <v>112</v>
      </c>
      <c r="B3326" s="136" t="s">
        <v>113</v>
      </c>
      <c r="C3326" s="136" t="s">
        <v>448</v>
      </c>
      <c r="D3326" s="136" t="s">
        <v>901</v>
      </c>
      <c r="E3326" s="136" t="s">
        <v>363</v>
      </c>
      <c r="F3326" s="137">
        <v>10636</v>
      </c>
    </row>
    <row r="3327" spans="1:6" hidden="1" outlineLevel="2" x14ac:dyDescent="0.25">
      <c r="A3327" s="136" t="s">
        <v>112</v>
      </c>
      <c r="B3327" s="136" t="s">
        <v>113</v>
      </c>
      <c r="C3327" s="136" t="s">
        <v>448</v>
      </c>
      <c r="D3327" s="136" t="s">
        <v>902</v>
      </c>
      <c r="E3327" s="136" t="s">
        <v>336</v>
      </c>
      <c r="F3327" s="137">
        <v>2266.42</v>
      </c>
    </row>
    <row r="3328" spans="1:6" hidden="1" outlineLevel="2" x14ac:dyDescent="0.25">
      <c r="A3328" s="136" t="s">
        <v>112</v>
      </c>
      <c r="B3328" s="136" t="s">
        <v>113</v>
      </c>
      <c r="C3328" s="136" t="s">
        <v>448</v>
      </c>
      <c r="D3328" s="136" t="s">
        <v>902</v>
      </c>
      <c r="E3328" s="136" t="s">
        <v>339</v>
      </c>
      <c r="F3328" s="137">
        <v>4011.92</v>
      </c>
    </row>
    <row r="3329" spans="1:6" hidden="1" outlineLevel="2" x14ac:dyDescent="0.25">
      <c r="A3329" s="136" t="s">
        <v>112</v>
      </c>
      <c r="B3329" s="136" t="s">
        <v>113</v>
      </c>
      <c r="C3329" s="136" t="s">
        <v>448</v>
      </c>
      <c r="D3329" s="136" t="s">
        <v>902</v>
      </c>
      <c r="E3329" s="136" t="s">
        <v>340</v>
      </c>
      <c r="F3329" s="137">
        <v>8790.77</v>
      </c>
    </row>
    <row r="3330" spans="1:6" hidden="1" outlineLevel="2" x14ac:dyDescent="0.25">
      <c r="A3330" s="136" t="s">
        <v>112</v>
      </c>
      <c r="B3330" s="136" t="s">
        <v>113</v>
      </c>
      <c r="C3330" s="136" t="s">
        <v>448</v>
      </c>
      <c r="D3330" s="136" t="s">
        <v>902</v>
      </c>
      <c r="E3330" s="136" t="s">
        <v>338</v>
      </c>
      <c r="F3330" s="137">
        <v>1169.94</v>
      </c>
    </row>
    <row r="3331" spans="1:6" hidden="1" outlineLevel="2" x14ac:dyDescent="0.25">
      <c r="A3331" s="136" t="s">
        <v>112</v>
      </c>
      <c r="B3331" s="136" t="s">
        <v>113</v>
      </c>
      <c r="C3331" s="136" t="s">
        <v>448</v>
      </c>
      <c r="D3331" s="136" t="s">
        <v>903</v>
      </c>
      <c r="E3331" s="136" t="s">
        <v>339</v>
      </c>
      <c r="F3331" s="137">
        <v>741.4</v>
      </c>
    </row>
    <row r="3332" spans="1:6" hidden="1" outlineLevel="2" x14ac:dyDescent="0.25">
      <c r="A3332" s="136" t="s">
        <v>112</v>
      </c>
      <c r="B3332" s="136" t="s">
        <v>113</v>
      </c>
      <c r="C3332" s="136" t="s">
        <v>448</v>
      </c>
      <c r="D3332" s="136" t="s">
        <v>904</v>
      </c>
      <c r="E3332" s="136" t="s">
        <v>336</v>
      </c>
      <c r="F3332" s="137">
        <v>14500.38</v>
      </c>
    </row>
    <row r="3333" spans="1:6" hidden="1" outlineLevel="2" x14ac:dyDescent="0.25">
      <c r="A3333" s="136" t="s">
        <v>112</v>
      </c>
      <c r="B3333" s="136" t="s">
        <v>113</v>
      </c>
      <c r="C3333" s="136" t="s">
        <v>448</v>
      </c>
      <c r="D3333" s="136" t="s">
        <v>905</v>
      </c>
      <c r="E3333" s="136" t="s">
        <v>339</v>
      </c>
      <c r="F3333" s="137">
        <v>741.44</v>
      </c>
    </row>
    <row r="3334" spans="1:6" hidden="1" outlineLevel="2" x14ac:dyDescent="0.25">
      <c r="A3334" s="136" t="s">
        <v>112</v>
      </c>
      <c r="B3334" s="136" t="s">
        <v>113</v>
      </c>
      <c r="C3334" s="136" t="s">
        <v>448</v>
      </c>
      <c r="D3334" s="136" t="s">
        <v>905</v>
      </c>
      <c r="E3334" s="136" t="s">
        <v>338</v>
      </c>
      <c r="F3334" s="137">
        <v>8863.8799999999992</v>
      </c>
    </row>
    <row r="3335" spans="1:6" hidden="1" outlineLevel="2" x14ac:dyDescent="0.25">
      <c r="A3335" s="136" t="s">
        <v>112</v>
      </c>
      <c r="B3335" s="136" t="s">
        <v>113</v>
      </c>
      <c r="C3335" s="136" t="s">
        <v>448</v>
      </c>
      <c r="D3335" s="136" t="s">
        <v>905</v>
      </c>
      <c r="E3335" s="136" t="s">
        <v>336</v>
      </c>
      <c r="F3335" s="137">
        <v>1133.1199999999999</v>
      </c>
    </row>
    <row r="3336" spans="1:6" hidden="1" outlineLevel="2" x14ac:dyDescent="0.25">
      <c r="A3336" s="136" t="s">
        <v>112</v>
      </c>
      <c r="B3336" s="136" t="s">
        <v>113</v>
      </c>
      <c r="C3336" s="136" t="s">
        <v>448</v>
      </c>
      <c r="D3336" s="136" t="s">
        <v>905</v>
      </c>
      <c r="E3336" s="136" t="s">
        <v>340</v>
      </c>
      <c r="F3336" s="137">
        <v>17400.78</v>
      </c>
    </row>
    <row r="3337" spans="1:6" outlineLevel="1" collapsed="1" x14ac:dyDescent="0.25">
      <c r="A3337" s="136"/>
      <c r="B3337" s="136"/>
      <c r="C3337" s="140" t="s">
        <v>449</v>
      </c>
      <c r="D3337" s="136"/>
      <c r="E3337" s="136"/>
      <c r="F3337" s="137">
        <f>SUBTOTAL(9,F3269:F3336)</f>
        <v>1749085.6099999999</v>
      </c>
    </row>
    <row r="3338" spans="1:6" hidden="1" outlineLevel="2" x14ac:dyDescent="0.25">
      <c r="A3338" s="136" t="s">
        <v>112</v>
      </c>
      <c r="B3338" s="136" t="s">
        <v>113</v>
      </c>
      <c r="C3338" s="136" t="s">
        <v>450</v>
      </c>
      <c r="D3338" s="136" t="s">
        <v>906</v>
      </c>
      <c r="E3338" s="136" t="s">
        <v>335</v>
      </c>
      <c r="F3338" s="137">
        <v>11219.59</v>
      </c>
    </row>
    <row r="3339" spans="1:6" hidden="1" outlineLevel="2" x14ac:dyDescent="0.25">
      <c r="A3339" s="136" t="s">
        <v>112</v>
      </c>
      <c r="B3339" s="136" t="s">
        <v>113</v>
      </c>
      <c r="C3339" s="136" t="s">
        <v>450</v>
      </c>
      <c r="D3339" s="136" t="s">
        <v>907</v>
      </c>
      <c r="E3339" s="136" t="s">
        <v>339</v>
      </c>
      <c r="F3339" s="137">
        <v>17798.7</v>
      </c>
    </row>
    <row r="3340" spans="1:6" hidden="1" outlineLevel="2" x14ac:dyDescent="0.25">
      <c r="A3340" s="136" t="s">
        <v>112</v>
      </c>
      <c r="B3340" s="136" t="s">
        <v>113</v>
      </c>
      <c r="C3340" s="136" t="s">
        <v>450</v>
      </c>
      <c r="D3340" s="136" t="s">
        <v>908</v>
      </c>
      <c r="E3340" s="136" t="s">
        <v>335</v>
      </c>
      <c r="F3340" s="137">
        <v>22439.18</v>
      </c>
    </row>
    <row r="3341" spans="1:6" hidden="1" outlineLevel="2" x14ac:dyDescent="0.25">
      <c r="A3341" s="136" t="s">
        <v>112</v>
      </c>
      <c r="B3341" s="136" t="s">
        <v>113</v>
      </c>
      <c r="C3341" s="136" t="s">
        <v>450</v>
      </c>
      <c r="D3341" s="136" t="s">
        <v>909</v>
      </c>
      <c r="E3341" s="136" t="s">
        <v>335</v>
      </c>
      <c r="F3341" s="137">
        <v>11219.59</v>
      </c>
    </row>
    <row r="3342" spans="1:6" hidden="1" outlineLevel="2" x14ac:dyDescent="0.25">
      <c r="A3342" s="136" t="s">
        <v>112</v>
      </c>
      <c r="B3342" s="136" t="s">
        <v>113</v>
      </c>
      <c r="C3342" s="136" t="s">
        <v>450</v>
      </c>
      <c r="D3342" s="136" t="s">
        <v>910</v>
      </c>
      <c r="E3342" s="136" t="s">
        <v>338</v>
      </c>
      <c r="F3342" s="137">
        <v>158309.84</v>
      </c>
    </row>
    <row r="3343" spans="1:6" outlineLevel="1" collapsed="1" x14ac:dyDescent="0.25">
      <c r="A3343" s="136"/>
      <c r="B3343" s="136"/>
      <c r="C3343" s="140" t="s">
        <v>451</v>
      </c>
      <c r="D3343" s="136"/>
      <c r="E3343" s="136"/>
      <c r="F3343" s="137">
        <f>SUBTOTAL(9,F3338:F3342)</f>
        <v>220986.9</v>
      </c>
    </row>
    <row r="3344" spans="1:6" hidden="1" outlineLevel="2" x14ac:dyDescent="0.25">
      <c r="A3344" s="136" t="s">
        <v>112</v>
      </c>
      <c r="B3344" s="136" t="s">
        <v>113</v>
      </c>
      <c r="C3344" s="136" t="s">
        <v>452</v>
      </c>
      <c r="D3344" s="136" t="s">
        <v>911</v>
      </c>
      <c r="E3344" s="136" t="s">
        <v>375</v>
      </c>
      <c r="F3344" s="137">
        <v>27667.32</v>
      </c>
    </row>
    <row r="3345" spans="1:6" hidden="1" outlineLevel="2" x14ac:dyDescent="0.25">
      <c r="A3345" s="136" t="s">
        <v>112</v>
      </c>
      <c r="B3345" s="136" t="s">
        <v>113</v>
      </c>
      <c r="C3345" s="136" t="s">
        <v>452</v>
      </c>
      <c r="D3345" s="136" t="s">
        <v>912</v>
      </c>
      <c r="E3345" s="136" t="s">
        <v>310</v>
      </c>
      <c r="F3345" s="137">
        <v>2181.9499999999998</v>
      </c>
    </row>
    <row r="3346" spans="1:6" hidden="1" outlineLevel="2" x14ac:dyDescent="0.25">
      <c r="A3346" s="136" t="s">
        <v>112</v>
      </c>
      <c r="B3346" s="136" t="s">
        <v>113</v>
      </c>
      <c r="C3346" s="136" t="s">
        <v>452</v>
      </c>
      <c r="D3346" s="136" t="s">
        <v>913</v>
      </c>
      <c r="E3346" s="136" t="s">
        <v>269</v>
      </c>
      <c r="F3346" s="137">
        <v>7578.53</v>
      </c>
    </row>
    <row r="3347" spans="1:6" hidden="1" outlineLevel="2" x14ac:dyDescent="0.25">
      <c r="A3347" s="136" t="s">
        <v>112</v>
      </c>
      <c r="B3347" s="136" t="s">
        <v>113</v>
      </c>
      <c r="C3347" s="136" t="s">
        <v>452</v>
      </c>
      <c r="D3347" s="136" t="s">
        <v>913</v>
      </c>
      <c r="E3347" s="136" t="s">
        <v>337</v>
      </c>
      <c r="F3347" s="137">
        <v>6468.76</v>
      </c>
    </row>
    <row r="3348" spans="1:6" hidden="1" outlineLevel="2" x14ac:dyDescent="0.25">
      <c r="A3348" s="136" t="s">
        <v>112</v>
      </c>
      <c r="B3348" s="136" t="s">
        <v>113</v>
      </c>
      <c r="C3348" s="136" t="s">
        <v>452</v>
      </c>
      <c r="D3348" s="136" t="s">
        <v>913</v>
      </c>
      <c r="E3348" s="136" t="s">
        <v>340</v>
      </c>
      <c r="F3348" s="137">
        <v>6785.08</v>
      </c>
    </row>
    <row r="3349" spans="1:6" hidden="1" outlineLevel="2" x14ac:dyDescent="0.25">
      <c r="A3349" s="136" t="s">
        <v>112</v>
      </c>
      <c r="B3349" s="136" t="s">
        <v>113</v>
      </c>
      <c r="C3349" s="136" t="s">
        <v>452</v>
      </c>
      <c r="D3349" s="136" t="s">
        <v>913</v>
      </c>
      <c r="E3349" s="136" t="s">
        <v>336</v>
      </c>
      <c r="F3349" s="137">
        <v>2620.67</v>
      </c>
    </row>
    <row r="3350" spans="1:6" hidden="1" outlineLevel="2" x14ac:dyDescent="0.25">
      <c r="A3350" s="136" t="s">
        <v>112</v>
      </c>
      <c r="B3350" s="136" t="s">
        <v>113</v>
      </c>
      <c r="C3350" s="136" t="s">
        <v>452</v>
      </c>
      <c r="D3350" s="136" t="s">
        <v>913</v>
      </c>
      <c r="E3350" s="136" t="s">
        <v>310</v>
      </c>
      <c r="F3350" s="137">
        <v>9284.2199999999993</v>
      </c>
    </row>
    <row r="3351" spans="1:6" hidden="1" outlineLevel="2" x14ac:dyDescent="0.25">
      <c r="A3351" s="136" t="s">
        <v>112</v>
      </c>
      <c r="B3351" s="136" t="s">
        <v>113</v>
      </c>
      <c r="C3351" s="136" t="s">
        <v>452</v>
      </c>
      <c r="D3351" s="136" t="s">
        <v>914</v>
      </c>
      <c r="E3351" s="136" t="s">
        <v>362</v>
      </c>
      <c r="F3351" s="137">
        <v>9929.99</v>
      </c>
    </row>
    <row r="3352" spans="1:6" hidden="1" outlineLevel="2" x14ac:dyDescent="0.25">
      <c r="A3352" s="136" t="s">
        <v>112</v>
      </c>
      <c r="B3352" s="136" t="s">
        <v>113</v>
      </c>
      <c r="C3352" s="136" t="s">
        <v>452</v>
      </c>
      <c r="D3352" s="136" t="s">
        <v>914</v>
      </c>
      <c r="E3352" s="136" t="s">
        <v>335</v>
      </c>
      <c r="F3352" s="137">
        <v>22168.22</v>
      </c>
    </row>
    <row r="3353" spans="1:6" hidden="1" outlineLevel="2" x14ac:dyDescent="0.25">
      <c r="A3353" s="136" t="s">
        <v>112</v>
      </c>
      <c r="B3353" s="136" t="s">
        <v>113</v>
      </c>
      <c r="C3353" s="136" t="s">
        <v>452</v>
      </c>
      <c r="D3353" s="136" t="s">
        <v>914</v>
      </c>
      <c r="E3353" s="136" t="s">
        <v>363</v>
      </c>
      <c r="F3353" s="137">
        <v>12454.85</v>
      </c>
    </row>
    <row r="3354" spans="1:6" hidden="1" outlineLevel="2" x14ac:dyDescent="0.25">
      <c r="A3354" s="136" t="s">
        <v>112</v>
      </c>
      <c r="B3354" s="136" t="s">
        <v>113</v>
      </c>
      <c r="C3354" s="136" t="s">
        <v>452</v>
      </c>
      <c r="D3354" s="136" t="s">
        <v>915</v>
      </c>
      <c r="E3354" s="136" t="s">
        <v>337</v>
      </c>
      <c r="F3354" s="137">
        <v>8388.49</v>
      </c>
    </row>
    <row r="3355" spans="1:6" hidden="1" outlineLevel="2" x14ac:dyDescent="0.25">
      <c r="A3355" s="136" t="s">
        <v>112</v>
      </c>
      <c r="B3355" s="136" t="s">
        <v>113</v>
      </c>
      <c r="C3355" s="136" t="s">
        <v>452</v>
      </c>
      <c r="D3355" s="136" t="s">
        <v>916</v>
      </c>
      <c r="E3355" s="136" t="s">
        <v>338</v>
      </c>
      <c r="F3355" s="137">
        <v>2049.4299999999998</v>
      </c>
    </row>
    <row r="3356" spans="1:6" hidden="1" outlineLevel="2" x14ac:dyDescent="0.25">
      <c r="A3356" s="136" t="s">
        <v>112</v>
      </c>
      <c r="B3356" s="136" t="s">
        <v>113</v>
      </c>
      <c r="C3356" s="136" t="s">
        <v>452</v>
      </c>
      <c r="D3356" s="136" t="s">
        <v>917</v>
      </c>
      <c r="E3356" s="136" t="s">
        <v>340</v>
      </c>
      <c r="F3356" s="137">
        <v>85800.77</v>
      </c>
    </row>
    <row r="3357" spans="1:6" hidden="1" outlineLevel="2" x14ac:dyDescent="0.25">
      <c r="A3357" s="136" t="s">
        <v>112</v>
      </c>
      <c r="B3357" s="136" t="s">
        <v>113</v>
      </c>
      <c r="C3357" s="136" t="s">
        <v>452</v>
      </c>
      <c r="D3357" s="136" t="s">
        <v>917</v>
      </c>
      <c r="E3357" s="136" t="s">
        <v>336</v>
      </c>
      <c r="F3357" s="137">
        <v>29730.94</v>
      </c>
    </row>
    <row r="3358" spans="1:6" hidden="1" outlineLevel="2" x14ac:dyDescent="0.25">
      <c r="A3358" s="136" t="s">
        <v>112</v>
      </c>
      <c r="B3358" s="136" t="s">
        <v>113</v>
      </c>
      <c r="C3358" s="136" t="s">
        <v>452</v>
      </c>
      <c r="D3358" s="136" t="s">
        <v>917</v>
      </c>
      <c r="E3358" s="136" t="s">
        <v>338</v>
      </c>
      <c r="F3358" s="137">
        <v>74696.86</v>
      </c>
    </row>
    <row r="3359" spans="1:6" hidden="1" outlineLevel="2" x14ac:dyDescent="0.25">
      <c r="A3359" s="136" t="s">
        <v>112</v>
      </c>
      <c r="B3359" s="136" t="s">
        <v>113</v>
      </c>
      <c r="C3359" s="136" t="s">
        <v>452</v>
      </c>
      <c r="D3359" s="136" t="s">
        <v>917</v>
      </c>
      <c r="E3359" s="136" t="s">
        <v>337</v>
      </c>
      <c r="F3359" s="137">
        <v>21715.74</v>
      </c>
    </row>
    <row r="3360" spans="1:6" hidden="1" outlineLevel="2" x14ac:dyDescent="0.25">
      <c r="A3360" s="136" t="s">
        <v>112</v>
      </c>
      <c r="B3360" s="136" t="s">
        <v>113</v>
      </c>
      <c r="C3360" s="136" t="s">
        <v>452</v>
      </c>
      <c r="D3360" s="136" t="s">
        <v>917</v>
      </c>
      <c r="E3360" s="136" t="s">
        <v>310</v>
      </c>
      <c r="F3360" s="137">
        <v>9284.2099999999991</v>
      </c>
    </row>
    <row r="3361" spans="1:6" hidden="1" outlineLevel="2" x14ac:dyDescent="0.25">
      <c r="A3361" s="136" t="s">
        <v>112</v>
      </c>
      <c r="B3361" s="136" t="s">
        <v>113</v>
      </c>
      <c r="C3361" s="136" t="s">
        <v>452</v>
      </c>
      <c r="D3361" s="136" t="s">
        <v>917</v>
      </c>
      <c r="E3361" s="136" t="s">
        <v>269</v>
      </c>
      <c r="F3361" s="137">
        <v>78162.149999999994</v>
      </c>
    </row>
    <row r="3362" spans="1:6" hidden="1" outlineLevel="2" x14ac:dyDescent="0.25">
      <c r="A3362" s="136" t="s">
        <v>112</v>
      </c>
      <c r="B3362" s="136" t="s">
        <v>113</v>
      </c>
      <c r="C3362" s="136" t="s">
        <v>452</v>
      </c>
      <c r="D3362" s="136" t="s">
        <v>917</v>
      </c>
      <c r="E3362" s="136" t="s">
        <v>339</v>
      </c>
      <c r="F3362" s="137">
        <v>65600.75</v>
      </c>
    </row>
    <row r="3363" spans="1:6" hidden="1" outlineLevel="2" x14ac:dyDescent="0.25">
      <c r="A3363" s="136" t="s">
        <v>112</v>
      </c>
      <c r="B3363" s="136" t="s">
        <v>113</v>
      </c>
      <c r="C3363" s="136" t="s">
        <v>452</v>
      </c>
      <c r="D3363" s="136" t="s">
        <v>918</v>
      </c>
      <c r="E3363" s="136" t="s">
        <v>269</v>
      </c>
      <c r="F3363" s="137">
        <v>13656.03</v>
      </c>
    </row>
    <row r="3364" spans="1:6" hidden="1" outlineLevel="2" x14ac:dyDescent="0.25">
      <c r="A3364" s="136" t="s">
        <v>112</v>
      </c>
      <c r="B3364" s="136" t="s">
        <v>113</v>
      </c>
      <c r="C3364" s="136" t="s">
        <v>452</v>
      </c>
      <c r="D3364" s="136" t="s">
        <v>918</v>
      </c>
      <c r="E3364" s="136" t="s">
        <v>338</v>
      </c>
      <c r="F3364" s="137">
        <v>66336.820000000007</v>
      </c>
    </row>
    <row r="3365" spans="1:6" hidden="1" outlineLevel="2" x14ac:dyDescent="0.25">
      <c r="A3365" s="136" t="s">
        <v>112</v>
      </c>
      <c r="B3365" s="136" t="s">
        <v>113</v>
      </c>
      <c r="C3365" s="136" t="s">
        <v>452</v>
      </c>
      <c r="D3365" s="136" t="s">
        <v>919</v>
      </c>
      <c r="E3365" s="136" t="s">
        <v>340</v>
      </c>
      <c r="F3365" s="137">
        <v>18658.96</v>
      </c>
    </row>
    <row r="3366" spans="1:6" hidden="1" outlineLevel="2" x14ac:dyDescent="0.25">
      <c r="A3366" s="136" t="s">
        <v>112</v>
      </c>
      <c r="B3366" s="136" t="s">
        <v>113</v>
      </c>
      <c r="C3366" s="136" t="s">
        <v>452</v>
      </c>
      <c r="D3366" s="136" t="s">
        <v>920</v>
      </c>
      <c r="E3366" s="136" t="s">
        <v>363</v>
      </c>
      <c r="F3366" s="137">
        <v>4820.59</v>
      </c>
    </row>
    <row r="3367" spans="1:6" hidden="1" outlineLevel="2" x14ac:dyDescent="0.25">
      <c r="A3367" s="136" t="s">
        <v>112</v>
      </c>
      <c r="B3367" s="136" t="s">
        <v>113</v>
      </c>
      <c r="C3367" s="136" t="s">
        <v>452</v>
      </c>
      <c r="D3367" s="136" t="s">
        <v>920</v>
      </c>
      <c r="E3367" s="136" t="s">
        <v>376</v>
      </c>
      <c r="F3367" s="137">
        <v>5816.22</v>
      </c>
    </row>
    <row r="3368" spans="1:6" hidden="1" outlineLevel="2" x14ac:dyDescent="0.25">
      <c r="A3368" s="136" t="s">
        <v>112</v>
      </c>
      <c r="B3368" s="136" t="s">
        <v>113</v>
      </c>
      <c r="C3368" s="136" t="s">
        <v>452</v>
      </c>
      <c r="D3368" s="136" t="s">
        <v>921</v>
      </c>
      <c r="E3368" s="136" t="s">
        <v>335</v>
      </c>
      <c r="F3368" s="137">
        <v>20550.330000000002</v>
      </c>
    </row>
    <row r="3369" spans="1:6" hidden="1" outlineLevel="2" x14ac:dyDescent="0.25">
      <c r="A3369" s="136" t="s">
        <v>112</v>
      </c>
      <c r="B3369" s="136" t="s">
        <v>113</v>
      </c>
      <c r="C3369" s="136" t="s">
        <v>452</v>
      </c>
      <c r="D3369" s="136" t="s">
        <v>921</v>
      </c>
      <c r="E3369" s="136" t="s">
        <v>363</v>
      </c>
      <c r="F3369" s="137">
        <v>6433.16</v>
      </c>
    </row>
    <row r="3370" spans="1:6" hidden="1" outlineLevel="2" x14ac:dyDescent="0.25">
      <c r="A3370" s="136" t="s">
        <v>112</v>
      </c>
      <c r="B3370" s="136" t="s">
        <v>113</v>
      </c>
      <c r="C3370" s="136" t="s">
        <v>452</v>
      </c>
      <c r="D3370" s="136" t="s">
        <v>921</v>
      </c>
      <c r="E3370" s="136" t="s">
        <v>338</v>
      </c>
      <c r="F3370" s="137">
        <v>2049.46</v>
      </c>
    </row>
    <row r="3371" spans="1:6" hidden="1" outlineLevel="2" x14ac:dyDescent="0.25">
      <c r="A3371" s="136" t="s">
        <v>112</v>
      </c>
      <c r="B3371" s="136" t="s">
        <v>113</v>
      </c>
      <c r="C3371" s="136" t="s">
        <v>452</v>
      </c>
      <c r="D3371" s="136" t="s">
        <v>921</v>
      </c>
      <c r="E3371" s="136" t="s">
        <v>340</v>
      </c>
      <c r="F3371" s="137">
        <v>49992.01</v>
      </c>
    </row>
    <row r="3372" spans="1:6" hidden="1" outlineLevel="2" x14ac:dyDescent="0.25">
      <c r="A3372" s="136" t="s">
        <v>112</v>
      </c>
      <c r="B3372" s="136" t="s">
        <v>113</v>
      </c>
      <c r="C3372" s="136" t="s">
        <v>452</v>
      </c>
      <c r="D3372" s="136" t="s">
        <v>921</v>
      </c>
      <c r="E3372" s="136" t="s">
        <v>337</v>
      </c>
      <c r="F3372" s="137">
        <v>2796.16</v>
      </c>
    </row>
    <row r="3373" spans="1:6" hidden="1" outlineLevel="2" x14ac:dyDescent="0.25">
      <c r="A3373" s="136" t="s">
        <v>112</v>
      </c>
      <c r="B3373" s="136" t="s">
        <v>113</v>
      </c>
      <c r="C3373" s="136" t="s">
        <v>452</v>
      </c>
      <c r="D3373" s="136" t="s">
        <v>921</v>
      </c>
      <c r="E3373" s="136" t="s">
        <v>310</v>
      </c>
      <c r="F3373" s="137">
        <v>23127.3</v>
      </c>
    </row>
    <row r="3374" spans="1:6" hidden="1" outlineLevel="2" x14ac:dyDescent="0.25">
      <c r="A3374" s="136" t="s">
        <v>112</v>
      </c>
      <c r="B3374" s="136" t="s">
        <v>113</v>
      </c>
      <c r="C3374" s="136" t="s">
        <v>452</v>
      </c>
      <c r="D3374" s="136" t="s">
        <v>921</v>
      </c>
      <c r="E3374" s="136" t="s">
        <v>269</v>
      </c>
      <c r="F3374" s="137">
        <v>51956.62</v>
      </c>
    </row>
    <row r="3375" spans="1:6" hidden="1" outlineLevel="2" x14ac:dyDescent="0.25">
      <c r="A3375" s="136" t="s">
        <v>112</v>
      </c>
      <c r="B3375" s="136" t="s">
        <v>113</v>
      </c>
      <c r="C3375" s="136" t="s">
        <v>452</v>
      </c>
      <c r="D3375" s="136" t="s">
        <v>921</v>
      </c>
      <c r="E3375" s="136" t="s">
        <v>336</v>
      </c>
      <c r="F3375" s="137">
        <v>27844.55</v>
      </c>
    </row>
    <row r="3376" spans="1:6" hidden="1" outlineLevel="2" x14ac:dyDescent="0.25">
      <c r="A3376" s="136" t="s">
        <v>112</v>
      </c>
      <c r="B3376" s="136" t="s">
        <v>113</v>
      </c>
      <c r="C3376" s="136" t="s">
        <v>452</v>
      </c>
      <c r="D3376" s="136" t="s">
        <v>922</v>
      </c>
      <c r="E3376" s="136" t="s">
        <v>339</v>
      </c>
      <c r="F3376" s="137">
        <v>104062.05</v>
      </c>
    </row>
    <row r="3377" spans="1:6" hidden="1" outlineLevel="2" x14ac:dyDescent="0.25">
      <c r="A3377" s="136" t="s">
        <v>112</v>
      </c>
      <c r="B3377" s="136" t="s">
        <v>113</v>
      </c>
      <c r="C3377" s="136" t="s">
        <v>452</v>
      </c>
      <c r="D3377" s="136" t="s">
        <v>923</v>
      </c>
      <c r="E3377" s="136" t="s">
        <v>340</v>
      </c>
      <c r="F3377" s="137">
        <v>9344.01</v>
      </c>
    </row>
    <row r="3378" spans="1:6" hidden="1" outlineLevel="2" x14ac:dyDescent="0.25">
      <c r="A3378" s="136" t="s">
        <v>112</v>
      </c>
      <c r="B3378" s="136" t="s">
        <v>113</v>
      </c>
      <c r="C3378" s="136" t="s">
        <v>452</v>
      </c>
      <c r="D3378" s="136" t="s">
        <v>923</v>
      </c>
      <c r="E3378" s="136" t="s">
        <v>310</v>
      </c>
      <c r="F3378" s="137">
        <v>3200.43</v>
      </c>
    </row>
    <row r="3379" spans="1:6" hidden="1" outlineLevel="2" x14ac:dyDescent="0.25">
      <c r="A3379" s="136" t="s">
        <v>112</v>
      </c>
      <c r="B3379" s="136" t="s">
        <v>113</v>
      </c>
      <c r="C3379" s="136" t="s">
        <v>452</v>
      </c>
      <c r="D3379" s="136" t="s">
        <v>923</v>
      </c>
      <c r="E3379" s="136" t="s">
        <v>339</v>
      </c>
      <c r="F3379" s="137">
        <v>3795.73</v>
      </c>
    </row>
    <row r="3380" spans="1:6" hidden="1" outlineLevel="2" x14ac:dyDescent="0.25">
      <c r="A3380" s="136" t="s">
        <v>112</v>
      </c>
      <c r="B3380" s="136" t="s">
        <v>113</v>
      </c>
      <c r="C3380" s="136" t="s">
        <v>452</v>
      </c>
      <c r="D3380" s="136" t="s">
        <v>923</v>
      </c>
      <c r="E3380" s="136" t="s">
        <v>336</v>
      </c>
      <c r="F3380" s="137">
        <v>10482.719999999999</v>
      </c>
    </row>
    <row r="3381" spans="1:6" hidden="1" outlineLevel="2" x14ac:dyDescent="0.25">
      <c r="A3381" s="136" t="s">
        <v>112</v>
      </c>
      <c r="B3381" s="136" t="s">
        <v>113</v>
      </c>
      <c r="C3381" s="136" t="s">
        <v>452</v>
      </c>
      <c r="D3381" s="136" t="s">
        <v>924</v>
      </c>
      <c r="E3381" s="136" t="s">
        <v>361</v>
      </c>
      <c r="F3381" s="137">
        <v>4243.6099999999997</v>
      </c>
    </row>
    <row r="3382" spans="1:6" hidden="1" outlineLevel="2" x14ac:dyDescent="0.25">
      <c r="A3382" s="136" t="s">
        <v>112</v>
      </c>
      <c r="B3382" s="136" t="s">
        <v>113</v>
      </c>
      <c r="C3382" s="136" t="s">
        <v>452</v>
      </c>
      <c r="D3382" s="136" t="s">
        <v>924</v>
      </c>
      <c r="E3382" s="136" t="s">
        <v>317</v>
      </c>
      <c r="F3382" s="137">
        <v>32152.799999999999</v>
      </c>
    </row>
    <row r="3383" spans="1:6" hidden="1" outlineLevel="2" x14ac:dyDescent="0.25">
      <c r="A3383" s="136" t="s">
        <v>112</v>
      </c>
      <c r="B3383" s="136" t="s">
        <v>113</v>
      </c>
      <c r="C3383" s="136" t="s">
        <v>452</v>
      </c>
      <c r="D3383" s="136" t="s">
        <v>924</v>
      </c>
      <c r="E3383" s="136" t="s">
        <v>336</v>
      </c>
      <c r="F3383" s="137">
        <v>2407.21</v>
      </c>
    </row>
    <row r="3384" spans="1:6" hidden="1" outlineLevel="2" x14ac:dyDescent="0.25">
      <c r="A3384" s="136" t="s">
        <v>112</v>
      </c>
      <c r="B3384" s="136" t="s">
        <v>113</v>
      </c>
      <c r="C3384" s="136" t="s">
        <v>452</v>
      </c>
      <c r="D3384" s="136" t="s">
        <v>925</v>
      </c>
      <c r="E3384" s="136" t="s">
        <v>340</v>
      </c>
      <c r="F3384" s="137">
        <v>13809.41</v>
      </c>
    </row>
    <row r="3385" spans="1:6" hidden="1" outlineLevel="2" x14ac:dyDescent="0.25">
      <c r="A3385" s="136" t="s">
        <v>112</v>
      </c>
      <c r="B3385" s="136" t="s">
        <v>113</v>
      </c>
      <c r="C3385" s="136" t="s">
        <v>452</v>
      </c>
      <c r="D3385" s="136" t="s">
        <v>926</v>
      </c>
      <c r="E3385" s="136" t="s">
        <v>376</v>
      </c>
      <c r="F3385" s="137">
        <v>20807.02</v>
      </c>
    </row>
    <row r="3386" spans="1:6" hidden="1" outlineLevel="2" x14ac:dyDescent="0.25">
      <c r="A3386" s="136" t="s">
        <v>112</v>
      </c>
      <c r="B3386" s="136" t="s">
        <v>113</v>
      </c>
      <c r="C3386" s="136" t="s">
        <v>452</v>
      </c>
      <c r="D3386" s="136" t="s">
        <v>926</v>
      </c>
      <c r="E3386" s="136" t="s">
        <v>361</v>
      </c>
      <c r="F3386" s="137">
        <v>28804.3</v>
      </c>
    </row>
    <row r="3387" spans="1:6" hidden="1" outlineLevel="2" x14ac:dyDescent="0.25">
      <c r="A3387" s="136" t="s">
        <v>112</v>
      </c>
      <c r="B3387" s="136" t="s">
        <v>113</v>
      </c>
      <c r="C3387" s="136" t="s">
        <v>452</v>
      </c>
      <c r="D3387" s="136" t="s">
        <v>926</v>
      </c>
      <c r="E3387" s="136" t="s">
        <v>363</v>
      </c>
      <c r="F3387" s="137">
        <v>7212.99</v>
      </c>
    </row>
    <row r="3388" spans="1:6" hidden="1" outlineLevel="2" x14ac:dyDescent="0.25">
      <c r="A3388" s="136" t="s">
        <v>112</v>
      </c>
      <c r="B3388" s="136" t="s">
        <v>113</v>
      </c>
      <c r="C3388" s="136" t="s">
        <v>452</v>
      </c>
      <c r="D3388" s="136" t="s">
        <v>926</v>
      </c>
      <c r="E3388" s="136" t="s">
        <v>310</v>
      </c>
      <c r="F3388" s="137">
        <v>30313.74</v>
      </c>
    </row>
    <row r="3389" spans="1:6" hidden="1" outlineLevel="2" x14ac:dyDescent="0.25">
      <c r="A3389" s="136" t="s">
        <v>112</v>
      </c>
      <c r="B3389" s="136" t="s">
        <v>113</v>
      </c>
      <c r="C3389" s="136" t="s">
        <v>452</v>
      </c>
      <c r="D3389" s="136" t="s">
        <v>926</v>
      </c>
      <c r="E3389" s="136" t="s">
        <v>375</v>
      </c>
      <c r="F3389" s="137">
        <v>5298.3</v>
      </c>
    </row>
    <row r="3390" spans="1:6" hidden="1" outlineLevel="2" x14ac:dyDescent="0.25">
      <c r="A3390" s="136" t="s">
        <v>112</v>
      </c>
      <c r="B3390" s="136" t="s">
        <v>113</v>
      </c>
      <c r="C3390" s="136" t="s">
        <v>452</v>
      </c>
      <c r="D3390" s="136" t="s">
        <v>926</v>
      </c>
      <c r="E3390" s="136" t="s">
        <v>340</v>
      </c>
      <c r="F3390" s="137">
        <v>63793</v>
      </c>
    </row>
    <row r="3391" spans="1:6" hidden="1" outlineLevel="2" x14ac:dyDescent="0.25">
      <c r="A3391" s="136" t="s">
        <v>112</v>
      </c>
      <c r="B3391" s="136" t="s">
        <v>113</v>
      </c>
      <c r="C3391" s="136" t="s">
        <v>452</v>
      </c>
      <c r="D3391" s="136" t="s">
        <v>926</v>
      </c>
      <c r="E3391" s="136" t="s">
        <v>269</v>
      </c>
      <c r="F3391" s="137">
        <v>3865.67</v>
      </c>
    </row>
    <row r="3392" spans="1:6" hidden="1" outlineLevel="2" x14ac:dyDescent="0.25">
      <c r="A3392" s="136" t="s">
        <v>112</v>
      </c>
      <c r="B3392" s="136" t="s">
        <v>113</v>
      </c>
      <c r="C3392" s="136" t="s">
        <v>452</v>
      </c>
      <c r="D3392" s="136" t="s">
        <v>926</v>
      </c>
      <c r="E3392" s="136" t="s">
        <v>337</v>
      </c>
      <c r="F3392" s="137">
        <v>9264.91</v>
      </c>
    </row>
    <row r="3393" spans="1:6" hidden="1" outlineLevel="2" x14ac:dyDescent="0.25">
      <c r="A3393" s="136" t="s">
        <v>112</v>
      </c>
      <c r="B3393" s="136" t="s">
        <v>113</v>
      </c>
      <c r="C3393" s="136" t="s">
        <v>452</v>
      </c>
      <c r="D3393" s="136" t="s">
        <v>926</v>
      </c>
      <c r="E3393" s="136" t="s">
        <v>339</v>
      </c>
      <c r="F3393" s="137">
        <v>65901.490000000005</v>
      </c>
    </row>
    <row r="3394" spans="1:6" hidden="1" outlineLevel="2" x14ac:dyDescent="0.25">
      <c r="A3394" s="136" t="s">
        <v>112</v>
      </c>
      <c r="B3394" s="136" t="s">
        <v>113</v>
      </c>
      <c r="C3394" s="136" t="s">
        <v>452</v>
      </c>
      <c r="D3394" s="136" t="s">
        <v>926</v>
      </c>
      <c r="E3394" s="136" t="s">
        <v>336</v>
      </c>
      <c r="F3394" s="137">
        <v>16133</v>
      </c>
    </row>
    <row r="3395" spans="1:6" hidden="1" outlineLevel="2" x14ac:dyDescent="0.25">
      <c r="A3395" s="136" t="s">
        <v>112</v>
      </c>
      <c r="B3395" s="136" t="s">
        <v>113</v>
      </c>
      <c r="C3395" s="136" t="s">
        <v>452</v>
      </c>
      <c r="D3395" s="136" t="s">
        <v>926</v>
      </c>
      <c r="E3395" s="136" t="s">
        <v>335</v>
      </c>
      <c r="F3395" s="137">
        <v>80315.11</v>
      </c>
    </row>
    <row r="3396" spans="1:6" hidden="1" outlineLevel="2" x14ac:dyDescent="0.25">
      <c r="A3396" s="136" t="s">
        <v>112</v>
      </c>
      <c r="B3396" s="136" t="s">
        <v>113</v>
      </c>
      <c r="C3396" s="136" t="s">
        <v>452</v>
      </c>
      <c r="D3396" s="136" t="s">
        <v>927</v>
      </c>
      <c r="E3396" s="136" t="s">
        <v>310</v>
      </c>
      <c r="F3396" s="137">
        <v>3739.29</v>
      </c>
    </row>
    <row r="3397" spans="1:6" hidden="1" outlineLevel="2" x14ac:dyDescent="0.25">
      <c r="A3397" s="136" t="s">
        <v>112</v>
      </c>
      <c r="B3397" s="136" t="s">
        <v>113</v>
      </c>
      <c r="C3397" s="136" t="s">
        <v>452</v>
      </c>
      <c r="D3397" s="136" t="s">
        <v>928</v>
      </c>
      <c r="E3397" s="136" t="s">
        <v>361</v>
      </c>
      <c r="F3397" s="137">
        <v>4091.42</v>
      </c>
    </row>
    <row r="3398" spans="1:6" hidden="1" outlineLevel="2" x14ac:dyDescent="0.25">
      <c r="A3398" s="136" t="s">
        <v>112</v>
      </c>
      <c r="B3398" s="136" t="s">
        <v>113</v>
      </c>
      <c r="C3398" s="136" t="s">
        <v>452</v>
      </c>
      <c r="D3398" s="136" t="s">
        <v>929</v>
      </c>
      <c r="E3398" s="136" t="s">
        <v>340</v>
      </c>
      <c r="F3398" s="137">
        <v>37644.019999999997</v>
      </c>
    </row>
    <row r="3399" spans="1:6" hidden="1" outlineLevel="2" x14ac:dyDescent="0.25">
      <c r="A3399" s="136" t="s">
        <v>112</v>
      </c>
      <c r="B3399" s="136" t="s">
        <v>113</v>
      </c>
      <c r="C3399" s="136" t="s">
        <v>452</v>
      </c>
      <c r="D3399" s="136" t="s">
        <v>930</v>
      </c>
      <c r="E3399" s="136" t="s">
        <v>269</v>
      </c>
      <c r="F3399" s="137">
        <v>10750.06</v>
      </c>
    </row>
    <row r="3400" spans="1:6" hidden="1" outlineLevel="2" x14ac:dyDescent="0.25">
      <c r="A3400" s="136" t="s">
        <v>112</v>
      </c>
      <c r="B3400" s="136" t="s">
        <v>113</v>
      </c>
      <c r="C3400" s="136" t="s">
        <v>452</v>
      </c>
      <c r="D3400" s="136" t="s">
        <v>930</v>
      </c>
      <c r="E3400" s="136" t="s">
        <v>338</v>
      </c>
      <c r="F3400" s="137">
        <v>90511.93</v>
      </c>
    </row>
    <row r="3401" spans="1:6" hidden="1" outlineLevel="2" x14ac:dyDescent="0.25">
      <c r="A3401" s="136" t="s">
        <v>112</v>
      </c>
      <c r="B3401" s="136" t="s">
        <v>113</v>
      </c>
      <c r="C3401" s="136" t="s">
        <v>452</v>
      </c>
      <c r="D3401" s="136" t="s">
        <v>931</v>
      </c>
      <c r="E3401" s="136" t="s">
        <v>269</v>
      </c>
      <c r="F3401" s="137">
        <v>16574.650000000001</v>
      </c>
    </row>
    <row r="3402" spans="1:6" hidden="1" outlineLevel="2" x14ac:dyDescent="0.25">
      <c r="A3402" s="136" t="s">
        <v>112</v>
      </c>
      <c r="B3402" s="136" t="s">
        <v>113</v>
      </c>
      <c r="C3402" s="136" t="s">
        <v>452</v>
      </c>
      <c r="D3402" s="136" t="s">
        <v>932</v>
      </c>
      <c r="E3402" s="136" t="s">
        <v>310</v>
      </c>
      <c r="F3402" s="137">
        <v>58906.78</v>
      </c>
    </row>
    <row r="3403" spans="1:6" hidden="1" outlineLevel="2" x14ac:dyDescent="0.25">
      <c r="A3403" s="136" t="s">
        <v>112</v>
      </c>
      <c r="B3403" s="136" t="s">
        <v>113</v>
      </c>
      <c r="C3403" s="136" t="s">
        <v>452</v>
      </c>
      <c r="D3403" s="136" t="s">
        <v>932</v>
      </c>
      <c r="E3403" s="136" t="s">
        <v>339</v>
      </c>
      <c r="F3403" s="137">
        <v>26991.08</v>
      </c>
    </row>
    <row r="3404" spans="1:6" hidden="1" outlineLevel="2" x14ac:dyDescent="0.25">
      <c r="A3404" s="136" t="s">
        <v>112</v>
      </c>
      <c r="B3404" s="136" t="s">
        <v>113</v>
      </c>
      <c r="C3404" s="136" t="s">
        <v>452</v>
      </c>
      <c r="D3404" s="136" t="s">
        <v>932</v>
      </c>
      <c r="E3404" s="136" t="s">
        <v>335</v>
      </c>
      <c r="F3404" s="137">
        <v>53804.99</v>
      </c>
    </row>
    <row r="3405" spans="1:6" hidden="1" outlineLevel="2" x14ac:dyDescent="0.25">
      <c r="A3405" s="136" t="s">
        <v>112</v>
      </c>
      <c r="B3405" s="136" t="s">
        <v>113</v>
      </c>
      <c r="C3405" s="136" t="s">
        <v>452</v>
      </c>
      <c r="D3405" s="136" t="s">
        <v>932</v>
      </c>
      <c r="E3405" s="136" t="s">
        <v>269</v>
      </c>
      <c r="F3405" s="137">
        <v>57550.96</v>
      </c>
    </row>
    <row r="3406" spans="1:6" hidden="1" outlineLevel="2" x14ac:dyDescent="0.25">
      <c r="A3406" s="136" t="s">
        <v>112</v>
      </c>
      <c r="B3406" s="136" t="s">
        <v>113</v>
      </c>
      <c r="C3406" s="136" t="s">
        <v>452</v>
      </c>
      <c r="D3406" s="136" t="s">
        <v>932</v>
      </c>
      <c r="E3406" s="136" t="s">
        <v>375</v>
      </c>
      <c r="F3406" s="137">
        <v>9562.59</v>
      </c>
    </row>
    <row r="3407" spans="1:6" hidden="1" outlineLevel="2" x14ac:dyDescent="0.25">
      <c r="A3407" s="136" t="s">
        <v>112</v>
      </c>
      <c r="B3407" s="136" t="s">
        <v>113</v>
      </c>
      <c r="C3407" s="136" t="s">
        <v>452</v>
      </c>
      <c r="D3407" s="136" t="s">
        <v>932</v>
      </c>
      <c r="E3407" s="136" t="s">
        <v>362</v>
      </c>
      <c r="F3407" s="137">
        <v>6431.57</v>
      </c>
    </row>
    <row r="3408" spans="1:6" hidden="1" outlineLevel="2" x14ac:dyDescent="0.25">
      <c r="A3408" s="136" t="s">
        <v>112</v>
      </c>
      <c r="B3408" s="136" t="s">
        <v>113</v>
      </c>
      <c r="C3408" s="136" t="s">
        <v>452</v>
      </c>
      <c r="D3408" s="136" t="s">
        <v>932</v>
      </c>
      <c r="E3408" s="136" t="s">
        <v>372</v>
      </c>
      <c r="F3408" s="137">
        <v>6299.56</v>
      </c>
    </row>
    <row r="3409" spans="1:6" hidden="1" outlineLevel="2" x14ac:dyDescent="0.25">
      <c r="A3409" s="136" t="s">
        <v>112</v>
      </c>
      <c r="B3409" s="136" t="s">
        <v>113</v>
      </c>
      <c r="C3409" s="136" t="s">
        <v>452</v>
      </c>
      <c r="D3409" s="136" t="s">
        <v>932</v>
      </c>
      <c r="E3409" s="136" t="s">
        <v>334</v>
      </c>
      <c r="F3409" s="137">
        <v>43799.83</v>
      </c>
    </row>
    <row r="3410" spans="1:6" hidden="1" outlineLevel="2" x14ac:dyDescent="0.25">
      <c r="A3410" s="136" t="s">
        <v>112</v>
      </c>
      <c r="B3410" s="136" t="s">
        <v>113</v>
      </c>
      <c r="C3410" s="136" t="s">
        <v>452</v>
      </c>
      <c r="D3410" s="136" t="s">
        <v>932</v>
      </c>
      <c r="E3410" s="136" t="s">
        <v>383</v>
      </c>
      <c r="F3410" s="137">
        <v>13949.09</v>
      </c>
    </row>
    <row r="3411" spans="1:6" hidden="1" outlineLevel="2" x14ac:dyDescent="0.25">
      <c r="A3411" s="136" t="s">
        <v>112</v>
      </c>
      <c r="B3411" s="136" t="s">
        <v>113</v>
      </c>
      <c r="C3411" s="136" t="s">
        <v>452</v>
      </c>
      <c r="D3411" s="136" t="s">
        <v>932</v>
      </c>
      <c r="E3411" s="136" t="s">
        <v>361</v>
      </c>
      <c r="F3411" s="137">
        <v>75839.86</v>
      </c>
    </row>
    <row r="3412" spans="1:6" hidden="1" outlineLevel="2" x14ac:dyDescent="0.25">
      <c r="A3412" s="136" t="s">
        <v>112</v>
      </c>
      <c r="B3412" s="136" t="s">
        <v>113</v>
      </c>
      <c r="C3412" s="136" t="s">
        <v>452</v>
      </c>
      <c r="D3412" s="136" t="s">
        <v>932</v>
      </c>
      <c r="E3412" s="136" t="s">
        <v>340</v>
      </c>
      <c r="F3412" s="137">
        <v>63358.8</v>
      </c>
    </row>
    <row r="3413" spans="1:6" hidden="1" outlineLevel="2" x14ac:dyDescent="0.25">
      <c r="A3413" s="136" t="s">
        <v>112</v>
      </c>
      <c r="B3413" s="136" t="s">
        <v>113</v>
      </c>
      <c r="C3413" s="136" t="s">
        <v>452</v>
      </c>
      <c r="D3413" s="136" t="s">
        <v>932</v>
      </c>
      <c r="E3413" s="136" t="s">
        <v>376</v>
      </c>
      <c r="F3413" s="137">
        <v>10447.5</v>
      </c>
    </row>
    <row r="3414" spans="1:6" hidden="1" outlineLevel="2" x14ac:dyDescent="0.25">
      <c r="A3414" s="136" t="s">
        <v>112</v>
      </c>
      <c r="B3414" s="136" t="s">
        <v>113</v>
      </c>
      <c r="C3414" s="136" t="s">
        <v>452</v>
      </c>
      <c r="D3414" s="136" t="s">
        <v>932</v>
      </c>
      <c r="E3414" s="136" t="s">
        <v>337</v>
      </c>
      <c r="F3414" s="137">
        <v>12336.2</v>
      </c>
    </row>
    <row r="3415" spans="1:6" hidden="1" outlineLevel="2" x14ac:dyDescent="0.25">
      <c r="A3415" s="136" t="s">
        <v>112</v>
      </c>
      <c r="B3415" s="136" t="s">
        <v>113</v>
      </c>
      <c r="C3415" s="136" t="s">
        <v>452</v>
      </c>
      <c r="D3415" s="136" t="s">
        <v>933</v>
      </c>
      <c r="E3415" s="136" t="s">
        <v>337</v>
      </c>
      <c r="F3415" s="137">
        <v>68.78</v>
      </c>
    </row>
    <row r="3416" spans="1:6" hidden="1" outlineLevel="2" x14ac:dyDescent="0.25">
      <c r="A3416" s="136" t="s">
        <v>112</v>
      </c>
      <c r="B3416" s="136" t="s">
        <v>113</v>
      </c>
      <c r="C3416" s="136" t="s">
        <v>452</v>
      </c>
      <c r="D3416" s="136" t="s">
        <v>933</v>
      </c>
      <c r="E3416" s="136" t="s">
        <v>336</v>
      </c>
      <c r="F3416" s="137">
        <v>7506.72</v>
      </c>
    </row>
    <row r="3417" spans="1:6" hidden="1" outlineLevel="2" x14ac:dyDescent="0.25">
      <c r="A3417" s="136" t="s">
        <v>112</v>
      </c>
      <c r="B3417" s="136" t="s">
        <v>113</v>
      </c>
      <c r="C3417" s="136" t="s">
        <v>452</v>
      </c>
      <c r="D3417" s="136" t="s">
        <v>933</v>
      </c>
      <c r="E3417" s="136" t="s">
        <v>340</v>
      </c>
      <c r="F3417" s="137">
        <v>33009.949999999997</v>
      </c>
    </row>
    <row r="3418" spans="1:6" hidden="1" outlineLevel="2" x14ac:dyDescent="0.25">
      <c r="A3418" s="136" t="s">
        <v>112</v>
      </c>
      <c r="B3418" s="136" t="s">
        <v>113</v>
      </c>
      <c r="C3418" s="136" t="s">
        <v>452</v>
      </c>
      <c r="D3418" s="136" t="s">
        <v>933</v>
      </c>
      <c r="E3418" s="136" t="s">
        <v>362</v>
      </c>
      <c r="F3418" s="137">
        <v>1037.22</v>
      </c>
    </row>
    <row r="3419" spans="1:6" hidden="1" outlineLevel="2" x14ac:dyDescent="0.25">
      <c r="A3419" s="136" t="s">
        <v>112</v>
      </c>
      <c r="B3419" s="136" t="s">
        <v>113</v>
      </c>
      <c r="C3419" s="136" t="s">
        <v>452</v>
      </c>
      <c r="D3419" s="136" t="s">
        <v>933</v>
      </c>
      <c r="E3419" s="136" t="s">
        <v>338</v>
      </c>
      <c r="F3419" s="137">
        <v>10373.959999999999</v>
      </c>
    </row>
    <row r="3420" spans="1:6" hidden="1" outlineLevel="2" x14ac:dyDescent="0.25">
      <c r="A3420" s="136" t="s">
        <v>112</v>
      </c>
      <c r="B3420" s="136" t="s">
        <v>113</v>
      </c>
      <c r="C3420" s="136" t="s">
        <v>452</v>
      </c>
      <c r="D3420" s="136" t="s">
        <v>934</v>
      </c>
      <c r="E3420" s="136" t="s">
        <v>340</v>
      </c>
      <c r="F3420" s="137">
        <v>3705.77</v>
      </c>
    </row>
    <row r="3421" spans="1:6" hidden="1" outlineLevel="2" x14ac:dyDescent="0.25">
      <c r="A3421" s="136" t="s">
        <v>112</v>
      </c>
      <c r="B3421" s="136" t="s">
        <v>113</v>
      </c>
      <c r="C3421" s="136" t="s">
        <v>452</v>
      </c>
      <c r="D3421" s="136" t="s">
        <v>934</v>
      </c>
      <c r="E3421" s="136" t="s">
        <v>338</v>
      </c>
      <c r="F3421" s="137">
        <v>4043.39</v>
      </c>
    </row>
    <row r="3422" spans="1:6" hidden="1" outlineLevel="2" x14ac:dyDescent="0.25">
      <c r="A3422" s="136" t="s">
        <v>112</v>
      </c>
      <c r="B3422" s="136" t="s">
        <v>113</v>
      </c>
      <c r="C3422" s="136" t="s">
        <v>452</v>
      </c>
      <c r="D3422" s="136" t="s">
        <v>934</v>
      </c>
      <c r="E3422" s="136" t="s">
        <v>269</v>
      </c>
      <c r="F3422" s="137">
        <v>4732.46</v>
      </c>
    </row>
    <row r="3423" spans="1:6" hidden="1" outlineLevel="2" x14ac:dyDescent="0.25">
      <c r="A3423" s="136" t="s">
        <v>112</v>
      </c>
      <c r="B3423" s="136" t="s">
        <v>113</v>
      </c>
      <c r="C3423" s="136" t="s">
        <v>452</v>
      </c>
      <c r="D3423" s="136" t="s">
        <v>934</v>
      </c>
      <c r="E3423" s="136" t="s">
        <v>310</v>
      </c>
      <c r="F3423" s="137">
        <v>15485.9</v>
      </c>
    </row>
    <row r="3424" spans="1:6" hidden="1" outlineLevel="2" x14ac:dyDescent="0.25">
      <c r="A3424" s="136" t="s">
        <v>112</v>
      </c>
      <c r="B3424" s="136" t="s">
        <v>113</v>
      </c>
      <c r="C3424" s="136" t="s">
        <v>452</v>
      </c>
      <c r="D3424" s="136" t="s">
        <v>935</v>
      </c>
      <c r="E3424" s="136" t="s">
        <v>340</v>
      </c>
      <c r="F3424" s="137">
        <v>10347.209999999999</v>
      </c>
    </row>
    <row r="3425" spans="1:6" hidden="1" outlineLevel="2" x14ac:dyDescent="0.25">
      <c r="A3425" s="136" t="s">
        <v>112</v>
      </c>
      <c r="B3425" s="136" t="s">
        <v>113</v>
      </c>
      <c r="C3425" s="136" t="s">
        <v>452</v>
      </c>
      <c r="D3425" s="136" t="s">
        <v>935</v>
      </c>
      <c r="E3425" s="136" t="s">
        <v>335</v>
      </c>
      <c r="F3425" s="137">
        <v>10521.8</v>
      </c>
    </row>
    <row r="3426" spans="1:6" hidden="1" outlineLevel="2" x14ac:dyDescent="0.25">
      <c r="A3426" s="136" t="s">
        <v>112</v>
      </c>
      <c r="B3426" s="136" t="s">
        <v>113</v>
      </c>
      <c r="C3426" s="136" t="s">
        <v>452</v>
      </c>
      <c r="D3426" s="136" t="s">
        <v>935</v>
      </c>
      <c r="E3426" s="136" t="s">
        <v>337</v>
      </c>
      <c r="F3426" s="137">
        <v>4831.6400000000003</v>
      </c>
    </row>
    <row r="3427" spans="1:6" hidden="1" outlineLevel="2" x14ac:dyDescent="0.25">
      <c r="A3427" s="136" t="s">
        <v>112</v>
      </c>
      <c r="B3427" s="136" t="s">
        <v>113</v>
      </c>
      <c r="C3427" s="136" t="s">
        <v>452</v>
      </c>
      <c r="D3427" s="136" t="s">
        <v>935</v>
      </c>
      <c r="E3427" s="136" t="s">
        <v>334</v>
      </c>
      <c r="F3427" s="137">
        <v>10814.58</v>
      </c>
    </row>
    <row r="3428" spans="1:6" hidden="1" outlineLevel="2" x14ac:dyDescent="0.25">
      <c r="A3428" s="136" t="s">
        <v>112</v>
      </c>
      <c r="B3428" s="136" t="s">
        <v>113</v>
      </c>
      <c r="C3428" s="136" t="s">
        <v>452</v>
      </c>
      <c r="D3428" s="136" t="s">
        <v>935</v>
      </c>
      <c r="E3428" s="136" t="s">
        <v>269</v>
      </c>
      <c r="F3428" s="137">
        <v>26436.76</v>
      </c>
    </row>
    <row r="3429" spans="1:6" hidden="1" outlineLevel="2" x14ac:dyDescent="0.25">
      <c r="A3429" s="136" t="s">
        <v>112</v>
      </c>
      <c r="B3429" s="136" t="s">
        <v>113</v>
      </c>
      <c r="C3429" s="136" t="s">
        <v>452</v>
      </c>
      <c r="D3429" s="136" t="s">
        <v>935</v>
      </c>
      <c r="E3429" s="136" t="s">
        <v>310</v>
      </c>
      <c r="F3429" s="137">
        <v>1458.81</v>
      </c>
    </row>
    <row r="3430" spans="1:6" hidden="1" outlineLevel="2" x14ac:dyDescent="0.25">
      <c r="A3430" s="136" t="s">
        <v>112</v>
      </c>
      <c r="B3430" s="136" t="s">
        <v>113</v>
      </c>
      <c r="C3430" s="136" t="s">
        <v>452</v>
      </c>
      <c r="D3430" s="136" t="s">
        <v>935</v>
      </c>
      <c r="E3430" s="136" t="s">
        <v>338</v>
      </c>
      <c r="F3430" s="137">
        <v>2800.53</v>
      </c>
    </row>
    <row r="3431" spans="1:6" hidden="1" outlineLevel="2" x14ac:dyDescent="0.25">
      <c r="A3431" s="136" t="s">
        <v>112</v>
      </c>
      <c r="B3431" s="136" t="s">
        <v>113</v>
      </c>
      <c r="C3431" s="136" t="s">
        <v>452</v>
      </c>
      <c r="D3431" s="136" t="s">
        <v>936</v>
      </c>
      <c r="E3431" s="136" t="s">
        <v>336</v>
      </c>
      <c r="F3431" s="137">
        <v>2407.21</v>
      </c>
    </row>
    <row r="3432" spans="1:6" hidden="1" outlineLevel="2" x14ac:dyDescent="0.25">
      <c r="A3432" s="136" t="s">
        <v>112</v>
      </c>
      <c r="B3432" s="136" t="s">
        <v>113</v>
      </c>
      <c r="C3432" s="136" t="s">
        <v>452</v>
      </c>
      <c r="D3432" s="136" t="s">
        <v>937</v>
      </c>
      <c r="E3432" s="136" t="s">
        <v>269</v>
      </c>
      <c r="F3432" s="137">
        <v>104089.05</v>
      </c>
    </row>
    <row r="3433" spans="1:6" hidden="1" outlineLevel="2" x14ac:dyDescent="0.25">
      <c r="A3433" s="136" t="s">
        <v>112</v>
      </c>
      <c r="B3433" s="136" t="s">
        <v>113</v>
      </c>
      <c r="C3433" s="136" t="s">
        <v>452</v>
      </c>
      <c r="D3433" s="136" t="s">
        <v>937</v>
      </c>
      <c r="E3433" s="136" t="s">
        <v>310</v>
      </c>
      <c r="F3433" s="137">
        <v>39513.550000000003</v>
      </c>
    </row>
    <row r="3434" spans="1:6" hidden="1" outlineLevel="2" x14ac:dyDescent="0.25">
      <c r="A3434" s="136" t="s">
        <v>112</v>
      </c>
      <c r="B3434" s="136" t="s">
        <v>113</v>
      </c>
      <c r="C3434" s="136" t="s">
        <v>452</v>
      </c>
      <c r="D3434" s="136" t="s">
        <v>938</v>
      </c>
      <c r="E3434" s="136" t="s">
        <v>335</v>
      </c>
      <c r="F3434" s="137">
        <v>13667.56</v>
      </c>
    </row>
    <row r="3435" spans="1:6" hidden="1" outlineLevel="2" x14ac:dyDescent="0.25">
      <c r="A3435" s="136" t="s">
        <v>112</v>
      </c>
      <c r="B3435" s="136" t="s">
        <v>113</v>
      </c>
      <c r="C3435" s="136" t="s">
        <v>452</v>
      </c>
      <c r="D3435" s="136" t="s">
        <v>939</v>
      </c>
      <c r="E3435" s="136" t="s">
        <v>269</v>
      </c>
      <c r="F3435" s="137">
        <v>31039.72</v>
      </c>
    </row>
    <row r="3436" spans="1:6" hidden="1" outlineLevel="2" x14ac:dyDescent="0.25">
      <c r="A3436" s="136" t="s">
        <v>112</v>
      </c>
      <c r="B3436" s="136" t="s">
        <v>113</v>
      </c>
      <c r="C3436" s="136" t="s">
        <v>452</v>
      </c>
      <c r="D3436" s="136" t="s">
        <v>939</v>
      </c>
      <c r="E3436" s="136" t="s">
        <v>335</v>
      </c>
      <c r="F3436" s="137">
        <v>4063.49</v>
      </c>
    </row>
    <row r="3437" spans="1:6" hidden="1" outlineLevel="2" x14ac:dyDescent="0.25">
      <c r="A3437" s="136" t="s">
        <v>112</v>
      </c>
      <c r="B3437" s="136" t="s">
        <v>113</v>
      </c>
      <c r="C3437" s="136" t="s">
        <v>452</v>
      </c>
      <c r="D3437" s="136" t="s">
        <v>940</v>
      </c>
      <c r="E3437" s="136" t="s">
        <v>334</v>
      </c>
      <c r="F3437" s="137">
        <v>2011.83</v>
      </c>
    </row>
    <row r="3438" spans="1:6" hidden="1" outlineLevel="2" x14ac:dyDescent="0.25">
      <c r="A3438" s="136" t="s">
        <v>112</v>
      </c>
      <c r="B3438" s="136" t="s">
        <v>113</v>
      </c>
      <c r="C3438" s="136" t="s">
        <v>452</v>
      </c>
      <c r="D3438" s="136" t="s">
        <v>941</v>
      </c>
      <c r="E3438" s="136" t="s">
        <v>339</v>
      </c>
      <c r="F3438" s="137">
        <v>11834.71</v>
      </c>
    </row>
    <row r="3439" spans="1:6" hidden="1" outlineLevel="2" x14ac:dyDescent="0.25">
      <c r="A3439" s="136" t="s">
        <v>112</v>
      </c>
      <c r="B3439" s="136" t="s">
        <v>113</v>
      </c>
      <c r="C3439" s="136" t="s">
        <v>452</v>
      </c>
      <c r="D3439" s="136" t="s">
        <v>942</v>
      </c>
      <c r="E3439" s="136" t="s">
        <v>335</v>
      </c>
      <c r="F3439" s="137">
        <v>19687.830000000002</v>
      </c>
    </row>
    <row r="3440" spans="1:6" hidden="1" outlineLevel="2" x14ac:dyDescent="0.25">
      <c r="A3440" s="136" t="s">
        <v>112</v>
      </c>
      <c r="B3440" s="136" t="s">
        <v>113</v>
      </c>
      <c r="C3440" s="136" t="s">
        <v>452</v>
      </c>
      <c r="D3440" s="136" t="s">
        <v>942</v>
      </c>
      <c r="E3440" s="136" t="s">
        <v>340</v>
      </c>
      <c r="F3440" s="137">
        <v>12737.28</v>
      </c>
    </row>
    <row r="3441" spans="1:6" hidden="1" outlineLevel="2" x14ac:dyDescent="0.25">
      <c r="A3441" s="136" t="s">
        <v>112</v>
      </c>
      <c r="B3441" s="136" t="s">
        <v>113</v>
      </c>
      <c r="C3441" s="136" t="s">
        <v>452</v>
      </c>
      <c r="D3441" s="136" t="s">
        <v>943</v>
      </c>
      <c r="E3441" s="136" t="s">
        <v>336</v>
      </c>
      <c r="F3441" s="137">
        <v>11318.57</v>
      </c>
    </row>
    <row r="3442" spans="1:6" hidden="1" outlineLevel="2" x14ac:dyDescent="0.25">
      <c r="A3442" s="136" t="s">
        <v>112</v>
      </c>
      <c r="B3442" s="136" t="s">
        <v>113</v>
      </c>
      <c r="C3442" s="136" t="s">
        <v>452</v>
      </c>
      <c r="D3442" s="136" t="s">
        <v>943</v>
      </c>
      <c r="E3442" s="136" t="s">
        <v>361</v>
      </c>
      <c r="F3442" s="137">
        <v>2935.17</v>
      </c>
    </row>
    <row r="3443" spans="1:6" hidden="1" outlineLevel="2" x14ac:dyDescent="0.25">
      <c r="A3443" s="136" t="s">
        <v>112</v>
      </c>
      <c r="B3443" s="136" t="s">
        <v>113</v>
      </c>
      <c r="C3443" s="136" t="s">
        <v>452</v>
      </c>
      <c r="D3443" s="136" t="s">
        <v>943</v>
      </c>
      <c r="E3443" s="136" t="s">
        <v>339</v>
      </c>
      <c r="F3443" s="137">
        <v>11095.08</v>
      </c>
    </row>
    <row r="3444" spans="1:6" hidden="1" outlineLevel="2" x14ac:dyDescent="0.25">
      <c r="A3444" s="136" t="s">
        <v>112</v>
      </c>
      <c r="B3444" s="136" t="s">
        <v>113</v>
      </c>
      <c r="C3444" s="136" t="s">
        <v>452</v>
      </c>
      <c r="D3444" s="136" t="s">
        <v>943</v>
      </c>
      <c r="E3444" s="136" t="s">
        <v>372</v>
      </c>
      <c r="F3444" s="137">
        <v>730.61</v>
      </c>
    </row>
    <row r="3445" spans="1:6" hidden="1" outlineLevel="2" x14ac:dyDescent="0.25">
      <c r="A3445" s="136" t="s">
        <v>112</v>
      </c>
      <c r="B3445" s="136" t="s">
        <v>113</v>
      </c>
      <c r="C3445" s="136" t="s">
        <v>452</v>
      </c>
      <c r="D3445" s="136" t="s">
        <v>943</v>
      </c>
      <c r="E3445" s="136" t="s">
        <v>376</v>
      </c>
      <c r="F3445" s="137">
        <v>8762.06</v>
      </c>
    </row>
    <row r="3446" spans="1:6" hidden="1" outlineLevel="2" x14ac:dyDescent="0.25">
      <c r="A3446" s="136" t="s">
        <v>112</v>
      </c>
      <c r="B3446" s="136" t="s">
        <v>113</v>
      </c>
      <c r="C3446" s="136" t="s">
        <v>452</v>
      </c>
      <c r="D3446" s="136" t="s">
        <v>943</v>
      </c>
      <c r="E3446" s="136" t="s">
        <v>340</v>
      </c>
      <c r="F3446" s="137">
        <v>5189.93</v>
      </c>
    </row>
    <row r="3447" spans="1:6" hidden="1" outlineLevel="2" x14ac:dyDescent="0.25">
      <c r="A3447" s="136" t="s">
        <v>112</v>
      </c>
      <c r="B3447" s="136" t="s">
        <v>113</v>
      </c>
      <c r="C3447" s="136" t="s">
        <v>452</v>
      </c>
      <c r="D3447" s="136" t="s">
        <v>944</v>
      </c>
      <c r="E3447" s="136" t="s">
        <v>335</v>
      </c>
      <c r="F3447" s="137">
        <v>9842.44</v>
      </c>
    </row>
    <row r="3448" spans="1:6" hidden="1" outlineLevel="2" x14ac:dyDescent="0.25">
      <c r="A3448" s="136" t="s">
        <v>112</v>
      </c>
      <c r="B3448" s="136" t="s">
        <v>113</v>
      </c>
      <c r="C3448" s="136" t="s">
        <v>452</v>
      </c>
      <c r="D3448" s="136" t="s">
        <v>944</v>
      </c>
      <c r="E3448" s="136" t="s">
        <v>334</v>
      </c>
      <c r="F3448" s="137">
        <v>25837.360000000001</v>
      </c>
    </row>
    <row r="3449" spans="1:6" hidden="1" outlineLevel="2" x14ac:dyDescent="0.25">
      <c r="A3449" s="136" t="s">
        <v>112</v>
      </c>
      <c r="B3449" s="136" t="s">
        <v>113</v>
      </c>
      <c r="C3449" s="136" t="s">
        <v>452</v>
      </c>
      <c r="D3449" s="136" t="s">
        <v>944</v>
      </c>
      <c r="E3449" s="136" t="s">
        <v>336</v>
      </c>
      <c r="F3449" s="137">
        <v>24991.84</v>
      </c>
    </row>
    <row r="3450" spans="1:6" hidden="1" outlineLevel="2" x14ac:dyDescent="0.25">
      <c r="A3450" s="136" t="s">
        <v>112</v>
      </c>
      <c r="B3450" s="136" t="s">
        <v>113</v>
      </c>
      <c r="C3450" s="136" t="s">
        <v>452</v>
      </c>
      <c r="D3450" s="136" t="s">
        <v>944</v>
      </c>
      <c r="E3450" s="136" t="s">
        <v>362</v>
      </c>
      <c r="F3450" s="137">
        <v>19859.98</v>
      </c>
    </row>
    <row r="3451" spans="1:6" hidden="1" outlineLevel="2" x14ac:dyDescent="0.25">
      <c r="A3451" s="136" t="s">
        <v>112</v>
      </c>
      <c r="B3451" s="136" t="s">
        <v>113</v>
      </c>
      <c r="C3451" s="136" t="s">
        <v>452</v>
      </c>
      <c r="D3451" s="136" t="s">
        <v>945</v>
      </c>
      <c r="E3451" s="136" t="s">
        <v>336</v>
      </c>
      <c r="F3451" s="137">
        <v>2407.21</v>
      </c>
    </row>
    <row r="3452" spans="1:6" hidden="1" outlineLevel="2" x14ac:dyDescent="0.25">
      <c r="A3452" s="136" t="s">
        <v>112</v>
      </c>
      <c r="B3452" s="136" t="s">
        <v>113</v>
      </c>
      <c r="C3452" s="136" t="s">
        <v>452</v>
      </c>
      <c r="D3452" s="136" t="s">
        <v>946</v>
      </c>
      <c r="E3452" s="136" t="s">
        <v>337</v>
      </c>
      <c r="F3452" s="137">
        <v>17473.12</v>
      </c>
    </row>
    <row r="3453" spans="1:6" hidden="1" outlineLevel="2" x14ac:dyDescent="0.25">
      <c r="A3453" s="136" t="s">
        <v>112</v>
      </c>
      <c r="B3453" s="136" t="s">
        <v>113</v>
      </c>
      <c r="C3453" s="136" t="s">
        <v>452</v>
      </c>
      <c r="D3453" s="136" t="s">
        <v>947</v>
      </c>
      <c r="E3453" s="136" t="s">
        <v>376</v>
      </c>
      <c r="F3453" s="137">
        <v>8073.7</v>
      </c>
    </row>
    <row r="3454" spans="1:6" hidden="1" outlineLevel="2" x14ac:dyDescent="0.25">
      <c r="A3454" s="136" t="s">
        <v>112</v>
      </c>
      <c r="B3454" s="136" t="s">
        <v>113</v>
      </c>
      <c r="C3454" s="136" t="s">
        <v>452</v>
      </c>
      <c r="D3454" s="136" t="s">
        <v>947</v>
      </c>
      <c r="E3454" s="136" t="s">
        <v>269</v>
      </c>
      <c r="F3454" s="137">
        <v>14913.05</v>
      </c>
    </row>
    <row r="3455" spans="1:6" hidden="1" outlineLevel="2" x14ac:dyDescent="0.25">
      <c r="A3455" s="136" t="s">
        <v>112</v>
      </c>
      <c r="B3455" s="136" t="s">
        <v>113</v>
      </c>
      <c r="C3455" s="136" t="s">
        <v>452</v>
      </c>
      <c r="D3455" s="136" t="s">
        <v>947</v>
      </c>
      <c r="E3455" s="136" t="s">
        <v>375</v>
      </c>
      <c r="F3455" s="137">
        <v>22150.17</v>
      </c>
    </row>
    <row r="3456" spans="1:6" hidden="1" outlineLevel="2" x14ac:dyDescent="0.25">
      <c r="A3456" s="136" t="s">
        <v>112</v>
      </c>
      <c r="B3456" s="136" t="s">
        <v>113</v>
      </c>
      <c r="C3456" s="136" t="s">
        <v>452</v>
      </c>
      <c r="D3456" s="136" t="s">
        <v>947</v>
      </c>
      <c r="E3456" s="136" t="s">
        <v>338</v>
      </c>
      <c r="F3456" s="137">
        <v>11202.22</v>
      </c>
    </row>
    <row r="3457" spans="1:6" hidden="1" outlineLevel="2" x14ac:dyDescent="0.25">
      <c r="A3457" s="136" t="s">
        <v>112</v>
      </c>
      <c r="B3457" s="136" t="s">
        <v>113</v>
      </c>
      <c r="C3457" s="136" t="s">
        <v>452</v>
      </c>
      <c r="D3457" s="136" t="s">
        <v>947</v>
      </c>
      <c r="E3457" s="136" t="s">
        <v>340</v>
      </c>
      <c r="F3457" s="137">
        <v>37936.78</v>
      </c>
    </row>
    <row r="3458" spans="1:6" hidden="1" outlineLevel="2" x14ac:dyDescent="0.25">
      <c r="A3458" s="136" t="s">
        <v>112</v>
      </c>
      <c r="B3458" s="136" t="s">
        <v>113</v>
      </c>
      <c r="C3458" s="136" t="s">
        <v>452</v>
      </c>
      <c r="D3458" s="136" t="s">
        <v>947</v>
      </c>
      <c r="E3458" s="136" t="s">
        <v>339</v>
      </c>
      <c r="F3458" s="137">
        <v>17252.2</v>
      </c>
    </row>
    <row r="3459" spans="1:6" hidden="1" outlineLevel="2" x14ac:dyDescent="0.25">
      <c r="A3459" s="136" t="s">
        <v>112</v>
      </c>
      <c r="B3459" s="136" t="s">
        <v>113</v>
      </c>
      <c r="C3459" s="136" t="s">
        <v>452</v>
      </c>
      <c r="D3459" s="136" t="s">
        <v>948</v>
      </c>
      <c r="E3459" s="136" t="s">
        <v>334</v>
      </c>
      <c r="F3459" s="137">
        <v>3551.81</v>
      </c>
    </row>
    <row r="3460" spans="1:6" hidden="1" outlineLevel="2" x14ac:dyDescent="0.25">
      <c r="A3460" s="136" t="s">
        <v>112</v>
      </c>
      <c r="B3460" s="136" t="s">
        <v>113</v>
      </c>
      <c r="C3460" s="136" t="s">
        <v>452</v>
      </c>
      <c r="D3460" s="136" t="s">
        <v>949</v>
      </c>
      <c r="E3460" s="136" t="s">
        <v>363</v>
      </c>
      <c r="F3460" s="137">
        <v>11206.24</v>
      </c>
    </row>
    <row r="3461" spans="1:6" hidden="1" outlineLevel="2" x14ac:dyDescent="0.25">
      <c r="A3461" s="136" t="s">
        <v>112</v>
      </c>
      <c r="B3461" s="136" t="s">
        <v>113</v>
      </c>
      <c r="C3461" s="136" t="s">
        <v>452</v>
      </c>
      <c r="D3461" s="136" t="s">
        <v>949</v>
      </c>
      <c r="E3461" s="136" t="s">
        <v>335</v>
      </c>
      <c r="F3461" s="137">
        <v>28773.360000000001</v>
      </c>
    </row>
    <row r="3462" spans="1:6" hidden="1" outlineLevel="2" x14ac:dyDescent="0.25">
      <c r="A3462" s="136" t="s">
        <v>112</v>
      </c>
      <c r="B3462" s="136" t="s">
        <v>113</v>
      </c>
      <c r="C3462" s="136" t="s">
        <v>452</v>
      </c>
      <c r="D3462" s="136" t="s">
        <v>949</v>
      </c>
      <c r="E3462" s="136" t="s">
        <v>337</v>
      </c>
      <c r="F3462" s="137">
        <v>19379.689999999999</v>
      </c>
    </row>
    <row r="3463" spans="1:6" hidden="1" outlineLevel="2" x14ac:dyDescent="0.25">
      <c r="A3463" s="136" t="s">
        <v>112</v>
      </c>
      <c r="B3463" s="136" t="s">
        <v>113</v>
      </c>
      <c r="C3463" s="136" t="s">
        <v>452</v>
      </c>
      <c r="D3463" s="136" t="s">
        <v>949</v>
      </c>
      <c r="E3463" s="136" t="s">
        <v>376</v>
      </c>
      <c r="F3463" s="137">
        <v>5438.44</v>
      </c>
    </row>
    <row r="3464" spans="1:6" hidden="1" outlineLevel="2" x14ac:dyDescent="0.25">
      <c r="A3464" s="136" t="s">
        <v>112</v>
      </c>
      <c r="B3464" s="136" t="s">
        <v>113</v>
      </c>
      <c r="C3464" s="136" t="s">
        <v>452</v>
      </c>
      <c r="D3464" s="136" t="s">
        <v>950</v>
      </c>
      <c r="E3464" s="136" t="s">
        <v>269</v>
      </c>
      <c r="F3464" s="137">
        <v>36998.92</v>
      </c>
    </row>
    <row r="3465" spans="1:6" hidden="1" outlineLevel="2" x14ac:dyDescent="0.25">
      <c r="A3465" s="136" t="s">
        <v>112</v>
      </c>
      <c r="B3465" s="136" t="s">
        <v>113</v>
      </c>
      <c r="C3465" s="136" t="s">
        <v>452</v>
      </c>
      <c r="D3465" s="136" t="s">
        <v>950</v>
      </c>
      <c r="E3465" s="136" t="s">
        <v>335</v>
      </c>
      <c r="F3465" s="137">
        <v>49765.33</v>
      </c>
    </row>
    <row r="3466" spans="1:6" hidden="1" outlineLevel="2" x14ac:dyDescent="0.25">
      <c r="A3466" s="136" t="s">
        <v>112</v>
      </c>
      <c r="B3466" s="136" t="s">
        <v>113</v>
      </c>
      <c r="C3466" s="136" t="s">
        <v>452</v>
      </c>
      <c r="D3466" s="136" t="s">
        <v>950</v>
      </c>
      <c r="E3466" s="136" t="s">
        <v>338</v>
      </c>
      <c r="F3466" s="137">
        <v>61380.46</v>
      </c>
    </row>
    <row r="3467" spans="1:6" hidden="1" outlineLevel="2" x14ac:dyDescent="0.25">
      <c r="A3467" s="136" t="s">
        <v>112</v>
      </c>
      <c r="B3467" s="136" t="s">
        <v>113</v>
      </c>
      <c r="C3467" s="136" t="s">
        <v>452</v>
      </c>
      <c r="D3467" s="136" t="s">
        <v>950</v>
      </c>
      <c r="E3467" s="136" t="s">
        <v>336</v>
      </c>
      <c r="F3467" s="137">
        <v>20279.04</v>
      </c>
    </row>
    <row r="3468" spans="1:6" hidden="1" outlineLevel="2" x14ac:dyDescent="0.25">
      <c r="A3468" s="136" t="s">
        <v>112</v>
      </c>
      <c r="B3468" s="136" t="s">
        <v>113</v>
      </c>
      <c r="C3468" s="136" t="s">
        <v>452</v>
      </c>
      <c r="D3468" s="136" t="s">
        <v>950</v>
      </c>
      <c r="E3468" s="136" t="s">
        <v>337</v>
      </c>
      <c r="F3468" s="137">
        <v>13621.05</v>
      </c>
    </row>
    <row r="3469" spans="1:6" hidden="1" outlineLevel="2" x14ac:dyDescent="0.25">
      <c r="A3469" s="136" t="s">
        <v>112</v>
      </c>
      <c r="B3469" s="136" t="s">
        <v>113</v>
      </c>
      <c r="C3469" s="136" t="s">
        <v>452</v>
      </c>
      <c r="D3469" s="136" t="s">
        <v>950</v>
      </c>
      <c r="E3469" s="136" t="s">
        <v>383</v>
      </c>
      <c r="F3469" s="137">
        <v>3314.87</v>
      </c>
    </row>
    <row r="3470" spans="1:6" hidden="1" outlineLevel="2" x14ac:dyDescent="0.25">
      <c r="A3470" s="136" t="s">
        <v>112</v>
      </c>
      <c r="B3470" s="136" t="s">
        <v>113</v>
      </c>
      <c r="C3470" s="136" t="s">
        <v>452</v>
      </c>
      <c r="D3470" s="136" t="s">
        <v>950</v>
      </c>
      <c r="E3470" s="136" t="s">
        <v>339</v>
      </c>
      <c r="F3470" s="137">
        <v>26335.93</v>
      </c>
    </row>
    <row r="3471" spans="1:6" hidden="1" outlineLevel="2" x14ac:dyDescent="0.25">
      <c r="A3471" s="136" t="s">
        <v>112</v>
      </c>
      <c r="B3471" s="136" t="s">
        <v>113</v>
      </c>
      <c r="C3471" s="136" t="s">
        <v>452</v>
      </c>
      <c r="D3471" s="136" t="s">
        <v>950</v>
      </c>
      <c r="E3471" s="136" t="s">
        <v>340</v>
      </c>
      <c r="F3471" s="137">
        <v>97554.99</v>
      </c>
    </row>
    <row r="3472" spans="1:6" hidden="1" outlineLevel="2" x14ac:dyDescent="0.25">
      <c r="A3472" s="136" t="s">
        <v>112</v>
      </c>
      <c r="B3472" s="136" t="s">
        <v>113</v>
      </c>
      <c r="C3472" s="136" t="s">
        <v>452</v>
      </c>
      <c r="D3472" s="136" t="s">
        <v>951</v>
      </c>
      <c r="E3472" s="136" t="s">
        <v>337</v>
      </c>
      <c r="F3472" s="137">
        <v>2796.22</v>
      </c>
    </row>
    <row r="3473" spans="1:6" hidden="1" outlineLevel="2" x14ac:dyDescent="0.25">
      <c r="A3473" s="136" t="s">
        <v>112</v>
      </c>
      <c r="B3473" s="136" t="s">
        <v>113</v>
      </c>
      <c r="C3473" s="136" t="s">
        <v>452</v>
      </c>
      <c r="D3473" s="136" t="s">
        <v>951</v>
      </c>
      <c r="E3473" s="136" t="s">
        <v>310</v>
      </c>
      <c r="F3473" s="137">
        <v>9184.7800000000007</v>
      </c>
    </row>
    <row r="3474" spans="1:6" hidden="1" outlineLevel="2" x14ac:dyDescent="0.25">
      <c r="A3474" s="136" t="s">
        <v>112</v>
      </c>
      <c r="B3474" s="136" t="s">
        <v>113</v>
      </c>
      <c r="C3474" s="136" t="s">
        <v>452</v>
      </c>
      <c r="D3474" s="136" t="s">
        <v>951</v>
      </c>
      <c r="E3474" s="136" t="s">
        <v>338</v>
      </c>
      <c r="F3474" s="137">
        <v>2800.55</v>
      </c>
    </row>
    <row r="3475" spans="1:6" hidden="1" outlineLevel="2" x14ac:dyDescent="0.25">
      <c r="A3475" s="136" t="s">
        <v>112</v>
      </c>
      <c r="B3475" s="136" t="s">
        <v>113</v>
      </c>
      <c r="C3475" s="136" t="s">
        <v>452</v>
      </c>
      <c r="D3475" s="136" t="s">
        <v>952</v>
      </c>
      <c r="E3475" s="136" t="s">
        <v>375</v>
      </c>
      <c r="F3475" s="137">
        <v>51404.62</v>
      </c>
    </row>
    <row r="3476" spans="1:6" hidden="1" outlineLevel="2" x14ac:dyDescent="0.25">
      <c r="A3476" s="136" t="s">
        <v>112</v>
      </c>
      <c r="B3476" s="136" t="s">
        <v>113</v>
      </c>
      <c r="C3476" s="136" t="s">
        <v>452</v>
      </c>
      <c r="D3476" s="136" t="s">
        <v>953</v>
      </c>
      <c r="E3476" s="136" t="s">
        <v>336</v>
      </c>
      <c r="F3476" s="137">
        <v>17952.439999999999</v>
      </c>
    </row>
    <row r="3477" spans="1:6" hidden="1" outlineLevel="2" x14ac:dyDescent="0.25">
      <c r="A3477" s="136" t="s">
        <v>112</v>
      </c>
      <c r="B3477" s="136" t="s">
        <v>113</v>
      </c>
      <c r="C3477" s="136" t="s">
        <v>452</v>
      </c>
      <c r="D3477" s="136" t="s">
        <v>953</v>
      </c>
      <c r="E3477" s="136" t="s">
        <v>269</v>
      </c>
      <c r="F3477" s="137">
        <v>2335.34</v>
      </c>
    </row>
    <row r="3478" spans="1:6" hidden="1" outlineLevel="2" x14ac:dyDescent="0.25">
      <c r="A3478" s="136" t="s">
        <v>112</v>
      </c>
      <c r="B3478" s="136" t="s">
        <v>113</v>
      </c>
      <c r="C3478" s="136" t="s">
        <v>452</v>
      </c>
      <c r="D3478" s="136" t="s">
        <v>953</v>
      </c>
      <c r="E3478" s="136" t="s">
        <v>338</v>
      </c>
      <c r="F3478" s="137">
        <v>11324.1</v>
      </c>
    </row>
    <row r="3479" spans="1:6" hidden="1" outlineLevel="2" x14ac:dyDescent="0.25">
      <c r="A3479" s="136" t="s">
        <v>112</v>
      </c>
      <c r="B3479" s="136" t="s">
        <v>113</v>
      </c>
      <c r="C3479" s="136" t="s">
        <v>452</v>
      </c>
      <c r="D3479" s="136" t="s">
        <v>953</v>
      </c>
      <c r="E3479" s="136" t="s">
        <v>340</v>
      </c>
      <c r="F3479" s="137">
        <v>21226.36</v>
      </c>
    </row>
    <row r="3480" spans="1:6" hidden="1" outlineLevel="2" x14ac:dyDescent="0.25">
      <c r="A3480" s="136" t="s">
        <v>112</v>
      </c>
      <c r="B3480" s="136" t="s">
        <v>113</v>
      </c>
      <c r="C3480" s="136" t="s">
        <v>452</v>
      </c>
      <c r="D3480" s="136" t="s">
        <v>953</v>
      </c>
      <c r="E3480" s="136" t="s">
        <v>335</v>
      </c>
      <c r="F3480" s="137">
        <v>2938.03</v>
      </c>
    </row>
    <row r="3481" spans="1:6" hidden="1" outlineLevel="2" x14ac:dyDescent="0.25">
      <c r="A3481" s="136" t="s">
        <v>112</v>
      </c>
      <c r="B3481" s="136" t="s">
        <v>113</v>
      </c>
      <c r="C3481" s="136" t="s">
        <v>452</v>
      </c>
      <c r="D3481" s="136" t="s">
        <v>953</v>
      </c>
      <c r="E3481" s="136" t="s">
        <v>334</v>
      </c>
      <c r="F3481" s="137">
        <v>9526</v>
      </c>
    </row>
    <row r="3482" spans="1:6" hidden="1" outlineLevel="2" x14ac:dyDescent="0.25">
      <c r="A3482" s="136" t="s">
        <v>112</v>
      </c>
      <c r="B3482" s="136" t="s">
        <v>113</v>
      </c>
      <c r="C3482" s="136" t="s">
        <v>452</v>
      </c>
      <c r="D3482" s="136" t="s">
        <v>954</v>
      </c>
      <c r="E3482" s="136" t="s">
        <v>338</v>
      </c>
      <c r="F3482" s="137">
        <v>11324.09</v>
      </c>
    </row>
    <row r="3483" spans="1:6" hidden="1" outlineLevel="2" x14ac:dyDescent="0.25">
      <c r="A3483" s="136" t="s">
        <v>112</v>
      </c>
      <c r="B3483" s="136" t="s">
        <v>113</v>
      </c>
      <c r="C3483" s="136" t="s">
        <v>452</v>
      </c>
      <c r="D3483" s="136" t="s">
        <v>955</v>
      </c>
      <c r="E3483" s="136" t="s">
        <v>340</v>
      </c>
      <c r="F3483" s="137">
        <v>5189.95</v>
      </c>
    </row>
    <row r="3484" spans="1:6" hidden="1" outlineLevel="2" x14ac:dyDescent="0.25">
      <c r="A3484" s="136" t="s">
        <v>112</v>
      </c>
      <c r="B3484" s="136" t="s">
        <v>113</v>
      </c>
      <c r="C3484" s="136" t="s">
        <v>452</v>
      </c>
      <c r="D3484" s="136" t="s">
        <v>956</v>
      </c>
      <c r="E3484" s="136" t="s">
        <v>383</v>
      </c>
      <c r="F3484" s="137">
        <v>4586.7700000000004</v>
      </c>
    </row>
    <row r="3485" spans="1:6" hidden="1" outlineLevel="2" x14ac:dyDescent="0.25">
      <c r="A3485" s="136" t="s">
        <v>112</v>
      </c>
      <c r="B3485" s="136" t="s">
        <v>113</v>
      </c>
      <c r="C3485" s="136" t="s">
        <v>452</v>
      </c>
      <c r="D3485" s="136" t="s">
        <v>956</v>
      </c>
      <c r="E3485" s="136" t="s">
        <v>334</v>
      </c>
      <c r="F3485" s="137">
        <v>27894.92</v>
      </c>
    </row>
    <row r="3486" spans="1:6" hidden="1" outlineLevel="2" x14ac:dyDescent="0.25">
      <c r="A3486" s="136" t="s">
        <v>112</v>
      </c>
      <c r="B3486" s="136" t="s">
        <v>113</v>
      </c>
      <c r="C3486" s="136" t="s">
        <v>452</v>
      </c>
      <c r="D3486" s="136" t="s">
        <v>957</v>
      </c>
      <c r="E3486" s="136" t="s">
        <v>375</v>
      </c>
      <c r="F3486" s="137">
        <v>20832.990000000002</v>
      </c>
    </row>
    <row r="3487" spans="1:6" hidden="1" outlineLevel="2" x14ac:dyDescent="0.25">
      <c r="A3487" s="136" t="s">
        <v>112</v>
      </c>
      <c r="B3487" s="136" t="s">
        <v>113</v>
      </c>
      <c r="C3487" s="136" t="s">
        <v>452</v>
      </c>
      <c r="D3487" s="136" t="s">
        <v>957</v>
      </c>
      <c r="E3487" s="136" t="s">
        <v>310</v>
      </c>
      <c r="F3487" s="137">
        <v>11025.89</v>
      </c>
    </row>
    <row r="3488" spans="1:6" hidden="1" outlineLevel="2" x14ac:dyDescent="0.25">
      <c r="A3488" s="136" t="s">
        <v>112</v>
      </c>
      <c r="B3488" s="136" t="s">
        <v>113</v>
      </c>
      <c r="C3488" s="136" t="s">
        <v>452</v>
      </c>
      <c r="D3488" s="136" t="s">
        <v>958</v>
      </c>
      <c r="E3488" s="136" t="s">
        <v>335</v>
      </c>
      <c r="F3488" s="137">
        <v>3900.26</v>
      </c>
    </row>
    <row r="3489" spans="1:6" hidden="1" outlineLevel="2" x14ac:dyDescent="0.25">
      <c r="A3489" s="136" t="s">
        <v>112</v>
      </c>
      <c r="B3489" s="136" t="s">
        <v>113</v>
      </c>
      <c r="C3489" s="136" t="s">
        <v>452</v>
      </c>
      <c r="D3489" s="136" t="s">
        <v>493</v>
      </c>
      <c r="E3489" s="136" t="s">
        <v>340</v>
      </c>
      <c r="F3489" s="137">
        <v>64797.760000000002</v>
      </c>
    </row>
    <row r="3490" spans="1:6" hidden="1" outlineLevel="2" x14ac:dyDescent="0.25">
      <c r="A3490" s="136" t="s">
        <v>112</v>
      </c>
      <c r="B3490" s="136" t="s">
        <v>113</v>
      </c>
      <c r="C3490" s="136" t="s">
        <v>452</v>
      </c>
      <c r="D3490" s="136" t="s">
        <v>493</v>
      </c>
      <c r="E3490" s="136" t="s">
        <v>269</v>
      </c>
      <c r="F3490" s="137">
        <v>14312.09</v>
      </c>
    </row>
    <row r="3491" spans="1:6" outlineLevel="1" collapsed="1" x14ac:dyDescent="0.25">
      <c r="A3491" s="136"/>
      <c r="B3491" s="136"/>
      <c r="C3491" s="140" t="s">
        <v>453</v>
      </c>
      <c r="D3491" s="136"/>
      <c r="E3491" s="136"/>
      <c r="F3491" s="137">
        <f>SUBTOTAL(9,F3344:F3490)</f>
        <v>3207557.3099999996</v>
      </c>
    </row>
    <row r="3492" spans="1:6" hidden="1" outlineLevel="2" x14ac:dyDescent="0.25">
      <c r="A3492" s="136" t="s">
        <v>112</v>
      </c>
      <c r="B3492" s="136" t="s">
        <v>113</v>
      </c>
      <c r="C3492" s="136" t="s">
        <v>454</v>
      </c>
      <c r="D3492" s="136" t="s">
        <v>959</v>
      </c>
      <c r="E3492" s="136" t="s">
        <v>314</v>
      </c>
      <c r="F3492" s="137">
        <v>39610.080000000002</v>
      </c>
    </row>
    <row r="3493" spans="1:6" outlineLevel="1" collapsed="1" x14ac:dyDescent="0.25">
      <c r="A3493" s="136"/>
      <c r="B3493" s="136"/>
      <c r="C3493" s="140" t="s">
        <v>455</v>
      </c>
      <c r="D3493" s="136"/>
      <c r="E3493" s="136"/>
      <c r="F3493" s="137">
        <f>SUBTOTAL(9,F3492:F3492)</f>
        <v>39610.080000000002</v>
      </c>
    </row>
    <row r="3494" spans="1:6" hidden="1" outlineLevel="2" x14ac:dyDescent="0.25">
      <c r="A3494" s="136" t="s">
        <v>112</v>
      </c>
      <c r="B3494" s="136" t="s">
        <v>113</v>
      </c>
      <c r="C3494" s="136" t="s">
        <v>456</v>
      </c>
      <c r="D3494" s="136" t="s">
        <v>960</v>
      </c>
      <c r="E3494" s="136" t="s">
        <v>313</v>
      </c>
      <c r="F3494" s="137">
        <v>4173.75</v>
      </c>
    </row>
    <row r="3495" spans="1:6" hidden="1" outlineLevel="2" x14ac:dyDescent="0.25">
      <c r="A3495" s="136" t="s">
        <v>112</v>
      </c>
      <c r="B3495" s="136" t="s">
        <v>113</v>
      </c>
      <c r="C3495" s="136" t="s">
        <v>456</v>
      </c>
      <c r="D3495" s="136" t="s">
        <v>960</v>
      </c>
      <c r="E3495" s="136" t="s">
        <v>343</v>
      </c>
      <c r="F3495" s="137">
        <v>58573.54</v>
      </c>
    </row>
    <row r="3496" spans="1:6" outlineLevel="1" collapsed="1" x14ac:dyDescent="0.25">
      <c r="A3496" s="136"/>
      <c r="B3496" s="136"/>
      <c r="C3496" s="140" t="s">
        <v>457</v>
      </c>
      <c r="D3496" s="136"/>
      <c r="E3496" s="136"/>
      <c r="F3496" s="137">
        <f>SUBTOTAL(9,F3494:F3495)</f>
        <v>62747.29</v>
      </c>
    </row>
    <row r="3497" spans="1:6" hidden="1" outlineLevel="2" x14ac:dyDescent="0.25">
      <c r="A3497" s="136" t="s">
        <v>112</v>
      </c>
      <c r="B3497" s="136" t="s">
        <v>113</v>
      </c>
      <c r="C3497" s="136" t="s">
        <v>458</v>
      </c>
      <c r="D3497" s="136" t="s">
        <v>961</v>
      </c>
      <c r="E3497" s="136" t="s">
        <v>362</v>
      </c>
      <c r="F3497" s="137">
        <v>7057.68</v>
      </c>
    </row>
    <row r="3498" spans="1:6" hidden="1" outlineLevel="2" x14ac:dyDescent="0.25">
      <c r="A3498" s="136" t="s">
        <v>112</v>
      </c>
      <c r="B3498" s="136" t="s">
        <v>113</v>
      </c>
      <c r="C3498" s="136" t="s">
        <v>458</v>
      </c>
      <c r="D3498" s="136" t="s">
        <v>961</v>
      </c>
      <c r="E3498" s="136" t="s">
        <v>361</v>
      </c>
      <c r="F3498" s="137">
        <v>6303.01</v>
      </c>
    </row>
    <row r="3499" spans="1:6" hidden="1" outlineLevel="2" x14ac:dyDescent="0.25">
      <c r="A3499" s="136" t="s">
        <v>112</v>
      </c>
      <c r="B3499" s="136" t="s">
        <v>113</v>
      </c>
      <c r="C3499" s="136" t="s">
        <v>458</v>
      </c>
      <c r="D3499" s="136" t="s">
        <v>961</v>
      </c>
      <c r="E3499" s="136" t="s">
        <v>367</v>
      </c>
      <c r="F3499" s="137">
        <v>5321.65</v>
      </c>
    </row>
    <row r="3500" spans="1:6" hidden="1" outlineLevel="2" x14ac:dyDescent="0.25">
      <c r="A3500" s="136" t="s">
        <v>112</v>
      </c>
      <c r="B3500" s="136" t="s">
        <v>113</v>
      </c>
      <c r="C3500" s="136" t="s">
        <v>458</v>
      </c>
      <c r="D3500" s="136" t="s">
        <v>961</v>
      </c>
      <c r="E3500" s="136" t="s">
        <v>329</v>
      </c>
      <c r="F3500" s="137">
        <v>744.89</v>
      </c>
    </row>
    <row r="3501" spans="1:6" outlineLevel="1" collapsed="1" x14ac:dyDescent="0.25">
      <c r="A3501" s="136"/>
      <c r="B3501" s="136"/>
      <c r="C3501" s="140" t="s">
        <v>459</v>
      </c>
      <c r="D3501" s="136"/>
      <c r="E3501" s="136"/>
      <c r="F3501" s="137">
        <f>SUBTOTAL(9,F3497:F3500)</f>
        <v>19427.23</v>
      </c>
    </row>
    <row r="3502" spans="1:6" hidden="1" outlineLevel="2" x14ac:dyDescent="0.25">
      <c r="A3502" s="136" t="s">
        <v>112</v>
      </c>
      <c r="B3502" s="136" t="s">
        <v>113</v>
      </c>
      <c r="C3502" s="136" t="s">
        <v>460</v>
      </c>
      <c r="D3502" s="136" t="s">
        <v>962</v>
      </c>
      <c r="E3502" s="136" t="s">
        <v>383</v>
      </c>
      <c r="F3502" s="137">
        <v>8707.6299999999992</v>
      </c>
    </row>
    <row r="3503" spans="1:6" hidden="1" outlineLevel="2" x14ac:dyDescent="0.25">
      <c r="A3503" s="136" t="s">
        <v>112</v>
      </c>
      <c r="B3503" s="136" t="s">
        <v>113</v>
      </c>
      <c r="C3503" s="136" t="s">
        <v>460</v>
      </c>
      <c r="D3503" s="136" t="s">
        <v>962</v>
      </c>
      <c r="E3503" s="136" t="s">
        <v>335</v>
      </c>
      <c r="F3503" s="137">
        <v>37162.49</v>
      </c>
    </row>
    <row r="3504" spans="1:6" hidden="1" outlineLevel="2" x14ac:dyDescent="0.25">
      <c r="A3504" s="136" t="s">
        <v>112</v>
      </c>
      <c r="B3504" s="136" t="s">
        <v>113</v>
      </c>
      <c r="C3504" s="136" t="s">
        <v>460</v>
      </c>
      <c r="D3504" s="136" t="s">
        <v>962</v>
      </c>
      <c r="E3504" s="136" t="s">
        <v>339</v>
      </c>
      <c r="F3504" s="137">
        <v>17004.97</v>
      </c>
    </row>
    <row r="3505" spans="1:6" hidden="1" outlineLevel="2" x14ac:dyDescent="0.25">
      <c r="A3505" s="136" t="s">
        <v>112</v>
      </c>
      <c r="B3505" s="136" t="s">
        <v>113</v>
      </c>
      <c r="C3505" s="136" t="s">
        <v>460</v>
      </c>
      <c r="D3505" s="136" t="s">
        <v>963</v>
      </c>
      <c r="E3505" s="136" t="s">
        <v>335</v>
      </c>
      <c r="F3505" s="137">
        <v>28820.639999999999</v>
      </c>
    </row>
    <row r="3506" spans="1:6" hidden="1" outlineLevel="2" x14ac:dyDescent="0.25">
      <c r="A3506" s="136" t="s">
        <v>112</v>
      </c>
      <c r="B3506" s="136" t="s">
        <v>113</v>
      </c>
      <c r="C3506" s="136" t="s">
        <v>460</v>
      </c>
      <c r="D3506" s="136" t="s">
        <v>964</v>
      </c>
      <c r="E3506" s="136" t="s">
        <v>269</v>
      </c>
      <c r="F3506" s="137">
        <v>41214.339999999997</v>
      </c>
    </row>
    <row r="3507" spans="1:6" hidden="1" outlineLevel="2" x14ac:dyDescent="0.25">
      <c r="A3507" s="136" t="s">
        <v>112</v>
      </c>
      <c r="B3507" s="136" t="s">
        <v>113</v>
      </c>
      <c r="C3507" s="136" t="s">
        <v>460</v>
      </c>
      <c r="D3507" s="136" t="s">
        <v>964</v>
      </c>
      <c r="E3507" s="136" t="s">
        <v>361</v>
      </c>
      <c r="F3507" s="137">
        <v>66724.97</v>
      </c>
    </row>
    <row r="3508" spans="1:6" hidden="1" outlineLevel="2" x14ac:dyDescent="0.25">
      <c r="A3508" s="136" t="s">
        <v>112</v>
      </c>
      <c r="B3508" s="136" t="s">
        <v>113</v>
      </c>
      <c r="C3508" s="136" t="s">
        <v>460</v>
      </c>
      <c r="D3508" s="136" t="s">
        <v>964</v>
      </c>
      <c r="E3508" s="136" t="s">
        <v>334</v>
      </c>
      <c r="F3508" s="137">
        <v>111582.22</v>
      </c>
    </row>
    <row r="3509" spans="1:6" hidden="1" outlineLevel="2" x14ac:dyDescent="0.25">
      <c r="A3509" s="136" t="s">
        <v>112</v>
      </c>
      <c r="B3509" s="136" t="s">
        <v>113</v>
      </c>
      <c r="C3509" s="136" t="s">
        <v>460</v>
      </c>
      <c r="D3509" s="136" t="s">
        <v>964</v>
      </c>
      <c r="E3509" s="136" t="s">
        <v>383</v>
      </c>
      <c r="F3509" s="137">
        <v>32083.95</v>
      </c>
    </row>
    <row r="3510" spans="1:6" hidden="1" outlineLevel="2" x14ac:dyDescent="0.25">
      <c r="A3510" s="136" t="s">
        <v>112</v>
      </c>
      <c r="B3510" s="136" t="s">
        <v>113</v>
      </c>
      <c r="C3510" s="136" t="s">
        <v>460</v>
      </c>
      <c r="D3510" s="136" t="s">
        <v>964</v>
      </c>
      <c r="E3510" s="136" t="s">
        <v>340</v>
      </c>
      <c r="F3510" s="137">
        <v>9237.7900000000009</v>
      </c>
    </row>
    <row r="3511" spans="1:6" hidden="1" outlineLevel="2" x14ac:dyDescent="0.25">
      <c r="A3511" s="136" t="s">
        <v>112</v>
      </c>
      <c r="B3511" s="136" t="s">
        <v>113</v>
      </c>
      <c r="C3511" s="136" t="s">
        <v>460</v>
      </c>
      <c r="D3511" s="136" t="s">
        <v>964</v>
      </c>
      <c r="E3511" s="136" t="s">
        <v>335</v>
      </c>
      <c r="F3511" s="137">
        <v>47639.86</v>
      </c>
    </row>
    <row r="3512" spans="1:6" hidden="1" outlineLevel="2" x14ac:dyDescent="0.25">
      <c r="A3512" s="136" t="s">
        <v>112</v>
      </c>
      <c r="B3512" s="136" t="s">
        <v>113</v>
      </c>
      <c r="C3512" s="136" t="s">
        <v>460</v>
      </c>
      <c r="D3512" s="136" t="s">
        <v>493</v>
      </c>
      <c r="E3512" s="136" t="s">
        <v>269</v>
      </c>
      <c r="F3512" s="137">
        <v>38652.1</v>
      </c>
    </row>
    <row r="3513" spans="1:6" outlineLevel="1" collapsed="1" x14ac:dyDescent="0.25">
      <c r="A3513" s="136"/>
      <c r="B3513" s="136"/>
      <c r="C3513" s="140" t="s">
        <v>461</v>
      </c>
      <c r="D3513" s="136"/>
      <c r="E3513" s="136"/>
      <c r="F3513" s="137">
        <f>SUBTOTAL(9,F3502:F3512)</f>
        <v>438830.95999999996</v>
      </c>
    </row>
    <row r="3514" spans="1:6" hidden="1" outlineLevel="2" x14ac:dyDescent="0.25">
      <c r="A3514" s="136" t="s">
        <v>112</v>
      </c>
      <c r="B3514" s="136" t="s">
        <v>113</v>
      </c>
      <c r="C3514" s="136" t="s">
        <v>462</v>
      </c>
      <c r="D3514" s="136" t="s">
        <v>965</v>
      </c>
      <c r="E3514" s="136" t="s">
        <v>335</v>
      </c>
      <c r="F3514" s="137">
        <v>6886</v>
      </c>
    </row>
    <row r="3515" spans="1:6" hidden="1" outlineLevel="2" x14ac:dyDescent="0.25">
      <c r="A3515" s="136" t="s">
        <v>112</v>
      </c>
      <c r="B3515" s="136" t="s">
        <v>113</v>
      </c>
      <c r="C3515" s="136" t="s">
        <v>462</v>
      </c>
      <c r="D3515" s="136" t="s">
        <v>966</v>
      </c>
      <c r="E3515" s="136" t="s">
        <v>339</v>
      </c>
      <c r="F3515" s="137">
        <v>1464.51</v>
      </c>
    </row>
    <row r="3516" spans="1:6" hidden="1" outlineLevel="2" x14ac:dyDescent="0.25">
      <c r="A3516" s="136" t="s">
        <v>112</v>
      </c>
      <c r="B3516" s="136" t="s">
        <v>113</v>
      </c>
      <c r="C3516" s="136" t="s">
        <v>462</v>
      </c>
      <c r="D3516" s="136" t="s">
        <v>966</v>
      </c>
      <c r="E3516" s="136" t="s">
        <v>362</v>
      </c>
      <c r="F3516" s="137">
        <v>44140.92</v>
      </c>
    </row>
    <row r="3517" spans="1:6" hidden="1" outlineLevel="2" x14ac:dyDescent="0.25">
      <c r="A3517" s="136" t="s">
        <v>112</v>
      </c>
      <c r="B3517" s="136" t="s">
        <v>113</v>
      </c>
      <c r="C3517" s="136" t="s">
        <v>462</v>
      </c>
      <c r="D3517" s="136" t="s">
        <v>967</v>
      </c>
      <c r="E3517" s="136" t="s">
        <v>337</v>
      </c>
      <c r="F3517" s="137">
        <v>14710.06</v>
      </c>
    </row>
    <row r="3518" spans="1:6" hidden="1" outlineLevel="2" x14ac:dyDescent="0.25">
      <c r="A3518" s="136" t="s">
        <v>112</v>
      </c>
      <c r="B3518" s="136" t="s">
        <v>113</v>
      </c>
      <c r="C3518" s="136" t="s">
        <v>462</v>
      </c>
      <c r="D3518" s="136" t="s">
        <v>967</v>
      </c>
      <c r="E3518" s="136" t="s">
        <v>338</v>
      </c>
      <c r="F3518" s="137">
        <v>12299.54</v>
      </c>
    </row>
    <row r="3519" spans="1:6" hidden="1" outlineLevel="2" x14ac:dyDescent="0.25">
      <c r="A3519" s="136" t="s">
        <v>112</v>
      </c>
      <c r="B3519" s="136" t="s">
        <v>113</v>
      </c>
      <c r="C3519" s="136" t="s">
        <v>462</v>
      </c>
      <c r="D3519" s="136" t="s">
        <v>968</v>
      </c>
      <c r="E3519" s="136" t="s">
        <v>376</v>
      </c>
      <c r="F3519" s="137">
        <v>10271.469999999999</v>
      </c>
    </row>
    <row r="3520" spans="1:6" hidden="1" outlineLevel="2" x14ac:dyDescent="0.25">
      <c r="A3520" s="136" t="s">
        <v>112</v>
      </c>
      <c r="B3520" s="136" t="s">
        <v>113</v>
      </c>
      <c r="C3520" s="136" t="s">
        <v>462</v>
      </c>
      <c r="D3520" s="136" t="s">
        <v>969</v>
      </c>
      <c r="E3520" s="136" t="s">
        <v>376</v>
      </c>
      <c r="F3520" s="137">
        <v>10807.4</v>
      </c>
    </row>
    <row r="3521" spans="1:6" hidden="1" outlineLevel="2" x14ac:dyDescent="0.25">
      <c r="A3521" s="136" t="s">
        <v>112</v>
      </c>
      <c r="B3521" s="136" t="s">
        <v>113</v>
      </c>
      <c r="C3521" s="136" t="s">
        <v>462</v>
      </c>
      <c r="D3521" s="136" t="s">
        <v>969</v>
      </c>
      <c r="E3521" s="136" t="s">
        <v>334</v>
      </c>
      <c r="F3521" s="137">
        <v>7299.1</v>
      </c>
    </row>
    <row r="3522" spans="1:6" hidden="1" outlineLevel="2" x14ac:dyDescent="0.25">
      <c r="A3522" s="136" t="s">
        <v>112</v>
      </c>
      <c r="B3522" s="136" t="s">
        <v>113</v>
      </c>
      <c r="C3522" s="136" t="s">
        <v>462</v>
      </c>
      <c r="D3522" s="136" t="s">
        <v>970</v>
      </c>
      <c r="E3522" s="136" t="s">
        <v>310</v>
      </c>
      <c r="F3522" s="137">
        <v>16779.150000000001</v>
      </c>
    </row>
    <row r="3523" spans="1:6" hidden="1" outlineLevel="2" x14ac:dyDescent="0.25">
      <c r="A3523" s="136" t="s">
        <v>112</v>
      </c>
      <c r="B3523" s="136" t="s">
        <v>113</v>
      </c>
      <c r="C3523" s="136" t="s">
        <v>462</v>
      </c>
      <c r="D3523" s="136" t="s">
        <v>970</v>
      </c>
      <c r="E3523" s="136" t="s">
        <v>376</v>
      </c>
      <c r="F3523" s="137">
        <v>11459.05</v>
      </c>
    </row>
    <row r="3524" spans="1:6" hidden="1" outlineLevel="2" x14ac:dyDescent="0.25">
      <c r="A3524" s="136" t="s">
        <v>112</v>
      </c>
      <c r="B3524" s="136" t="s">
        <v>113</v>
      </c>
      <c r="C3524" s="136" t="s">
        <v>462</v>
      </c>
      <c r="D3524" s="136" t="s">
        <v>970</v>
      </c>
      <c r="E3524" s="136" t="s">
        <v>363</v>
      </c>
      <c r="F3524" s="137">
        <v>14392.61</v>
      </c>
    </row>
    <row r="3525" spans="1:6" hidden="1" outlineLevel="2" x14ac:dyDescent="0.25">
      <c r="A3525" s="136" t="s">
        <v>112</v>
      </c>
      <c r="B3525" s="136" t="s">
        <v>113</v>
      </c>
      <c r="C3525" s="136" t="s">
        <v>462</v>
      </c>
      <c r="D3525" s="136" t="s">
        <v>970</v>
      </c>
      <c r="E3525" s="136" t="s">
        <v>337</v>
      </c>
      <c r="F3525" s="137">
        <v>154265.65</v>
      </c>
    </row>
    <row r="3526" spans="1:6" hidden="1" outlineLevel="2" x14ac:dyDescent="0.25">
      <c r="A3526" s="136" t="s">
        <v>112</v>
      </c>
      <c r="B3526" s="136" t="s">
        <v>113</v>
      </c>
      <c r="C3526" s="136" t="s">
        <v>462</v>
      </c>
      <c r="D3526" s="136" t="s">
        <v>970</v>
      </c>
      <c r="E3526" s="136" t="s">
        <v>338</v>
      </c>
      <c r="F3526" s="137">
        <v>60618.15</v>
      </c>
    </row>
    <row r="3527" spans="1:6" hidden="1" outlineLevel="2" x14ac:dyDescent="0.25">
      <c r="A3527" s="136" t="s">
        <v>112</v>
      </c>
      <c r="B3527" s="136" t="s">
        <v>113</v>
      </c>
      <c r="C3527" s="136" t="s">
        <v>462</v>
      </c>
      <c r="D3527" s="136" t="s">
        <v>970</v>
      </c>
      <c r="E3527" s="136" t="s">
        <v>339</v>
      </c>
      <c r="F3527" s="137">
        <v>33410.33</v>
      </c>
    </row>
    <row r="3528" spans="1:6" hidden="1" outlineLevel="2" x14ac:dyDescent="0.25">
      <c r="A3528" s="136" t="s">
        <v>112</v>
      </c>
      <c r="B3528" s="136" t="s">
        <v>113</v>
      </c>
      <c r="C3528" s="136" t="s">
        <v>462</v>
      </c>
      <c r="D3528" s="136" t="s">
        <v>970</v>
      </c>
      <c r="E3528" s="136" t="s">
        <v>336</v>
      </c>
      <c r="F3528" s="137">
        <v>13219.82</v>
      </c>
    </row>
    <row r="3529" spans="1:6" hidden="1" outlineLevel="2" x14ac:dyDescent="0.25">
      <c r="A3529" s="136" t="s">
        <v>112</v>
      </c>
      <c r="B3529" s="136" t="s">
        <v>113</v>
      </c>
      <c r="C3529" s="136" t="s">
        <v>462</v>
      </c>
      <c r="D3529" s="136" t="s">
        <v>971</v>
      </c>
      <c r="E3529" s="136" t="s">
        <v>338</v>
      </c>
      <c r="F3529" s="137">
        <v>968.3</v>
      </c>
    </row>
    <row r="3530" spans="1:6" hidden="1" outlineLevel="2" x14ac:dyDescent="0.25">
      <c r="A3530" s="136" t="s">
        <v>112</v>
      </c>
      <c r="B3530" s="136" t="s">
        <v>113</v>
      </c>
      <c r="C3530" s="136" t="s">
        <v>462</v>
      </c>
      <c r="D3530" s="136" t="s">
        <v>972</v>
      </c>
      <c r="E3530" s="136" t="s">
        <v>338</v>
      </c>
      <c r="F3530" s="137">
        <v>5335.72</v>
      </c>
    </row>
    <row r="3531" spans="1:6" hidden="1" outlineLevel="2" x14ac:dyDescent="0.25">
      <c r="A3531" s="136" t="s">
        <v>112</v>
      </c>
      <c r="B3531" s="136" t="s">
        <v>113</v>
      </c>
      <c r="C3531" s="136" t="s">
        <v>462</v>
      </c>
      <c r="D3531" s="136" t="s">
        <v>973</v>
      </c>
      <c r="E3531" s="136" t="s">
        <v>383</v>
      </c>
      <c r="F3531" s="137">
        <v>7473.48</v>
      </c>
    </row>
    <row r="3532" spans="1:6" hidden="1" outlineLevel="2" x14ac:dyDescent="0.25">
      <c r="A3532" s="136" t="s">
        <v>112</v>
      </c>
      <c r="B3532" s="136" t="s">
        <v>113</v>
      </c>
      <c r="C3532" s="136" t="s">
        <v>462</v>
      </c>
      <c r="D3532" s="136" t="s">
        <v>973</v>
      </c>
      <c r="E3532" s="136" t="s">
        <v>310</v>
      </c>
      <c r="F3532" s="137">
        <v>1348.46</v>
      </c>
    </row>
    <row r="3533" spans="1:6" hidden="1" outlineLevel="2" x14ac:dyDescent="0.25">
      <c r="A3533" s="136" t="s">
        <v>112</v>
      </c>
      <c r="B3533" s="136" t="s">
        <v>113</v>
      </c>
      <c r="C3533" s="136" t="s">
        <v>462</v>
      </c>
      <c r="D3533" s="136" t="s">
        <v>973</v>
      </c>
      <c r="E3533" s="136" t="s">
        <v>362</v>
      </c>
      <c r="F3533" s="137">
        <v>5188.26</v>
      </c>
    </row>
    <row r="3534" spans="1:6" hidden="1" outlineLevel="2" x14ac:dyDescent="0.25">
      <c r="A3534" s="136" t="s">
        <v>112</v>
      </c>
      <c r="B3534" s="136" t="s">
        <v>113</v>
      </c>
      <c r="C3534" s="136" t="s">
        <v>462</v>
      </c>
      <c r="D3534" s="136" t="s">
        <v>973</v>
      </c>
      <c r="E3534" s="136" t="s">
        <v>335</v>
      </c>
      <c r="F3534" s="137">
        <v>1102.17</v>
      </c>
    </row>
    <row r="3535" spans="1:6" hidden="1" outlineLevel="2" x14ac:dyDescent="0.25">
      <c r="A3535" s="136" t="s">
        <v>112</v>
      </c>
      <c r="B3535" s="136" t="s">
        <v>113</v>
      </c>
      <c r="C3535" s="136" t="s">
        <v>462</v>
      </c>
      <c r="D3535" s="136" t="s">
        <v>974</v>
      </c>
      <c r="E3535" s="136" t="s">
        <v>338</v>
      </c>
      <c r="F3535" s="137">
        <v>1232.3699999999999</v>
      </c>
    </row>
    <row r="3536" spans="1:6" hidden="1" outlineLevel="2" x14ac:dyDescent="0.25">
      <c r="A3536" s="136" t="s">
        <v>112</v>
      </c>
      <c r="B3536" s="136" t="s">
        <v>113</v>
      </c>
      <c r="C3536" s="136" t="s">
        <v>462</v>
      </c>
      <c r="D3536" s="136" t="s">
        <v>975</v>
      </c>
      <c r="E3536" s="136" t="s">
        <v>339</v>
      </c>
      <c r="F3536" s="137">
        <v>24660.400000000001</v>
      </c>
    </row>
    <row r="3537" spans="1:6" hidden="1" outlineLevel="2" x14ac:dyDescent="0.25">
      <c r="A3537" s="136" t="s">
        <v>112</v>
      </c>
      <c r="B3537" s="136" t="s">
        <v>113</v>
      </c>
      <c r="C3537" s="136" t="s">
        <v>462</v>
      </c>
      <c r="D3537" s="136" t="s">
        <v>976</v>
      </c>
      <c r="E3537" s="136" t="s">
        <v>310</v>
      </c>
      <c r="F3537" s="137">
        <v>4346.8100000000004</v>
      </c>
    </row>
    <row r="3538" spans="1:6" hidden="1" outlineLevel="2" x14ac:dyDescent="0.25">
      <c r="A3538" s="136" t="s">
        <v>112</v>
      </c>
      <c r="B3538" s="136" t="s">
        <v>113</v>
      </c>
      <c r="C3538" s="136" t="s">
        <v>462</v>
      </c>
      <c r="D3538" s="136" t="s">
        <v>977</v>
      </c>
      <c r="E3538" s="136" t="s">
        <v>317</v>
      </c>
      <c r="F3538" s="137">
        <v>64170.29</v>
      </c>
    </row>
    <row r="3539" spans="1:6" hidden="1" outlineLevel="2" x14ac:dyDescent="0.25">
      <c r="A3539" s="136" t="s">
        <v>112</v>
      </c>
      <c r="B3539" s="136" t="s">
        <v>113</v>
      </c>
      <c r="C3539" s="136" t="s">
        <v>462</v>
      </c>
      <c r="D3539" s="136" t="s">
        <v>977</v>
      </c>
      <c r="E3539" s="136" t="s">
        <v>337</v>
      </c>
      <c r="F3539" s="137">
        <v>69621.58</v>
      </c>
    </row>
    <row r="3540" spans="1:6" hidden="1" outlineLevel="2" x14ac:dyDescent="0.25">
      <c r="A3540" s="136" t="s">
        <v>112</v>
      </c>
      <c r="B3540" s="136" t="s">
        <v>113</v>
      </c>
      <c r="C3540" s="136" t="s">
        <v>462</v>
      </c>
      <c r="D3540" s="136" t="s">
        <v>977</v>
      </c>
      <c r="E3540" s="136" t="s">
        <v>310</v>
      </c>
      <c r="F3540" s="137">
        <v>59544.55</v>
      </c>
    </row>
    <row r="3541" spans="1:6" hidden="1" outlineLevel="2" x14ac:dyDescent="0.25">
      <c r="A3541" s="136" t="s">
        <v>112</v>
      </c>
      <c r="B3541" s="136" t="s">
        <v>113</v>
      </c>
      <c r="C3541" s="136" t="s">
        <v>462</v>
      </c>
      <c r="D3541" s="136" t="s">
        <v>977</v>
      </c>
      <c r="E3541" s="136" t="s">
        <v>361</v>
      </c>
      <c r="F3541" s="137">
        <v>388293.41</v>
      </c>
    </row>
    <row r="3542" spans="1:6" hidden="1" outlineLevel="2" x14ac:dyDescent="0.25">
      <c r="A3542" s="136" t="s">
        <v>112</v>
      </c>
      <c r="B3542" s="136" t="s">
        <v>113</v>
      </c>
      <c r="C3542" s="136" t="s">
        <v>462</v>
      </c>
      <c r="D3542" s="136" t="s">
        <v>977</v>
      </c>
      <c r="E3542" s="136" t="s">
        <v>362</v>
      </c>
      <c r="F3542" s="137">
        <v>58328.21</v>
      </c>
    </row>
    <row r="3543" spans="1:6" hidden="1" outlineLevel="2" x14ac:dyDescent="0.25">
      <c r="A3543" s="136" t="s">
        <v>112</v>
      </c>
      <c r="B3543" s="136" t="s">
        <v>113</v>
      </c>
      <c r="C3543" s="136" t="s">
        <v>462</v>
      </c>
      <c r="D3543" s="136" t="s">
        <v>977</v>
      </c>
      <c r="E3543" s="136" t="s">
        <v>383</v>
      </c>
      <c r="F3543" s="137">
        <v>205573.41</v>
      </c>
    </row>
    <row r="3544" spans="1:6" hidden="1" outlineLevel="2" x14ac:dyDescent="0.25">
      <c r="A3544" s="136" t="s">
        <v>112</v>
      </c>
      <c r="B3544" s="136" t="s">
        <v>113</v>
      </c>
      <c r="C3544" s="136" t="s">
        <v>462</v>
      </c>
      <c r="D3544" s="136" t="s">
        <v>977</v>
      </c>
      <c r="E3544" s="136" t="s">
        <v>339</v>
      </c>
      <c r="F3544" s="137">
        <v>226866.03</v>
      </c>
    </row>
    <row r="3545" spans="1:6" hidden="1" outlineLevel="2" x14ac:dyDescent="0.25">
      <c r="A3545" s="136" t="s">
        <v>112</v>
      </c>
      <c r="B3545" s="136" t="s">
        <v>113</v>
      </c>
      <c r="C3545" s="136" t="s">
        <v>462</v>
      </c>
      <c r="D3545" s="136" t="s">
        <v>977</v>
      </c>
      <c r="E3545" s="136" t="s">
        <v>336</v>
      </c>
      <c r="F3545" s="137">
        <v>84493.16</v>
      </c>
    </row>
    <row r="3546" spans="1:6" hidden="1" outlineLevel="2" x14ac:dyDescent="0.25">
      <c r="A3546" s="136" t="s">
        <v>112</v>
      </c>
      <c r="B3546" s="136" t="s">
        <v>113</v>
      </c>
      <c r="C3546" s="136" t="s">
        <v>462</v>
      </c>
      <c r="D3546" s="136" t="s">
        <v>977</v>
      </c>
      <c r="E3546" s="136" t="s">
        <v>363</v>
      </c>
      <c r="F3546" s="137">
        <v>180907.13</v>
      </c>
    </row>
    <row r="3547" spans="1:6" hidden="1" outlineLevel="2" x14ac:dyDescent="0.25">
      <c r="A3547" s="136" t="s">
        <v>112</v>
      </c>
      <c r="B3547" s="136" t="s">
        <v>113</v>
      </c>
      <c r="C3547" s="136" t="s">
        <v>462</v>
      </c>
      <c r="D3547" s="136" t="s">
        <v>977</v>
      </c>
      <c r="E3547" s="136" t="s">
        <v>376</v>
      </c>
      <c r="F3547" s="137">
        <v>224681.71</v>
      </c>
    </row>
    <row r="3548" spans="1:6" hidden="1" outlineLevel="2" x14ac:dyDescent="0.25">
      <c r="A3548" s="136" t="s">
        <v>112</v>
      </c>
      <c r="B3548" s="136" t="s">
        <v>113</v>
      </c>
      <c r="C3548" s="136" t="s">
        <v>462</v>
      </c>
      <c r="D3548" s="136" t="s">
        <v>977</v>
      </c>
      <c r="E3548" s="136" t="s">
        <v>338</v>
      </c>
      <c r="F3548" s="137">
        <v>189398.58</v>
      </c>
    </row>
    <row r="3549" spans="1:6" hidden="1" outlineLevel="2" x14ac:dyDescent="0.25">
      <c r="A3549" s="136" t="s">
        <v>112</v>
      </c>
      <c r="B3549" s="136" t="s">
        <v>113</v>
      </c>
      <c r="C3549" s="136" t="s">
        <v>462</v>
      </c>
      <c r="D3549" s="136" t="s">
        <v>977</v>
      </c>
      <c r="E3549" s="136" t="s">
        <v>334</v>
      </c>
      <c r="F3549" s="137">
        <v>84783.79</v>
      </c>
    </row>
    <row r="3550" spans="1:6" hidden="1" outlineLevel="2" x14ac:dyDescent="0.25">
      <c r="A3550" s="136" t="s">
        <v>112</v>
      </c>
      <c r="B3550" s="136" t="s">
        <v>113</v>
      </c>
      <c r="C3550" s="136" t="s">
        <v>462</v>
      </c>
      <c r="D3550" s="136" t="s">
        <v>977</v>
      </c>
      <c r="E3550" s="136" t="s">
        <v>372</v>
      </c>
      <c r="F3550" s="137">
        <v>427208.56</v>
      </c>
    </row>
    <row r="3551" spans="1:6" hidden="1" outlineLevel="2" x14ac:dyDescent="0.25">
      <c r="A3551" s="136" t="s">
        <v>112</v>
      </c>
      <c r="B3551" s="136" t="s">
        <v>113</v>
      </c>
      <c r="C3551" s="136" t="s">
        <v>462</v>
      </c>
      <c r="D3551" s="136" t="s">
        <v>977</v>
      </c>
      <c r="E3551" s="136" t="s">
        <v>375</v>
      </c>
      <c r="F3551" s="137">
        <v>449696.29</v>
      </c>
    </row>
    <row r="3552" spans="1:6" hidden="1" outlineLevel="2" x14ac:dyDescent="0.25">
      <c r="A3552" s="136" t="s">
        <v>112</v>
      </c>
      <c r="B3552" s="136" t="s">
        <v>113</v>
      </c>
      <c r="C3552" s="136" t="s">
        <v>462</v>
      </c>
      <c r="D3552" s="136" t="s">
        <v>977</v>
      </c>
      <c r="E3552" s="136" t="s">
        <v>335</v>
      </c>
      <c r="F3552" s="137">
        <v>175481.24</v>
      </c>
    </row>
    <row r="3553" spans="1:6" hidden="1" outlineLevel="2" x14ac:dyDescent="0.25">
      <c r="A3553" s="136" t="s">
        <v>112</v>
      </c>
      <c r="B3553" s="136" t="s">
        <v>113</v>
      </c>
      <c r="C3553" s="136" t="s">
        <v>462</v>
      </c>
      <c r="D3553" s="136" t="s">
        <v>978</v>
      </c>
      <c r="E3553" s="136" t="s">
        <v>338</v>
      </c>
      <c r="F3553" s="137">
        <v>7866.17</v>
      </c>
    </row>
    <row r="3554" spans="1:6" hidden="1" outlineLevel="2" x14ac:dyDescent="0.25">
      <c r="A3554" s="136" t="s">
        <v>112</v>
      </c>
      <c r="B3554" s="136" t="s">
        <v>113</v>
      </c>
      <c r="C3554" s="136" t="s">
        <v>462</v>
      </c>
      <c r="D3554" s="136" t="s">
        <v>978</v>
      </c>
      <c r="E3554" s="136" t="s">
        <v>376</v>
      </c>
      <c r="F3554" s="137">
        <v>23194.19</v>
      </c>
    </row>
    <row r="3555" spans="1:6" hidden="1" outlineLevel="2" x14ac:dyDescent="0.25">
      <c r="A3555" s="136" t="s">
        <v>112</v>
      </c>
      <c r="B3555" s="136" t="s">
        <v>113</v>
      </c>
      <c r="C3555" s="136" t="s">
        <v>462</v>
      </c>
      <c r="D3555" s="136" t="s">
        <v>979</v>
      </c>
      <c r="E3555" s="136" t="s">
        <v>339</v>
      </c>
      <c r="F3555" s="137">
        <v>16705.16</v>
      </c>
    </row>
    <row r="3556" spans="1:6" hidden="1" outlineLevel="2" x14ac:dyDescent="0.25">
      <c r="A3556" s="136" t="s">
        <v>112</v>
      </c>
      <c r="B3556" s="136" t="s">
        <v>113</v>
      </c>
      <c r="C3556" s="136" t="s">
        <v>462</v>
      </c>
      <c r="D3556" s="136" t="s">
        <v>980</v>
      </c>
      <c r="E3556" s="136" t="s">
        <v>376</v>
      </c>
      <c r="F3556" s="137">
        <v>3345.24</v>
      </c>
    </row>
    <row r="3557" spans="1:6" hidden="1" outlineLevel="2" x14ac:dyDescent="0.25">
      <c r="A3557" s="136" t="s">
        <v>112</v>
      </c>
      <c r="B3557" s="136" t="s">
        <v>113</v>
      </c>
      <c r="C3557" s="136" t="s">
        <v>462</v>
      </c>
      <c r="D3557" s="136" t="s">
        <v>980</v>
      </c>
      <c r="E3557" s="136" t="s">
        <v>337</v>
      </c>
      <c r="F3557" s="137">
        <v>-37.14</v>
      </c>
    </row>
    <row r="3558" spans="1:6" hidden="1" outlineLevel="2" x14ac:dyDescent="0.25">
      <c r="A3558" s="136" t="s">
        <v>112</v>
      </c>
      <c r="B3558" s="136" t="s">
        <v>113</v>
      </c>
      <c r="C3558" s="136" t="s">
        <v>462</v>
      </c>
      <c r="D3558" s="136" t="s">
        <v>981</v>
      </c>
      <c r="E3558" s="136" t="s">
        <v>363</v>
      </c>
      <c r="F3558" s="137">
        <v>25026.73</v>
      </c>
    </row>
    <row r="3559" spans="1:6" hidden="1" outlineLevel="2" x14ac:dyDescent="0.25">
      <c r="A3559" s="136" t="s">
        <v>112</v>
      </c>
      <c r="B3559" s="136" t="s">
        <v>113</v>
      </c>
      <c r="C3559" s="136" t="s">
        <v>462</v>
      </c>
      <c r="D3559" s="136" t="s">
        <v>981</v>
      </c>
      <c r="E3559" s="136" t="s">
        <v>339</v>
      </c>
      <c r="F3559" s="137">
        <v>21529.37</v>
      </c>
    </row>
    <row r="3560" spans="1:6" hidden="1" outlineLevel="2" x14ac:dyDescent="0.25">
      <c r="A3560" s="136" t="s">
        <v>112</v>
      </c>
      <c r="B3560" s="136" t="s">
        <v>113</v>
      </c>
      <c r="C3560" s="136" t="s">
        <v>462</v>
      </c>
      <c r="D3560" s="136" t="s">
        <v>981</v>
      </c>
      <c r="E3560" s="136" t="s">
        <v>337</v>
      </c>
      <c r="F3560" s="137">
        <v>25781.37</v>
      </c>
    </row>
    <row r="3561" spans="1:6" hidden="1" outlineLevel="2" x14ac:dyDescent="0.25">
      <c r="A3561" s="136" t="s">
        <v>112</v>
      </c>
      <c r="B3561" s="136" t="s">
        <v>113</v>
      </c>
      <c r="C3561" s="136" t="s">
        <v>462</v>
      </c>
      <c r="D3561" s="136" t="s">
        <v>981</v>
      </c>
      <c r="E3561" s="136" t="s">
        <v>334</v>
      </c>
      <c r="F3561" s="137">
        <v>12724.14</v>
      </c>
    </row>
    <row r="3562" spans="1:6" hidden="1" outlineLevel="2" x14ac:dyDescent="0.25">
      <c r="A3562" s="136" t="s">
        <v>112</v>
      </c>
      <c r="B3562" s="136" t="s">
        <v>113</v>
      </c>
      <c r="C3562" s="136" t="s">
        <v>462</v>
      </c>
      <c r="D3562" s="136" t="s">
        <v>981</v>
      </c>
      <c r="E3562" s="136" t="s">
        <v>338</v>
      </c>
      <c r="F3562" s="137">
        <v>57610.879999999997</v>
      </c>
    </row>
    <row r="3563" spans="1:6" hidden="1" outlineLevel="2" x14ac:dyDescent="0.25">
      <c r="A3563" s="136" t="s">
        <v>112</v>
      </c>
      <c r="B3563" s="136" t="s">
        <v>113</v>
      </c>
      <c r="C3563" s="136" t="s">
        <v>462</v>
      </c>
      <c r="D3563" s="136" t="s">
        <v>981</v>
      </c>
      <c r="E3563" s="136" t="s">
        <v>376</v>
      </c>
      <c r="F3563" s="137">
        <v>41980.86</v>
      </c>
    </row>
    <row r="3564" spans="1:6" hidden="1" outlineLevel="2" x14ac:dyDescent="0.25">
      <c r="A3564" s="136" t="s">
        <v>112</v>
      </c>
      <c r="B3564" s="136" t="s">
        <v>113</v>
      </c>
      <c r="C3564" s="136" t="s">
        <v>462</v>
      </c>
      <c r="D3564" s="136" t="s">
        <v>981</v>
      </c>
      <c r="E3564" s="136" t="s">
        <v>335</v>
      </c>
      <c r="F3564" s="137">
        <v>44763.69</v>
      </c>
    </row>
    <row r="3565" spans="1:6" hidden="1" outlineLevel="2" x14ac:dyDescent="0.25">
      <c r="A3565" s="136" t="s">
        <v>112</v>
      </c>
      <c r="B3565" s="136" t="s">
        <v>113</v>
      </c>
      <c r="C3565" s="136" t="s">
        <v>462</v>
      </c>
      <c r="D3565" s="136" t="s">
        <v>981</v>
      </c>
      <c r="E3565" s="136" t="s">
        <v>336</v>
      </c>
      <c r="F3565" s="137">
        <v>2050.36</v>
      </c>
    </row>
    <row r="3566" spans="1:6" hidden="1" outlineLevel="2" x14ac:dyDescent="0.25">
      <c r="A3566" s="136" t="s">
        <v>112</v>
      </c>
      <c r="B3566" s="136" t="s">
        <v>113</v>
      </c>
      <c r="C3566" s="136" t="s">
        <v>462</v>
      </c>
      <c r="D3566" s="136" t="s">
        <v>981</v>
      </c>
      <c r="E3566" s="136" t="s">
        <v>310</v>
      </c>
      <c r="F3566" s="137">
        <v>1836.08</v>
      </c>
    </row>
    <row r="3567" spans="1:6" hidden="1" outlineLevel="2" x14ac:dyDescent="0.25">
      <c r="A3567" s="136" t="s">
        <v>112</v>
      </c>
      <c r="B3567" s="136" t="s">
        <v>113</v>
      </c>
      <c r="C3567" s="136" t="s">
        <v>462</v>
      </c>
      <c r="D3567" s="136" t="s">
        <v>982</v>
      </c>
      <c r="E3567" s="136" t="s">
        <v>363</v>
      </c>
      <c r="F3567" s="137">
        <v>3545.83</v>
      </c>
    </row>
    <row r="3568" spans="1:6" hidden="1" outlineLevel="2" x14ac:dyDescent="0.25">
      <c r="A3568" s="136" t="s">
        <v>112</v>
      </c>
      <c r="B3568" s="136" t="s">
        <v>113</v>
      </c>
      <c r="C3568" s="136" t="s">
        <v>462</v>
      </c>
      <c r="D3568" s="136" t="s">
        <v>983</v>
      </c>
      <c r="E3568" s="136" t="s">
        <v>335</v>
      </c>
      <c r="F3568" s="137">
        <v>1513.19</v>
      </c>
    </row>
    <row r="3569" spans="1:6" hidden="1" outlineLevel="2" x14ac:dyDescent="0.25">
      <c r="A3569" s="136" t="s">
        <v>112</v>
      </c>
      <c r="B3569" s="136" t="s">
        <v>113</v>
      </c>
      <c r="C3569" s="136" t="s">
        <v>462</v>
      </c>
      <c r="D3569" s="136" t="s">
        <v>984</v>
      </c>
      <c r="E3569" s="136" t="s">
        <v>310</v>
      </c>
      <c r="F3569" s="137">
        <v>43622.43</v>
      </c>
    </row>
    <row r="3570" spans="1:6" hidden="1" outlineLevel="2" x14ac:dyDescent="0.25">
      <c r="A3570" s="136" t="s">
        <v>112</v>
      </c>
      <c r="B3570" s="136" t="s">
        <v>113</v>
      </c>
      <c r="C3570" s="136" t="s">
        <v>462</v>
      </c>
      <c r="D3570" s="136" t="s">
        <v>984</v>
      </c>
      <c r="E3570" s="136" t="s">
        <v>336</v>
      </c>
      <c r="F3570" s="137">
        <v>8153.8</v>
      </c>
    </row>
    <row r="3571" spans="1:6" hidden="1" outlineLevel="2" x14ac:dyDescent="0.25">
      <c r="A3571" s="136" t="s">
        <v>112</v>
      </c>
      <c r="B3571" s="136" t="s">
        <v>113</v>
      </c>
      <c r="C3571" s="136" t="s">
        <v>462</v>
      </c>
      <c r="D3571" s="136" t="s">
        <v>984</v>
      </c>
      <c r="E3571" s="136" t="s">
        <v>335</v>
      </c>
      <c r="F3571" s="137">
        <v>11738.97</v>
      </c>
    </row>
    <row r="3572" spans="1:6" hidden="1" outlineLevel="2" x14ac:dyDescent="0.25">
      <c r="A3572" s="136" t="s">
        <v>112</v>
      </c>
      <c r="B3572" s="136" t="s">
        <v>113</v>
      </c>
      <c r="C3572" s="136" t="s">
        <v>462</v>
      </c>
      <c r="D3572" s="136" t="s">
        <v>985</v>
      </c>
      <c r="E3572" s="136" t="s">
        <v>363</v>
      </c>
      <c r="F3572" s="137">
        <v>27955.48</v>
      </c>
    </row>
    <row r="3573" spans="1:6" hidden="1" outlineLevel="2" x14ac:dyDescent="0.25">
      <c r="A3573" s="136" t="s">
        <v>112</v>
      </c>
      <c r="B3573" s="136" t="s">
        <v>113</v>
      </c>
      <c r="C3573" s="136" t="s">
        <v>462</v>
      </c>
      <c r="D3573" s="136" t="s">
        <v>985</v>
      </c>
      <c r="E3573" s="136" t="s">
        <v>362</v>
      </c>
      <c r="F3573" s="137">
        <v>24019.02</v>
      </c>
    </row>
    <row r="3574" spans="1:6" hidden="1" outlineLevel="2" x14ac:dyDescent="0.25">
      <c r="A3574" s="136" t="s">
        <v>112</v>
      </c>
      <c r="B3574" s="136" t="s">
        <v>113</v>
      </c>
      <c r="C3574" s="136" t="s">
        <v>462</v>
      </c>
      <c r="D3574" s="136" t="s">
        <v>986</v>
      </c>
      <c r="E3574" s="136" t="s">
        <v>363</v>
      </c>
      <c r="F3574" s="137">
        <v>17034.53</v>
      </c>
    </row>
    <row r="3575" spans="1:6" hidden="1" outlineLevel="2" x14ac:dyDescent="0.25">
      <c r="A3575" s="136" t="s">
        <v>112</v>
      </c>
      <c r="B3575" s="136" t="s">
        <v>113</v>
      </c>
      <c r="C3575" s="136" t="s">
        <v>462</v>
      </c>
      <c r="D3575" s="136" t="s">
        <v>986</v>
      </c>
      <c r="E3575" s="136" t="s">
        <v>335</v>
      </c>
      <c r="F3575" s="137">
        <v>8387.4500000000007</v>
      </c>
    </row>
    <row r="3576" spans="1:6" hidden="1" outlineLevel="2" x14ac:dyDescent="0.25">
      <c r="A3576" s="136" t="s">
        <v>112</v>
      </c>
      <c r="B3576" s="136" t="s">
        <v>113</v>
      </c>
      <c r="C3576" s="136" t="s">
        <v>462</v>
      </c>
      <c r="D3576" s="136" t="s">
        <v>986</v>
      </c>
      <c r="E3576" s="136" t="s">
        <v>337</v>
      </c>
      <c r="F3576" s="137">
        <v>25659.75</v>
      </c>
    </row>
    <row r="3577" spans="1:6" hidden="1" outlineLevel="2" x14ac:dyDescent="0.25">
      <c r="A3577" s="136" t="s">
        <v>112</v>
      </c>
      <c r="B3577" s="136" t="s">
        <v>113</v>
      </c>
      <c r="C3577" s="136" t="s">
        <v>462</v>
      </c>
      <c r="D3577" s="136" t="s">
        <v>986</v>
      </c>
      <c r="E3577" s="136" t="s">
        <v>336</v>
      </c>
      <c r="F3577" s="137">
        <v>17380.88</v>
      </c>
    </row>
    <row r="3578" spans="1:6" hidden="1" outlineLevel="2" x14ac:dyDescent="0.25">
      <c r="A3578" s="136" t="s">
        <v>112</v>
      </c>
      <c r="B3578" s="136" t="s">
        <v>113</v>
      </c>
      <c r="C3578" s="136" t="s">
        <v>462</v>
      </c>
      <c r="D3578" s="136" t="s">
        <v>986</v>
      </c>
      <c r="E3578" s="136" t="s">
        <v>376</v>
      </c>
      <c r="F3578" s="137">
        <v>17132.04</v>
      </c>
    </row>
    <row r="3579" spans="1:6" hidden="1" outlineLevel="2" x14ac:dyDescent="0.25">
      <c r="A3579" s="136" t="s">
        <v>112</v>
      </c>
      <c r="B3579" s="136" t="s">
        <v>113</v>
      </c>
      <c r="C3579" s="136" t="s">
        <v>462</v>
      </c>
      <c r="D3579" s="136" t="s">
        <v>986</v>
      </c>
      <c r="E3579" s="136" t="s">
        <v>338</v>
      </c>
      <c r="F3579" s="137">
        <v>7866.17</v>
      </c>
    </row>
    <row r="3580" spans="1:6" hidden="1" outlineLevel="2" x14ac:dyDescent="0.25">
      <c r="A3580" s="136" t="s">
        <v>112</v>
      </c>
      <c r="B3580" s="136" t="s">
        <v>113</v>
      </c>
      <c r="C3580" s="136" t="s">
        <v>462</v>
      </c>
      <c r="D3580" s="136" t="s">
        <v>986</v>
      </c>
      <c r="E3580" s="136" t="s">
        <v>339</v>
      </c>
      <c r="F3580" s="137">
        <v>9808.41</v>
      </c>
    </row>
    <row r="3581" spans="1:6" hidden="1" outlineLevel="2" x14ac:dyDescent="0.25">
      <c r="A3581" s="136" t="s">
        <v>112</v>
      </c>
      <c r="B3581" s="136" t="s">
        <v>113</v>
      </c>
      <c r="C3581" s="136" t="s">
        <v>462</v>
      </c>
      <c r="D3581" s="136" t="s">
        <v>987</v>
      </c>
      <c r="E3581" s="136" t="s">
        <v>310</v>
      </c>
      <c r="F3581" s="137">
        <v>8514.93</v>
      </c>
    </row>
    <row r="3582" spans="1:6" hidden="1" outlineLevel="2" x14ac:dyDescent="0.25">
      <c r="A3582" s="136" t="s">
        <v>112</v>
      </c>
      <c r="B3582" s="136" t="s">
        <v>113</v>
      </c>
      <c r="C3582" s="136" t="s">
        <v>462</v>
      </c>
      <c r="D3582" s="136" t="s">
        <v>988</v>
      </c>
      <c r="E3582" s="136" t="s">
        <v>338</v>
      </c>
      <c r="F3582" s="137">
        <v>704.2</v>
      </c>
    </row>
    <row r="3583" spans="1:6" hidden="1" outlineLevel="2" x14ac:dyDescent="0.25">
      <c r="A3583" s="136" t="s">
        <v>112</v>
      </c>
      <c r="B3583" s="136" t="s">
        <v>113</v>
      </c>
      <c r="C3583" s="136" t="s">
        <v>462</v>
      </c>
      <c r="D3583" s="136" t="s">
        <v>493</v>
      </c>
      <c r="E3583" s="136" t="s">
        <v>269</v>
      </c>
      <c r="F3583" s="137">
        <v>27013.69</v>
      </c>
    </row>
    <row r="3584" spans="1:6" outlineLevel="1" collapsed="1" x14ac:dyDescent="0.25">
      <c r="A3584" s="136"/>
      <c r="B3584" s="136"/>
      <c r="C3584" s="140" t="s">
        <v>463</v>
      </c>
      <c r="D3584" s="136"/>
      <c r="E3584" s="136"/>
      <c r="F3584" s="137">
        <f>SUBTOTAL(9,F3514:F3583)</f>
        <v>3897155.5400000005</v>
      </c>
    </row>
    <row r="3585" spans="1:6" hidden="1" outlineLevel="2" x14ac:dyDescent="0.25">
      <c r="A3585" s="136" t="s">
        <v>112</v>
      </c>
      <c r="B3585" s="136" t="s">
        <v>113</v>
      </c>
      <c r="C3585" s="136" t="s">
        <v>464</v>
      </c>
      <c r="D3585" s="136" t="s">
        <v>989</v>
      </c>
      <c r="E3585" s="136" t="s">
        <v>339</v>
      </c>
      <c r="F3585" s="137">
        <v>14389.76</v>
      </c>
    </row>
    <row r="3586" spans="1:6" outlineLevel="1" collapsed="1" x14ac:dyDescent="0.25">
      <c r="A3586" s="136"/>
      <c r="B3586" s="136"/>
      <c r="C3586" s="140" t="s">
        <v>465</v>
      </c>
      <c r="D3586" s="136"/>
      <c r="E3586" s="136"/>
      <c r="F3586" s="137">
        <f>SUBTOTAL(9,F3585:F3585)</f>
        <v>14389.76</v>
      </c>
    </row>
    <row r="3587" spans="1:6" hidden="1" outlineLevel="2" x14ac:dyDescent="0.25">
      <c r="A3587" s="136" t="s">
        <v>112</v>
      </c>
      <c r="B3587" s="136" t="s">
        <v>113</v>
      </c>
      <c r="C3587" s="136" t="s">
        <v>466</v>
      </c>
      <c r="D3587" s="136" t="s">
        <v>990</v>
      </c>
      <c r="E3587" s="136" t="s">
        <v>340</v>
      </c>
      <c r="F3587" s="137">
        <v>39971.360000000001</v>
      </c>
    </row>
    <row r="3588" spans="1:6" hidden="1" outlineLevel="2" x14ac:dyDescent="0.25">
      <c r="A3588" s="136" t="s">
        <v>112</v>
      </c>
      <c r="B3588" s="136" t="s">
        <v>113</v>
      </c>
      <c r="C3588" s="136" t="s">
        <v>466</v>
      </c>
      <c r="D3588" s="136" t="s">
        <v>990</v>
      </c>
      <c r="E3588" s="136" t="s">
        <v>338</v>
      </c>
      <c r="F3588" s="137">
        <v>12462.23</v>
      </c>
    </row>
    <row r="3589" spans="1:6" hidden="1" outlineLevel="2" x14ac:dyDescent="0.25">
      <c r="A3589" s="136" t="s">
        <v>112</v>
      </c>
      <c r="B3589" s="136" t="s">
        <v>113</v>
      </c>
      <c r="C3589" s="136" t="s">
        <v>466</v>
      </c>
      <c r="D3589" s="136" t="s">
        <v>991</v>
      </c>
      <c r="E3589" s="136" t="s">
        <v>338</v>
      </c>
      <c r="F3589" s="137">
        <v>82165.27</v>
      </c>
    </row>
    <row r="3590" spans="1:6" outlineLevel="1" collapsed="1" x14ac:dyDescent="0.25">
      <c r="A3590" s="136"/>
      <c r="B3590" s="136"/>
      <c r="C3590" s="140" t="s">
        <v>467</v>
      </c>
      <c r="D3590" s="136"/>
      <c r="E3590" s="136"/>
      <c r="F3590" s="137">
        <f>SUBTOTAL(9,F3587:F3589)</f>
        <v>134598.85999999999</v>
      </c>
    </row>
    <row r="3591" spans="1:6" hidden="1" outlineLevel="2" x14ac:dyDescent="0.25">
      <c r="A3591" s="136" t="s">
        <v>112</v>
      </c>
      <c r="B3591" s="136" t="s">
        <v>113</v>
      </c>
      <c r="C3591" s="136" t="s">
        <v>468</v>
      </c>
      <c r="D3591" s="136" t="s">
        <v>992</v>
      </c>
      <c r="E3591" s="136" t="s">
        <v>339</v>
      </c>
      <c r="F3591" s="137">
        <v>65420.74</v>
      </c>
    </row>
    <row r="3592" spans="1:6" hidden="1" outlineLevel="2" x14ac:dyDescent="0.25">
      <c r="A3592" s="136" t="s">
        <v>112</v>
      </c>
      <c r="B3592" s="136" t="s">
        <v>113</v>
      </c>
      <c r="C3592" s="136" t="s">
        <v>468</v>
      </c>
      <c r="D3592" s="136" t="s">
        <v>992</v>
      </c>
      <c r="E3592" s="136" t="s">
        <v>340</v>
      </c>
      <c r="F3592" s="137">
        <v>13503.47</v>
      </c>
    </row>
    <row r="3593" spans="1:6" hidden="1" outlineLevel="2" x14ac:dyDescent="0.25">
      <c r="A3593" s="136" t="s">
        <v>112</v>
      </c>
      <c r="B3593" s="136" t="s">
        <v>113</v>
      </c>
      <c r="C3593" s="136" t="s">
        <v>468</v>
      </c>
      <c r="D3593" s="136" t="s">
        <v>992</v>
      </c>
      <c r="E3593" s="136" t="s">
        <v>338</v>
      </c>
      <c r="F3593" s="137">
        <v>39229.279999999999</v>
      </c>
    </row>
    <row r="3594" spans="1:6" hidden="1" outlineLevel="2" x14ac:dyDescent="0.25">
      <c r="A3594" s="136" t="s">
        <v>112</v>
      </c>
      <c r="B3594" s="136" t="s">
        <v>113</v>
      </c>
      <c r="C3594" s="136" t="s">
        <v>468</v>
      </c>
      <c r="D3594" s="136" t="s">
        <v>993</v>
      </c>
      <c r="E3594" s="136" t="s">
        <v>269</v>
      </c>
      <c r="F3594" s="137">
        <v>9206.49</v>
      </c>
    </row>
    <row r="3595" spans="1:6" hidden="1" outlineLevel="2" x14ac:dyDescent="0.25">
      <c r="A3595" s="136" t="s">
        <v>112</v>
      </c>
      <c r="B3595" s="136" t="s">
        <v>113</v>
      </c>
      <c r="C3595" s="136" t="s">
        <v>468</v>
      </c>
      <c r="D3595" s="136" t="s">
        <v>994</v>
      </c>
      <c r="E3595" s="136" t="s">
        <v>338</v>
      </c>
      <c r="F3595" s="137">
        <v>13076.42</v>
      </c>
    </row>
    <row r="3596" spans="1:6" hidden="1" outlineLevel="2" x14ac:dyDescent="0.25">
      <c r="A3596" s="136" t="s">
        <v>112</v>
      </c>
      <c r="B3596" s="136" t="s">
        <v>113</v>
      </c>
      <c r="C3596" s="136" t="s">
        <v>468</v>
      </c>
      <c r="D3596" s="136" t="s">
        <v>994</v>
      </c>
      <c r="E3596" s="136" t="s">
        <v>339</v>
      </c>
      <c r="F3596" s="137">
        <v>2544</v>
      </c>
    </row>
    <row r="3597" spans="1:6" hidden="1" outlineLevel="2" x14ac:dyDescent="0.25">
      <c r="A3597" s="136" t="s">
        <v>112</v>
      </c>
      <c r="B3597" s="136" t="s">
        <v>113</v>
      </c>
      <c r="C3597" s="136" t="s">
        <v>468</v>
      </c>
      <c r="D3597" s="136" t="s">
        <v>995</v>
      </c>
      <c r="E3597" s="136" t="s">
        <v>340</v>
      </c>
      <c r="F3597" s="137">
        <v>283160.49</v>
      </c>
    </row>
    <row r="3598" spans="1:6" hidden="1" outlineLevel="2" x14ac:dyDescent="0.25">
      <c r="A3598" s="136" t="s">
        <v>112</v>
      </c>
      <c r="B3598" s="136" t="s">
        <v>113</v>
      </c>
      <c r="C3598" s="136" t="s">
        <v>468</v>
      </c>
      <c r="D3598" s="136" t="s">
        <v>995</v>
      </c>
      <c r="E3598" s="136" t="s">
        <v>269</v>
      </c>
      <c r="F3598" s="137">
        <v>88691.93</v>
      </c>
    </row>
    <row r="3599" spans="1:6" hidden="1" outlineLevel="2" x14ac:dyDescent="0.25">
      <c r="A3599" s="136" t="s">
        <v>112</v>
      </c>
      <c r="B3599" s="136" t="s">
        <v>113</v>
      </c>
      <c r="C3599" s="136" t="s">
        <v>468</v>
      </c>
      <c r="D3599" s="136" t="s">
        <v>995</v>
      </c>
      <c r="E3599" s="136" t="s">
        <v>339</v>
      </c>
      <c r="F3599" s="137">
        <v>156077.29</v>
      </c>
    </row>
    <row r="3600" spans="1:6" hidden="1" outlineLevel="2" x14ac:dyDescent="0.25">
      <c r="A3600" s="136" t="s">
        <v>112</v>
      </c>
      <c r="B3600" s="136" t="s">
        <v>113</v>
      </c>
      <c r="C3600" s="136" t="s">
        <v>468</v>
      </c>
      <c r="D3600" s="136" t="s">
        <v>995</v>
      </c>
      <c r="E3600" s="136" t="s">
        <v>338</v>
      </c>
      <c r="F3600" s="137">
        <v>189575.63</v>
      </c>
    </row>
    <row r="3601" spans="1:6" hidden="1" outlineLevel="2" x14ac:dyDescent="0.25">
      <c r="A3601" s="136" t="s">
        <v>112</v>
      </c>
      <c r="B3601" s="136" t="s">
        <v>113</v>
      </c>
      <c r="C3601" s="136" t="s">
        <v>468</v>
      </c>
      <c r="D3601" s="136" t="s">
        <v>995</v>
      </c>
      <c r="E3601" s="136" t="s">
        <v>337</v>
      </c>
      <c r="F3601" s="137">
        <v>171356.28</v>
      </c>
    </row>
    <row r="3602" spans="1:6" hidden="1" outlineLevel="2" x14ac:dyDescent="0.25">
      <c r="A3602" s="136" t="s">
        <v>112</v>
      </c>
      <c r="B3602" s="136" t="s">
        <v>113</v>
      </c>
      <c r="C3602" s="136" t="s">
        <v>468</v>
      </c>
      <c r="D3602" s="136" t="s">
        <v>996</v>
      </c>
      <c r="E3602" s="136" t="s">
        <v>269</v>
      </c>
      <c r="F3602" s="137">
        <v>10671.58</v>
      </c>
    </row>
    <row r="3603" spans="1:6" hidden="1" outlineLevel="2" x14ac:dyDescent="0.25">
      <c r="A3603" s="136" t="s">
        <v>112</v>
      </c>
      <c r="B3603" s="136" t="s">
        <v>113</v>
      </c>
      <c r="C3603" s="136" t="s">
        <v>468</v>
      </c>
      <c r="D3603" s="136" t="s">
        <v>997</v>
      </c>
      <c r="E3603" s="136" t="s">
        <v>337</v>
      </c>
      <c r="F3603" s="137">
        <v>15363.88</v>
      </c>
    </row>
    <row r="3604" spans="1:6" hidden="1" outlineLevel="2" x14ac:dyDescent="0.25">
      <c r="A3604" s="136" t="s">
        <v>112</v>
      </c>
      <c r="B3604" s="136" t="s">
        <v>113</v>
      </c>
      <c r="C3604" s="136" t="s">
        <v>468</v>
      </c>
      <c r="D3604" s="136" t="s">
        <v>493</v>
      </c>
      <c r="E3604" s="136" t="s">
        <v>269</v>
      </c>
      <c r="F3604" s="137">
        <v>10525.23</v>
      </c>
    </row>
    <row r="3605" spans="1:6" outlineLevel="1" collapsed="1" x14ac:dyDescent="0.25">
      <c r="A3605" s="136"/>
      <c r="B3605" s="136"/>
      <c r="C3605" s="140" t="s">
        <v>469</v>
      </c>
      <c r="D3605" s="136"/>
      <c r="E3605" s="136"/>
      <c r="F3605" s="137">
        <f>SUBTOTAL(9,F3591:F3604)</f>
        <v>1068402.71</v>
      </c>
    </row>
    <row r="3606" spans="1:6" hidden="1" outlineLevel="2" x14ac:dyDescent="0.25">
      <c r="A3606" s="136" t="s">
        <v>112</v>
      </c>
      <c r="B3606" s="136" t="s">
        <v>113</v>
      </c>
      <c r="C3606" s="136" t="s">
        <v>470</v>
      </c>
      <c r="D3606" s="136" t="s">
        <v>998</v>
      </c>
      <c r="E3606" s="136" t="s">
        <v>361</v>
      </c>
      <c r="F3606" s="137">
        <v>51046.21</v>
      </c>
    </row>
    <row r="3607" spans="1:6" hidden="1" outlineLevel="2" x14ac:dyDescent="0.25">
      <c r="A3607" s="136" t="s">
        <v>112</v>
      </c>
      <c r="B3607" s="136" t="s">
        <v>113</v>
      </c>
      <c r="C3607" s="136" t="s">
        <v>470</v>
      </c>
      <c r="D3607" s="136" t="s">
        <v>999</v>
      </c>
      <c r="E3607" s="136" t="s">
        <v>310</v>
      </c>
      <c r="F3607" s="137">
        <v>65605.8</v>
      </c>
    </row>
    <row r="3608" spans="1:6" hidden="1" outlineLevel="2" x14ac:dyDescent="0.25">
      <c r="A3608" s="136" t="s">
        <v>112</v>
      </c>
      <c r="B3608" s="136" t="s">
        <v>113</v>
      </c>
      <c r="C3608" s="136" t="s">
        <v>470</v>
      </c>
      <c r="D3608" s="136" t="s">
        <v>999</v>
      </c>
      <c r="E3608" s="136" t="s">
        <v>361</v>
      </c>
      <c r="F3608" s="137">
        <v>6862.82</v>
      </c>
    </row>
    <row r="3609" spans="1:6" outlineLevel="1" collapsed="1" x14ac:dyDescent="0.25">
      <c r="A3609" s="136"/>
      <c r="B3609" s="136"/>
      <c r="C3609" s="140" t="s">
        <v>471</v>
      </c>
      <c r="D3609" s="136"/>
      <c r="E3609" s="136"/>
      <c r="F3609" s="137">
        <f>SUBTOTAL(9,F3606:F3608)</f>
        <v>123514.83000000002</v>
      </c>
    </row>
    <row r="3610" spans="1:6" x14ac:dyDescent="0.25">
      <c r="A3610" s="136"/>
      <c r="B3610" s="136"/>
      <c r="C3610" s="140" t="s">
        <v>472</v>
      </c>
      <c r="D3610" s="136"/>
      <c r="E3610" s="136"/>
      <c r="F3610" s="137">
        <f>SUBTOTAL(9,F2:F3608)</f>
        <v>575632189.43000054</v>
      </c>
    </row>
    <row r="3611" spans="1:6" x14ac:dyDescent="0.25">
      <c r="F3611" s="139"/>
    </row>
    <row r="3612" spans="1:6" ht="15.75" thickBot="1" x14ac:dyDescent="0.3">
      <c r="E3612" s="133" t="s">
        <v>261</v>
      </c>
      <c r="F3612" s="138">
        <v>575632189.43000054</v>
      </c>
    </row>
    <row r="3613" spans="1:6" ht="15.75" thickTop="1" x14ac:dyDescent="0.25"/>
    <row r="3614" spans="1:6" x14ac:dyDescent="0.25">
      <c r="D3614" s="141" t="s">
        <v>1000</v>
      </c>
    </row>
    <row r="3615" spans="1:6" x14ac:dyDescent="0.25">
      <c r="D3615" s="136" t="str">
        <f>C6</f>
        <v>30100-Organization Total</v>
      </c>
      <c r="F3615" s="142">
        <f>F6</f>
        <v>8329.7200000000012</v>
      </c>
    </row>
    <row r="3616" spans="1:6" x14ac:dyDescent="0.25">
      <c r="D3616" s="136" t="str">
        <f>C25</f>
        <v>30200-Franchises &amp; Consents Total</v>
      </c>
      <c r="F3616" s="142">
        <f>F25</f>
        <v>119852.69</v>
      </c>
    </row>
    <row r="3617" spans="4:6" x14ac:dyDescent="0.25">
      <c r="D3617" s="136" t="str">
        <f>C42</f>
        <v>35010-Land Total</v>
      </c>
      <c r="F3617" s="142">
        <f>F42</f>
        <v>261126.69</v>
      </c>
    </row>
    <row r="3618" spans="4:6" x14ac:dyDescent="0.25">
      <c r="D3618" s="136" t="str">
        <f>C395</f>
        <v>36510-Land &amp; Land Rights Total</v>
      </c>
      <c r="F3618" s="142">
        <f>F395</f>
        <v>26970.369999999995</v>
      </c>
    </row>
    <row r="3619" spans="4:6" x14ac:dyDescent="0.25">
      <c r="D3619" s="136" t="str">
        <f>C1026</f>
        <v>37400-Land &amp; Land Rights Total</v>
      </c>
      <c r="F3619" s="142">
        <f>F1026</f>
        <v>531166.78999999992</v>
      </c>
    </row>
    <row r="3620" spans="4:6" x14ac:dyDescent="0.25">
      <c r="D3620" s="136" t="str">
        <f>C1044</f>
        <v>37401-Land Total</v>
      </c>
      <c r="F3620" s="142">
        <f>F1044</f>
        <v>37326.42</v>
      </c>
    </row>
    <row r="3621" spans="4:6" x14ac:dyDescent="0.25">
      <c r="D3621" s="136" t="str">
        <f>C1086</f>
        <v>37403-Land Other Total</v>
      </c>
      <c r="F3621" s="142">
        <f>F1086</f>
        <v>2783.8900000000003</v>
      </c>
    </row>
    <row r="3622" spans="4:6" x14ac:dyDescent="0.25">
      <c r="D3622" s="136" t="str">
        <f>C3153</f>
        <v>38900-Land &amp; Land Rights Total</v>
      </c>
      <c r="F3622" s="142">
        <f>F3153</f>
        <v>1211697.3</v>
      </c>
    </row>
    <row r="3623" spans="4:6" x14ac:dyDescent="0.25">
      <c r="D3623" s="166" t="s">
        <v>1029</v>
      </c>
      <c r="F3623" s="143">
        <f>SUM(F3615:F3622)</f>
        <v>2199253.87</v>
      </c>
    </row>
    <row r="3625" spans="4:6" x14ac:dyDescent="0.25">
      <c r="D3625" s="166" t="s">
        <v>1027</v>
      </c>
      <c r="F3625" s="137">
        <f>F3610-F3623</f>
        <v>573432935.56000054</v>
      </c>
    </row>
  </sheetData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/>
  </sheetViews>
  <sheetFormatPr defaultRowHeight="12.75" x14ac:dyDescent="0.2"/>
  <cols>
    <col min="1" max="1" width="11.140625" style="148" bestFit="1" customWidth="1"/>
    <col min="2" max="2" width="20.7109375" style="148" bestFit="1" customWidth="1"/>
    <col min="3" max="3" width="21.7109375" style="148" bestFit="1" customWidth="1"/>
    <col min="4" max="4" width="35.28515625" style="148" bestFit="1" customWidth="1"/>
    <col min="5" max="5" width="14.42578125" style="149" bestFit="1" customWidth="1"/>
    <col min="6" max="16384" width="9.140625" style="148"/>
  </cols>
  <sheetData>
    <row r="1" spans="1:5" s="146" customFormat="1" x14ac:dyDescent="0.2">
      <c r="A1" s="146" t="s">
        <v>1003</v>
      </c>
      <c r="B1" s="146" t="s">
        <v>1004</v>
      </c>
      <c r="C1" s="146" t="s">
        <v>1005</v>
      </c>
      <c r="D1" s="146" t="s">
        <v>1006</v>
      </c>
      <c r="E1" s="147" t="s">
        <v>1007</v>
      </c>
    </row>
    <row r="2" spans="1:5" x14ac:dyDescent="0.2">
      <c r="A2" s="148" t="s">
        <v>1008</v>
      </c>
      <c r="B2" s="148" t="s">
        <v>112</v>
      </c>
      <c r="C2" s="148" t="s">
        <v>113</v>
      </c>
      <c r="D2" s="148" t="s">
        <v>114</v>
      </c>
      <c r="E2" s="149">
        <v>8329.7199999999993</v>
      </c>
    </row>
    <row r="3" spans="1:5" x14ac:dyDescent="0.2">
      <c r="A3" s="148" t="s">
        <v>1008</v>
      </c>
      <c r="B3" s="148" t="s">
        <v>112</v>
      </c>
      <c r="C3" s="148" t="s">
        <v>113</v>
      </c>
      <c r="D3" s="148" t="s">
        <v>115</v>
      </c>
      <c r="E3" s="149">
        <v>119852.69</v>
      </c>
    </row>
    <row r="4" spans="1:5" x14ac:dyDescent="0.2">
      <c r="A4" s="148" t="s">
        <v>1008</v>
      </c>
      <c r="B4" s="148" t="s">
        <v>112</v>
      </c>
      <c r="C4" s="148" t="s">
        <v>113</v>
      </c>
      <c r="D4" s="148" t="s">
        <v>121</v>
      </c>
      <c r="E4" s="149">
        <v>4424.74</v>
      </c>
    </row>
    <row r="5" spans="1:5" x14ac:dyDescent="0.2">
      <c r="A5" s="148" t="s">
        <v>1008</v>
      </c>
      <c r="B5" s="148" t="s">
        <v>112</v>
      </c>
      <c r="C5" s="148" t="s">
        <v>113</v>
      </c>
      <c r="D5" s="148" t="s">
        <v>122</v>
      </c>
      <c r="E5" s="149">
        <v>5691.12</v>
      </c>
    </row>
    <row r="6" spans="1:5" x14ac:dyDescent="0.2">
      <c r="A6" s="148" t="s">
        <v>1008</v>
      </c>
      <c r="B6" s="148" t="s">
        <v>112</v>
      </c>
      <c r="C6" s="148" t="s">
        <v>113</v>
      </c>
      <c r="D6" s="148" t="s">
        <v>123</v>
      </c>
      <c r="E6" s="149">
        <v>109889.89</v>
      </c>
    </row>
    <row r="7" spans="1:5" x14ac:dyDescent="0.2">
      <c r="A7" s="148" t="s">
        <v>1008</v>
      </c>
      <c r="B7" s="148" t="s">
        <v>112</v>
      </c>
      <c r="C7" s="148" t="s">
        <v>113</v>
      </c>
      <c r="D7" s="148" t="s">
        <v>124</v>
      </c>
      <c r="E7" s="149">
        <v>20059.73</v>
      </c>
    </row>
    <row r="8" spans="1:5" x14ac:dyDescent="0.2">
      <c r="A8" s="148" t="s">
        <v>1008</v>
      </c>
      <c r="B8" s="148" t="s">
        <v>112</v>
      </c>
      <c r="C8" s="148" t="s">
        <v>113</v>
      </c>
      <c r="D8" s="148" t="s">
        <v>125</v>
      </c>
      <c r="E8" s="149">
        <v>96577.33</v>
      </c>
    </row>
    <row r="9" spans="1:5" x14ac:dyDescent="0.2">
      <c r="A9" s="148" t="s">
        <v>1008</v>
      </c>
      <c r="B9" s="148" t="s">
        <v>112</v>
      </c>
      <c r="C9" s="148" t="s">
        <v>113</v>
      </c>
      <c r="D9" s="148" t="s">
        <v>126</v>
      </c>
      <c r="E9" s="149">
        <v>868482.07</v>
      </c>
    </row>
    <row r="10" spans="1:5" x14ac:dyDescent="0.2">
      <c r="A10" s="148" t="s">
        <v>1008</v>
      </c>
      <c r="B10" s="148" t="s">
        <v>112</v>
      </c>
      <c r="C10" s="148" t="s">
        <v>113</v>
      </c>
      <c r="D10" s="148" t="s">
        <v>127</v>
      </c>
      <c r="E10" s="149">
        <v>1368085.55</v>
      </c>
    </row>
    <row r="11" spans="1:5" x14ac:dyDescent="0.2">
      <c r="A11" s="148" t="s">
        <v>1008</v>
      </c>
      <c r="B11" s="148" t="s">
        <v>112</v>
      </c>
      <c r="C11" s="148" t="s">
        <v>113</v>
      </c>
      <c r="D11" s="148" t="s">
        <v>128</v>
      </c>
      <c r="E11" s="149">
        <v>448222.77</v>
      </c>
    </row>
    <row r="12" spans="1:5" x14ac:dyDescent="0.2">
      <c r="A12" s="148" t="s">
        <v>1008</v>
      </c>
      <c r="B12" s="148" t="s">
        <v>112</v>
      </c>
      <c r="C12" s="148" t="s">
        <v>113</v>
      </c>
      <c r="D12" s="148" t="s">
        <v>129</v>
      </c>
      <c r="E12" s="149">
        <v>701139.03</v>
      </c>
    </row>
    <row r="13" spans="1:5" x14ac:dyDescent="0.2">
      <c r="A13" s="148" t="s">
        <v>1008</v>
      </c>
      <c r="B13" s="148" t="s">
        <v>112</v>
      </c>
      <c r="C13" s="148" t="s">
        <v>113</v>
      </c>
      <c r="D13" s="148" t="s">
        <v>130</v>
      </c>
      <c r="E13" s="149">
        <v>166847.71</v>
      </c>
    </row>
    <row r="14" spans="1:5" x14ac:dyDescent="0.2">
      <c r="A14" s="148" t="s">
        <v>1008</v>
      </c>
      <c r="B14" s="148" t="s">
        <v>112</v>
      </c>
      <c r="C14" s="148" t="s">
        <v>113</v>
      </c>
      <c r="D14" s="148" t="s">
        <v>131</v>
      </c>
      <c r="E14" s="149">
        <v>42994.41</v>
      </c>
    </row>
    <row r="15" spans="1:5" x14ac:dyDescent="0.2">
      <c r="A15" s="148" t="s">
        <v>1008</v>
      </c>
      <c r="B15" s="148" t="s">
        <v>112</v>
      </c>
      <c r="C15" s="148" t="s">
        <v>113</v>
      </c>
      <c r="D15" s="148" t="s">
        <v>132</v>
      </c>
      <c r="E15" s="149">
        <v>135614.64000000001</v>
      </c>
    </row>
    <row r="16" spans="1:5" x14ac:dyDescent="0.2">
      <c r="A16" s="148" t="s">
        <v>1008</v>
      </c>
      <c r="B16" s="148" t="s">
        <v>112</v>
      </c>
      <c r="C16" s="148" t="s">
        <v>113</v>
      </c>
      <c r="D16" s="148" t="s">
        <v>133</v>
      </c>
      <c r="E16" s="149">
        <v>193550.33</v>
      </c>
    </row>
    <row r="17" spans="1:5" x14ac:dyDescent="0.2">
      <c r="A17" s="148" t="s">
        <v>1008</v>
      </c>
      <c r="B17" s="148" t="s">
        <v>112</v>
      </c>
      <c r="C17" s="148" t="s">
        <v>113</v>
      </c>
      <c r="D17" s="148" t="s">
        <v>134</v>
      </c>
      <c r="E17" s="149">
        <v>465070.35</v>
      </c>
    </row>
    <row r="18" spans="1:5" x14ac:dyDescent="0.2">
      <c r="A18" s="148" t="s">
        <v>1008</v>
      </c>
      <c r="B18" s="148" t="s">
        <v>112</v>
      </c>
      <c r="C18" s="148" t="s">
        <v>113</v>
      </c>
      <c r="D18" s="148" t="s">
        <v>135</v>
      </c>
      <c r="E18" s="149">
        <v>198174.21</v>
      </c>
    </row>
    <row r="19" spans="1:5" x14ac:dyDescent="0.2">
      <c r="A19" s="148" t="s">
        <v>1008</v>
      </c>
      <c r="B19" s="148" t="s">
        <v>112</v>
      </c>
      <c r="C19" s="148" t="s">
        <v>113</v>
      </c>
      <c r="D19" s="148" t="s">
        <v>136</v>
      </c>
      <c r="E19" s="149">
        <v>174941.45</v>
      </c>
    </row>
    <row r="20" spans="1:5" x14ac:dyDescent="0.2">
      <c r="A20" s="148" t="s">
        <v>1008</v>
      </c>
      <c r="B20" s="148" t="s">
        <v>112</v>
      </c>
      <c r="C20" s="148" t="s">
        <v>113</v>
      </c>
      <c r="D20" s="148" t="s">
        <v>137</v>
      </c>
      <c r="E20" s="149">
        <v>406227.72</v>
      </c>
    </row>
    <row r="21" spans="1:5" x14ac:dyDescent="0.2">
      <c r="A21" s="148" t="s">
        <v>1008</v>
      </c>
      <c r="B21" s="148" t="s">
        <v>112</v>
      </c>
      <c r="C21" s="148" t="s">
        <v>113</v>
      </c>
      <c r="D21" s="148" t="s">
        <v>138</v>
      </c>
      <c r="E21" s="149">
        <v>15225.31</v>
      </c>
    </row>
    <row r="22" spans="1:5" x14ac:dyDescent="0.2">
      <c r="A22" s="148" t="s">
        <v>1008</v>
      </c>
      <c r="B22" s="148" t="s">
        <v>112</v>
      </c>
      <c r="C22" s="148" t="s">
        <v>113</v>
      </c>
      <c r="D22" s="148" t="s">
        <v>139</v>
      </c>
      <c r="E22" s="149">
        <v>51064.68</v>
      </c>
    </row>
    <row r="23" spans="1:5" x14ac:dyDescent="0.2">
      <c r="A23" s="148" t="s">
        <v>1008</v>
      </c>
      <c r="B23" s="148" t="s">
        <v>112</v>
      </c>
      <c r="C23" s="148" t="s">
        <v>113</v>
      </c>
      <c r="D23" s="148" t="s">
        <v>140</v>
      </c>
      <c r="E23" s="149">
        <v>85162.66</v>
      </c>
    </row>
    <row r="24" spans="1:5" x14ac:dyDescent="0.2">
      <c r="A24" s="148" t="s">
        <v>1008</v>
      </c>
      <c r="B24" s="148" t="s">
        <v>112</v>
      </c>
      <c r="C24" s="148" t="s">
        <v>113</v>
      </c>
      <c r="D24" s="148" t="s">
        <v>141</v>
      </c>
      <c r="E24" s="149">
        <v>18122670.280000001</v>
      </c>
    </row>
    <row r="25" spans="1:5" x14ac:dyDescent="0.2">
      <c r="A25" s="148" t="s">
        <v>1008</v>
      </c>
      <c r="B25" s="148" t="s">
        <v>112</v>
      </c>
      <c r="C25" s="148" t="s">
        <v>113</v>
      </c>
      <c r="D25" s="148" t="s">
        <v>142</v>
      </c>
      <c r="E25" s="149">
        <v>324356.78999999998</v>
      </c>
    </row>
    <row r="26" spans="1:5" x14ac:dyDescent="0.2">
      <c r="A26" s="148" t="s">
        <v>1008</v>
      </c>
      <c r="B26" s="148" t="s">
        <v>112</v>
      </c>
      <c r="C26" s="148" t="s">
        <v>113</v>
      </c>
      <c r="D26" s="148" t="s">
        <v>143</v>
      </c>
      <c r="E26" s="149">
        <v>1683922.56</v>
      </c>
    </row>
    <row r="27" spans="1:5" x14ac:dyDescent="0.2">
      <c r="A27" s="148" t="s">
        <v>1008</v>
      </c>
      <c r="B27" s="148" t="s">
        <v>112</v>
      </c>
      <c r="C27" s="148" t="s">
        <v>113</v>
      </c>
      <c r="D27" s="148" t="s">
        <v>145</v>
      </c>
      <c r="E27" s="149">
        <v>148286.17000000001</v>
      </c>
    </row>
    <row r="28" spans="1:5" x14ac:dyDescent="0.2">
      <c r="A28" s="148" t="s">
        <v>1008</v>
      </c>
      <c r="B28" s="148" t="s">
        <v>112</v>
      </c>
      <c r="C28" s="148" t="s">
        <v>113</v>
      </c>
      <c r="D28" s="148" t="s">
        <v>146</v>
      </c>
      <c r="E28" s="149">
        <v>100298.85</v>
      </c>
    </row>
    <row r="29" spans="1:5" x14ac:dyDescent="0.2">
      <c r="A29" s="148" t="s">
        <v>1008</v>
      </c>
      <c r="B29" s="148" t="s">
        <v>112</v>
      </c>
      <c r="C29" s="148" t="s">
        <v>113</v>
      </c>
      <c r="D29" s="148" t="s">
        <v>147</v>
      </c>
      <c r="E29" s="149">
        <v>67471.19</v>
      </c>
    </row>
    <row r="30" spans="1:5" x14ac:dyDescent="0.2">
      <c r="A30" s="148" t="s">
        <v>1008</v>
      </c>
      <c r="B30" s="148" t="s">
        <v>112</v>
      </c>
      <c r="C30" s="148" t="s">
        <v>113</v>
      </c>
      <c r="D30" s="148" t="s">
        <v>148</v>
      </c>
      <c r="E30" s="149">
        <v>33555.730000000003</v>
      </c>
    </row>
    <row r="31" spans="1:5" x14ac:dyDescent="0.2">
      <c r="A31" s="148" t="s">
        <v>1008</v>
      </c>
      <c r="B31" s="148" t="s">
        <v>112</v>
      </c>
      <c r="C31" s="148" t="s">
        <v>113</v>
      </c>
      <c r="D31" s="148" t="s">
        <v>149</v>
      </c>
      <c r="E31" s="149">
        <v>1760.6</v>
      </c>
    </row>
    <row r="32" spans="1:5" x14ac:dyDescent="0.2">
      <c r="A32" s="148" t="s">
        <v>1008</v>
      </c>
      <c r="B32" s="148" t="s">
        <v>112</v>
      </c>
      <c r="C32" s="148" t="s">
        <v>113</v>
      </c>
      <c r="D32" s="148" t="s">
        <v>150</v>
      </c>
      <c r="E32" s="149">
        <v>12276338.890000001</v>
      </c>
    </row>
    <row r="33" spans="1:5" x14ac:dyDescent="0.2">
      <c r="A33" s="148" t="s">
        <v>1008</v>
      </c>
      <c r="B33" s="148" t="s">
        <v>112</v>
      </c>
      <c r="C33" s="148" t="s">
        <v>113</v>
      </c>
      <c r="D33" s="148" t="s">
        <v>151</v>
      </c>
      <c r="E33" s="149">
        <v>28766556.870000001</v>
      </c>
    </row>
    <row r="34" spans="1:5" x14ac:dyDescent="0.2">
      <c r="A34" s="148" t="s">
        <v>1008</v>
      </c>
      <c r="B34" s="148" t="s">
        <v>112</v>
      </c>
      <c r="C34" s="148" t="s">
        <v>113</v>
      </c>
      <c r="D34" s="148" t="s">
        <v>152</v>
      </c>
      <c r="E34" s="149">
        <v>14394951.220000001</v>
      </c>
    </row>
    <row r="35" spans="1:5" x14ac:dyDescent="0.2">
      <c r="A35" s="148" t="s">
        <v>1008</v>
      </c>
      <c r="B35" s="148" t="s">
        <v>112</v>
      </c>
      <c r="C35" s="148" t="s">
        <v>113</v>
      </c>
      <c r="D35" s="148" t="s">
        <v>153</v>
      </c>
      <c r="E35" s="149">
        <v>2050993.68</v>
      </c>
    </row>
    <row r="36" spans="1:5" x14ac:dyDescent="0.2">
      <c r="A36" s="148" t="s">
        <v>1008</v>
      </c>
      <c r="B36" s="148" t="s">
        <v>112</v>
      </c>
      <c r="C36" s="148" t="s">
        <v>113</v>
      </c>
      <c r="D36" s="148" t="s">
        <v>154</v>
      </c>
      <c r="E36" s="149">
        <v>804097.06</v>
      </c>
    </row>
    <row r="37" spans="1:5" x14ac:dyDescent="0.2">
      <c r="A37" s="148" t="s">
        <v>1008</v>
      </c>
      <c r="B37" s="148" t="s">
        <v>112</v>
      </c>
      <c r="C37" s="148" t="s">
        <v>113</v>
      </c>
      <c r="D37" s="148" t="s">
        <v>155</v>
      </c>
      <c r="E37" s="149">
        <v>949797.34</v>
      </c>
    </row>
    <row r="38" spans="1:5" x14ac:dyDescent="0.2">
      <c r="A38" s="148" t="s">
        <v>1008</v>
      </c>
      <c r="B38" s="148" t="s">
        <v>112</v>
      </c>
      <c r="C38" s="148" t="s">
        <v>113</v>
      </c>
      <c r="D38" s="148" t="s">
        <v>156</v>
      </c>
      <c r="E38" s="149">
        <v>35698086.520000003</v>
      </c>
    </row>
    <row r="39" spans="1:5" x14ac:dyDescent="0.2">
      <c r="A39" s="148" t="s">
        <v>1008</v>
      </c>
      <c r="B39" s="148" t="s">
        <v>112</v>
      </c>
      <c r="C39" s="148" t="s">
        <v>113</v>
      </c>
      <c r="D39" s="148" t="s">
        <v>157</v>
      </c>
      <c r="E39" s="149">
        <v>16429016.869999999</v>
      </c>
    </row>
    <row r="40" spans="1:5" x14ac:dyDescent="0.2">
      <c r="A40" s="148" t="s">
        <v>1008</v>
      </c>
      <c r="B40" s="148" t="s">
        <v>112</v>
      </c>
      <c r="C40" s="148" t="s">
        <v>113</v>
      </c>
      <c r="D40" s="148" t="s">
        <v>158</v>
      </c>
      <c r="E40" s="149">
        <v>23736561.52</v>
      </c>
    </row>
    <row r="41" spans="1:5" x14ac:dyDescent="0.2">
      <c r="A41" s="148" t="s">
        <v>1008</v>
      </c>
      <c r="B41" s="148" t="s">
        <v>112</v>
      </c>
      <c r="C41" s="148" t="s">
        <v>113</v>
      </c>
      <c r="D41" s="148" t="s">
        <v>159</v>
      </c>
      <c r="E41" s="149">
        <v>3542250.18</v>
      </c>
    </row>
    <row r="42" spans="1:5" x14ac:dyDescent="0.2">
      <c r="A42" s="148" t="s">
        <v>1008</v>
      </c>
      <c r="B42" s="148" t="s">
        <v>112</v>
      </c>
      <c r="C42" s="148" t="s">
        <v>113</v>
      </c>
      <c r="D42" s="148" t="s">
        <v>160</v>
      </c>
      <c r="E42" s="149">
        <v>82454.84</v>
      </c>
    </row>
    <row r="43" spans="1:5" x14ac:dyDescent="0.2">
      <c r="A43" s="148" t="s">
        <v>1008</v>
      </c>
      <c r="B43" s="148" t="s">
        <v>112</v>
      </c>
      <c r="C43" s="148" t="s">
        <v>113</v>
      </c>
      <c r="D43" s="148" t="s">
        <v>161</v>
      </c>
      <c r="E43" s="149">
        <v>2691729.15</v>
      </c>
    </row>
    <row r="44" spans="1:5" x14ac:dyDescent="0.2">
      <c r="A44" s="148" t="s">
        <v>1008</v>
      </c>
      <c r="B44" s="148" t="s">
        <v>112</v>
      </c>
      <c r="C44" s="148" t="s">
        <v>113</v>
      </c>
      <c r="D44" s="148" t="s">
        <v>162</v>
      </c>
      <c r="E44" s="149">
        <v>720411.87</v>
      </c>
    </row>
    <row r="45" spans="1:5" x14ac:dyDescent="0.2">
      <c r="A45" s="148" t="s">
        <v>1008</v>
      </c>
      <c r="B45" s="148" t="s">
        <v>112</v>
      </c>
      <c r="C45" s="148" t="s">
        <v>113</v>
      </c>
      <c r="D45" s="148" t="s">
        <v>163</v>
      </c>
      <c r="E45" s="149">
        <v>95031.88</v>
      </c>
    </row>
    <row r="46" spans="1:5" x14ac:dyDescent="0.2">
      <c r="A46" s="148" t="s">
        <v>1008</v>
      </c>
      <c r="B46" s="148" t="s">
        <v>112</v>
      </c>
      <c r="C46" s="148" t="s">
        <v>113</v>
      </c>
      <c r="D46" s="148" t="s">
        <v>164</v>
      </c>
      <c r="E46" s="149">
        <v>241312.96</v>
      </c>
    </row>
    <row r="47" spans="1:5" x14ac:dyDescent="0.2">
      <c r="A47" s="148" t="s">
        <v>1008</v>
      </c>
      <c r="B47" s="148" t="s">
        <v>112</v>
      </c>
      <c r="C47" s="148" t="s">
        <v>113</v>
      </c>
      <c r="D47" s="148" t="s">
        <v>165</v>
      </c>
      <c r="E47" s="149">
        <v>3953.44</v>
      </c>
    </row>
    <row r="48" spans="1:5" x14ac:dyDescent="0.2">
      <c r="A48" s="148" t="s">
        <v>1008</v>
      </c>
      <c r="B48" s="148" t="s">
        <v>112</v>
      </c>
      <c r="C48" s="148" t="s">
        <v>113</v>
      </c>
      <c r="D48" s="148" t="s">
        <v>166</v>
      </c>
      <c r="E48" s="149">
        <v>1034377.16</v>
      </c>
    </row>
    <row r="49" spans="1:5" x14ac:dyDescent="0.2">
      <c r="A49" s="148" t="s">
        <v>1008</v>
      </c>
      <c r="B49" s="148" t="s">
        <v>112</v>
      </c>
      <c r="C49" s="148" t="s">
        <v>113</v>
      </c>
      <c r="D49" s="148" t="s">
        <v>167</v>
      </c>
      <c r="E49" s="149">
        <v>846219.21</v>
      </c>
    </row>
    <row r="50" spans="1:5" x14ac:dyDescent="0.2">
      <c r="A50" s="148" t="s">
        <v>1008</v>
      </c>
      <c r="B50" s="148" t="s">
        <v>112</v>
      </c>
      <c r="C50" s="148" t="s">
        <v>113</v>
      </c>
      <c r="D50" s="148" t="s">
        <v>168</v>
      </c>
      <c r="E50" s="149">
        <v>57911.13</v>
      </c>
    </row>
    <row r="51" spans="1:5" x14ac:dyDescent="0.2">
      <c r="A51" s="148" t="s">
        <v>1008</v>
      </c>
      <c r="B51" s="148" t="s">
        <v>112</v>
      </c>
      <c r="C51" s="148" t="s">
        <v>113</v>
      </c>
      <c r="D51" s="148" t="s">
        <v>169</v>
      </c>
      <c r="E51" s="149">
        <v>-2529.39</v>
      </c>
    </row>
    <row r="52" spans="1:5" x14ac:dyDescent="0.2">
      <c r="A52" s="148" t="s">
        <v>1008</v>
      </c>
      <c r="B52" s="148" t="s">
        <v>112</v>
      </c>
      <c r="C52" s="148" t="s">
        <v>113</v>
      </c>
      <c r="D52" s="148" t="s">
        <v>170</v>
      </c>
      <c r="E52" s="149">
        <v>840941.63</v>
      </c>
    </row>
    <row r="53" spans="1:5" x14ac:dyDescent="0.2">
      <c r="A53" s="148" t="s">
        <v>1008</v>
      </c>
      <c r="B53" s="148" t="s">
        <v>112</v>
      </c>
      <c r="C53" s="148" t="s">
        <v>113</v>
      </c>
      <c r="D53" s="148" t="s">
        <v>171</v>
      </c>
      <c r="E53" s="149">
        <v>32691.38</v>
      </c>
    </row>
    <row r="54" spans="1:5" x14ac:dyDescent="0.2">
      <c r="A54" s="148" t="s">
        <v>1008</v>
      </c>
      <c r="B54" s="148" t="s">
        <v>112</v>
      </c>
      <c r="C54" s="148" t="s">
        <v>113</v>
      </c>
      <c r="D54" s="148" t="s">
        <v>172</v>
      </c>
      <c r="E54" s="149">
        <v>51688.27</v>
      </c>
    </row>
    <row r="55" spans="1:5" x14ac:dyDescent="0.2">
      <c r="A55" s="148" t="s">
        <v>1008</v>
      </c>
      <c r="B55" s="148" t="s">
        <v>112</v>
      </c>
      <c r="C55" s="148" t="s">
        <v>113</v>
      </c>
      <c r="D55" s="148" t="s">
        <v>173</v>
      </c>
      <c r="E55" s="149">
        <v>14413.09</v>
      </c>
    </row>
    <row r="56" spans="1:5" x14ac:dyDescent="0.2">
      <c r="A56" s="148" t="s">
        <v>1008</v>
      </c>
      <c r="B56" s="148" t="s">
        <v>112</v>
      </c>
      <c r="C56" s="148" t="s">
        <v>113</v>
      </c>
      <c r="D56" s="148" t="s">
        <v>174</v>
      </c>
      <c r="E56" s="149">
        <v>185275.46</v>
      </c>
    </row>
    <row r="57" spans="1:5" x14ac:dyDescent="0.2">
      <c r="A57" s="148" t="s">
        <v>1008</v>
      </c>
      <c r="B57" s="148" t="s">
        <v>112</v>
      </c>
      <c r="C57" s="148" t="s">
        <v>113</v>
      </c>
      <c r="D57" s="148" t="s">
        <v>176</v>
      </c>
      <c r="E57" s="149">
        <v>1550205.23</v>
      </c>
    </row>
    <row r="58" spans="1:5" x14ac:dyDescent="0.2">
      <c r="A58" s="148" t="s">
        <v>1008</v>
      </c>
      <c r="B58" s="148" t="s">
        <v>112</v>
      </c>
      <c r="C58" s="148" t="s">
        <v>113</v>
      </c>
      <c r="D58" s="148" t="s">
        <v>1009</v>
      </c>
      <c r="E58" s="149">
        <v>3305.15</v>
      </c>
    </row>
    <row r="59" spans="1:5" x14ac:dyDescent="0.2">
      <c r="A59" s="148" t="s">
        <v>1008</v>
      </c>
      <c r="B59" s="148" t="s">
        <v>112</v>
      </c>
      <c r="C59" s="148" t="s">
        <v>113</v>
      </c>
      <c r="D59" s="148" t="s">
        <v>177</v>
      </c>
      <c r="E59" s="149">
        <v>35769</v>
      </c>
    </row>
    <row r="60" spans="1:5" x14ac:dyDescent="0.2">
      <c r="A60" s="148" t="s">
        <v>1008</v>
      </c>
      <c r="B60" s="148" t="s">
        <v>112</v>
      </c>
      <c r="C60" s="148" t="s">
        <v>113</v>
      </c>
      <c r="D60" s="148" t="s">
        <v>178</v>
      </c>
      <c r="E60" s="149">
        <v>484128.31</v>
      </c>
    </row>
    <row r="61" spans="1:5" x14ac:dyDescent="0.2">
      <c r="A61" s="148" t="s">
        <v>1008</v>
      </c>
      <c r="B61" s="148" t="s">
        <v>112</v>
      </c>
      <c r="C61" s="148" t="s">
        <v>113</v>
      </c>
      <c r="D61" s="148" t="s">
        <v>180</v>
      </c>
      <c r="E61" s="149">
        <v>113214.61</v>
      </c>
    </row>
    <row r="62" spans="1:5" x14ac:dyDescent="0.2">
      <c r="E62" s="149">
        <f>SUM(E2:E61)</f>
        <v>173899104.81000009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Parameters</vt:lpstr>
      <vt:lpstr>Comparison</vt:lpstr>
      <vt:lpstr>Accrual</vt:lpstr>
      <vt:lpstr>GPA</vt:lpstr>
      <vt:lpstr>Atmos KY Direct TR 2017 ALG</vt:lpstr>
      <vt:lpstr>Reserve</vt:lpstr>
      <vt:lpstr>Provided by Client Plant 2017</vt:lpstr>
      <vt:lpstr>Provided by Client Reserve 2017</vt:lpstr>
      <vt:lpstr>Comparison!Print_Area</vt:lpstr>
      <vt:lpstr>GPA!Print_Area</vt:lpstr>
      <vt:lpstr>Reserve!Print_Area</vt:lpstr>
      <vt:lpstr>Comparison!Print_Titles</vt:lpstr>
      <vt:lpstr>Parameters!Print_Titles</vt:lpstr>
      <vt:lpstr>'Provided by Client Plant 2017'!Print_Titles</vt:lpstr>
      <vt:lpstr>'Provided by Client Reserve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Watts</dc:creator>
  <cp:lastModifiedBy>Eric J Wilen</cp:lastModifiedBy>
  <cp:lastPrinted>2019-01-22T15:13:15Z</cp:lastPrinted>
  <dcterms:created xsi:type="dcterms:W3CDTF">2015-01-23T00:43:36Z</dcterms:created>
  <dcterms:modified xsi:type="dcterms:W3CDTF">2019-01-22T15:14:17Z</dcterms:modified>
</cp:coreProperties>
</file>