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3rd Set Data Requests/"/>
    </mc:Choice>
  </mc:AlternateContent>
  <bookViews>
    <workbookView xWindow="0" yWindow="0" windowWidth="20160" windowHeight="8730"/>
  </bookViews>
  <sheets>
    <sheet name="Sheet1" sheetId="2" r:id="rId1"/>
  </sheets>
  <definedNames>
    <definedName name="_xlnm.Print_Area" localSheetId="0">Sheet1!$A$1:$F$56</definedName>
  </definedNames>
  <calcPr calcId="171027"/>
</workbook>
</file>

<file path=xl/calcChain.xml><?xml version="1.0" encoding="utf-8"?>
<calcChain xmlns="http://schemas.openxmlformats.org/spreadsheetml/2006/main">
  <c r="F55" i="2" l="1"/>
  <c r="D35" i="2"/>
  <c r="E35" i="2"/>
  <c r="F35" i="2"/>
  <c r="C35" i="2"/>
  <c r="D38" i="2" l="1"/>
  <c r="D33" i="2"/>
  <c r="E33" i="2" s="1"/>
  <c r="F33" i="2" s="1"/>
  <c r="D52" i="2" l="1"/>
  <c r="E52" i="2" s="1"/>
  <c r="F52" i="2" s="1"/>
  <c r="D51" i="2"/>
  <c r="E51" i="2" s="1"/>
  <c r="F51" i="2" s="1"/>
  <c r="D50" i="2"/>
  <c r="E50" i="2" s="1"/>
  <c r="F50" i="2" s="1"/>
  <c r="D49" i="2"/>
  <c r="E49" i="2" s="1"/>
  <c r="F49" i="2" s="1"/>
  <c r="D48" i="2"/>
  <c r="E48" i="2" s="1"/>
  <c r="F48" i="2" s="1"/>
  <c r="D47" i="2"/>
  <c r="E47" i="2" s="1"/>
  <c r="F47" i="2" s="1"/>
  <c r="D46" i="2"/>
  <c r="E46" i="2" s="1"/>
  <c r="F46" i="2" s="1"/>
  <c r="D45" i="2"/>
  <c r="E45" i="2" s="1"/>
  <c r="F45" i="2" s="1"/>
  <c r="D44" i="2"/>
  <c r="E44" i="2" s="1"/>
  <c r="F44" i="2" s="1"/>
  <c r="D43" i="2"/>
  <c r="E43" i="2" s="1"/>
  <c r="F43" i="2" s="1"/>
  <c r="D42" i="2"/>
  <c r="D41" i="2"/>
  <c r="E41" i="2" s="1"/>
  <c r="F41" i="2" s="1"/>
  <c r="D40" i="2"/>
  <c r="E40" i="2" s="1"/>
  <c r="F40" i="2" s="1"/>
  <c r="D39" i="2"/>
  <c r="E39" i="2" s="1"/>
  <c r="F39" i="2" s="1"/>
  <c r="E38" i="2"/>
  <c r="F38" i="2" s="1"/>
  <c r="D15" i="2"/>
  <c r="E15" i="2" s="1"/>
  <c r="F15" i="2" s="1"/>
  <c r="D16" i="2"/>
  <c r="E16" i="2" s="1"/>
  <c r="F16" i="2" s="1"/>
  <c r="D17" i="2"/>
  <c r="E17" i="2" s="1"/>
  <c r="F17" i="2" s="1"/>
  <c r="D18" i="2"/>
  <c r="E18" i="2" s="1"/>
  <c r="F18" i="2" s="1"/>
  <c r="D19" i="2"/>
  <c r="E19" i="2" s="1"/>
  <c r="F19" i="2" s="1"/>
  <c r="D20" i="2"/>
  <c r="E20" i="2" s="1"/>
  <c r="F20" i="2" s="1"/>
  <c r="D21" i="2"/>
  <c r="E21" i="2" s="1"/>
  <c r="F21" i="2" s="1"/>
  <c r="D22" i="2"/>
  <c r="E22" i="2" s="1"/>
  <c r="F22" i="2" s="1"/>
  <c r="D23" i="2"/>
  <c r="E23" i="2" s="1"/>
  <c r="F23" i="2" s="1"/>
  <c r="D24" i="2"/>
  <c r="E24" i="2" s="1"/>
  <c r="F24" i="2" s="1"/>
  <c r="D25" i="2"/>
  <c r="E25" i="2" s="1"/>
  <c r="F25" i="2" s="1"/>
  <c r="D26" i="2"/>
  <c r="E26" i="2" s="1"/>
  <c r="F26" i="2" s="1"/>
  <c r="D27" i="2"/>
  <c r="E27" i="2" s="1"/>
  <c r="F27" i="2" s="1"/>
  <c r="D28" i="2"/>
  <c r="E28" i="2" s="1"/>
  <c r="F28" i="2" s="1"/>
  <c r="D29" i="2"/>
  <c r="E29" i="2" s="1"/>
  <c r="F29" i="2" s="1"/>
  <c r="D14" i="2"/>
  <c r="E42" i="2" l="1"/>
  <c r="F42" i="2" s="1"/>
  <c r="F53" i="2"/>
  <c r="E53" i="2"/>
  <c r="D30" i="2"/>
  <c r="E14" i="2"/>
  <c r="F14" i="2" s="1"/>
  <c r="D53" i="2"/>
  <c r="F30" i="2" l="1"/>
  <c r="E30" i="2"/>
  <c r="C55" i="2" l="1"/>
  <c r="D55" i="2"/>
  <c r="E55" i="2" l="1"/>
</calcChain>
</file>

<file path=xl/sharedStrings.xml><?xml version="1.0" encoding="utf-8"?>
<sst xmlns="http://schemas.openxmlformats.org/spreadsheetml/2006/main" count="110" uniqueCount="95">
  <si>
    <t/>
  </si>
  <si>
    <t>Code</t>
  </si>
  <si>
    <t>190001/2</t>
  </si>
  <si>
    <t>F_RGAL_Fed_Rate Chng_Gross Up_190002-254036</t>
  </si>
  <si>
    <t>F_RGAL_Fed_Rate Chng_Gross Up_190002-254038</t>
  </si>
  <si>
    <t>F_RGAL_Fed_Rate Chng_Gross Up_190002-254040</t>
  </si>
  <si>
    <t>F_RGAL_State_Rate Chng_Gross Up_190002-254150</t>
  </si>
  <si>
    <t>T11A02</t>
  </si>
  <si>
    <t>T11B16</t>
  </si>
  <si>
    <t>T13B08</t>
  </si>
  <si>
    <t>T13B19</t>
  </si>
  <si>
    <t>T15A95</t>
  </si>
  <si>
    <t>T17A02</t>
  </si>
  <si>
    <t>T17A54</t>
  </si>
  <si>
    <t>T19A89</t>
  </si>
  <si>
    <t>T19A94</t>
  </si>
  <si>
    <t>T20A41</t>
  </si>
  <si>
    <t>T20C02</t>
  </si>
  <si>
    <t>T22A28</t>
  </si>
  <si>
    <t>T22A29</t>
  </si>
  <si>
    <t>T22A30</t>
  </si>
  <si>
    <t>T22E02</t>
  </si>
  <si>
    <t>T22E06</t>
  </si>
  <si>
    <t>Total 190001/2</t>
  </si>
  <si>
    <t>282100/1</t>
  </si>
  <si>
    <t>Total 282100/1</t>
  </si>
  <si>
    <t>283100/1</t>
  </si>
  <si>
    <t>T15A24</t>
  </si>
  <si>
    <t>T15B04</t>
  </si>
  <si>
    <t>T15B17</t>
  </si>
  <si>
    <t>T15B28</t>
  </si>
  <si>
    <t>T15B29</t>
  </si>
  <si>
    <t>T15B37</t>
  </si>
  <si>
    <t>T15B38</t>
  </si>
  <si>
    <t>T15B40</t>
  </si>
  <si>
    <t>T15B41</t>
  </si>
  <si>
    <t>T17A01</t>
  </si>
  <si>
    <t>T19A91</t>
  </si>
  <si>
    <t>T19A92</t>
  </si>
  <si>
    <t>T20A40</t>
  </si>
  <si>
    <t>T22A23</t>
  </si>
  <si>
    <t>T22H12</t>
  </si>
  <si>
    <t>Total 283100/1</t>
  </si>
  <si>
    <t>Total</t>
  </si>
  <si>
    <t>Name</t>
  </si>
  <si>
    <t>ADIT: Prepaid: Taxes</t>
  </si>
  <si>
    <t>SIT Gross-Up on Excess Federal Tax</t>
  </si>
  <si>
    <t>FERC - SIT Adj for Rate Change Offset to Def Cr (254)</t>
  </si>
  <si>
    <t>Bad Debts - Tax over Book</t>
  </si>
  <si>
    <t>OFFSITE GAS STORAGE COSTS</t>
  </si>
  <si>
    <t>ASSET RETIREMENT OBLIGATION</t>
  </si>
  <si>
    <t>Leased Meters - Elec &amp; Gas</t>
  </si>
  <si>
    <t>Unamortized Debt Premium</t>
  </si>
  <si>
    <t>Accrued Vacation</t>
  </si>
  <si>
    <t>MGP Sites</t>
  </si>
  <si>
    <t>GAS SUPPLIER REFUNDS</t>
  </si>
  <si>
    <t>UNBILLED REVENUE - FUEL</t>
  </si>
  <si>
    <t>Rate Refunds</t>
  </si>
  <si>
    <t>Demand Side Management (DSM) Defer</t>
  </si>
  <si>
    <t>Retirement Plan Expense - Underfunded</t>
  </si>
  <si>
    <t>Non-qualified Pension - Accrual</t>
  </si>
  <si>
    <t>Retirement Plan Funding - Underfunded</t>
  </si>
  <si>
    <t>OPEB Expense Accrual</t>
  </si>
  <si>
    <t>FAS 112 Medical Expenses Accrual</t>
  </si>
  <si>
    <t>ADIT: PP&amp;E</t>
  </si>
  <si>
    <t>Other Non-Current AT ST DTL for PP&amp;E</t>
  </si>
  <si>
    <t>ADIT: Other</t>
  </si>
  <si>
    <t>Loss on Reacquired Debt-Amort</t>
  </si>
  <si>
    <t>Reg Asset - Accr Pension FAS158 - FAS87Qual</t>
  </si>
  <si>
    <t>Reg Liab RSLI &amp; Other Misc Dfd Costs</t>
  </si>
  <si>
    <t>Reg Asset - Rate Case Expense</t>
  </si>
  <si>
    <t>Reg Asset-Pension Post Retirement PAA-FAS87Qual and Oth</t>
  </si>
  <si>
    <t>Reg Asset-Pension Post Retirement PAA-FAS87NQ and Oth</t>
  </si>
  <si>
    <t>Reg Asset-Pension Post Retirement PAA-FAS 106 and Oth</t>
  </si>
  <si>
    <t>Reg Asset - Accr Pension FAS158 - FAS87NQ</t>
  </si>
  <si>
    <t>Reg Asset - Accr Pension FAS158 - FAS 106/112</t>
  </si>
  <si>
    <t>Vacation Carryover - Reg Asset</t>
  </si>
  <si>
    <t>Rate Case - Deferred Costs</t>
  </si>
  <si>
    <t>DEFERRED FUEL COST P.G.A.</t>
  </si>
  <si>
    <t>Non-Current Portion of Reg Asset</t>
  </si>
  <si>
    <t>Retirement Plan Expense - Overfunded</t>
  </si>
  <si>
    <t>ARO Regulatory Asset</t>
  </si>
  <si>
    <t>Rate Change</t>
  </si>
  <si>
    <t>DEK Gas</t>
  </si>
  <si>
    <t>State Unprotected Excess ADIT</t>
  </si>
  <si>
    <t>ADIT Before State Rate Change</t>
  </si>
  <si>
    <t>282 Unprotected</t>
  </si>
  <si>
    <t>Grossed up @ old rate</t>
  </si>
  <si>
    <t>Tax Affected @ new rate</t>
  </si>
  <si>
    <t>A</t>
  </si>
  <si>
    <t>C</t>
  </si>
  <si>
    <t>C - A = D</t>
  </si>
  <si>
    <t>Old Rate</t>
  </si>
  <si>
    <t>New Rate</t>
  </si>
  <si>
    <t xml:space="preserve">   FAS 109 ADIT ( AFUDC Equity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</si>
</sst>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=0]#,##0;[&lt;0]\(#,##0\)"/>
    <numFmt numFmtId="165" formatCode="_(* #,##0_);_(* \(#,##0\);_(* &quot;-&quot;??_);_(@_)"/>
  </numFmts>
  <fonts count="7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 applyFill="0" applyBorder="0" applyAlignment="0" applyProtection="0"/>
    <xf numFmtId="0" fontId="1" fillId="0" borderId="0" applyFill="0" applyBorder="0" applyAlignment="0" applyProtection="0"/>
    <xf numFmtId="0" fontId="3" fillId="0" borderId="1" applyFill="0" applyProtection="0">
      <alignment horizontal="center" wrapText="1"/>
    </xf>
    <xf numFmtId="0" fontId="4" fillId="0" borderId="0" applyFont="0" applyFill="0" applyBorder="0" applyProtection="0">
      <alignment horizontal="left" indent="1"/>
    </xf>
    <xf numFmtId="0" fontId="3" fillId="0" borderId="0" applyNumberFormat="0" applyFill="0" applyBorder="0" applyProtection="0">
      <alignment horizontal="center" wrapText="1"/>
    </xf>
    <xf numFmtId="0" fontId="3" fillId="0" borderId="0" applyFill="0" applyBorder="0" applyAlignment="0" applyProtection="0"/>
    <xf numFmtId="37" fontId="4" fillId="0" borderId="2" applyFont="0" applyFill="0" applyAlignment="0" applyProtection="0"/>
    <xf numFmtId="37" fontId="4" fillId="0" borderId="3" applyFont="0" applyFill="0" applyAlignment="0" applyProtection="0"/>
    <xf numFmtId="37" fontId="4" fillId="0" borderId="4" applyFont="0" applyFill="0" applyAlignment="0" applyProtection="0"/>
    <xf numFmtId="164" fontId="4" fillId="0" borderId="1" applyFont="0" applyFill="0" applyAlignment="0" applyProtection="0"/>
    <xf numFmtId="164" fontId="4" fillId="0" borderId="5" applyFont="0" applyFill="0" applyAlignment="0" applyProtection="0"/>
    <xf numFmtId="10" fontId="4" fillId="0" borderId="2" applyFont="0" applyFill="0" applyAlignment="0" applyProtection="0"/>
    <xf numFmtId="10" fontId="4" fillId="0" borderId="3" applyFont="0" applyFill="0" applyAlignment="0" applyProtection="0"/>
    <xf numFmtId="10" fontId="4" fillId="0" borderId="4" applyFont="0" applyFill="0" applyAlignment="0" applyProtection="0"/>
    <xf numFmtId="10" fontId="4" fillId="0" borderId="1" applyFont="0" applyFill="0" applyAlignment="0" applyProtection="0"/>
    <xf numFmtId="10" fontId="4" fillId="0" borderId="5" applyFont="0" applyFill="0" applyAlignment="0" applyProtection="0"/>
    <xf numFmtId="164" fontId="4" fillId="0" borderId="0" applyFont="0" applyFill="0" applyBorder="0" applyAlignment="0" applyProtection="0"/>
    <xf numFmtId="10" fontId="4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Font="1"/>
    <xf numFmtId="0" fontId="2" fillId="0" borderId="0" xfId="6" applyFont="1" applyAlignment="1">
      <alignment wrapText="1"/>
    </xf>
    <xf numFmtId="0" fontId="0" fillId="0" borderId="0" xfId="0" applyFont="1" applyAlignment="1"/>
    <xf numFmtId="0" fontId="0" fillId="0" borderId="0" xfId="0" applyFont="1"/>
    <xf numFmtId="0" fontId="3" fillId="0" borderId="1" xfId="8" applyFont="1" applyAlignment="1">
      <alignment horizontal="center" wrapText="1"/>
    </xf>
    <xf numFmtId="0" fontId="0" fillId="0" borderId="0" xfId="9" applyFont="1" applyAlignment="1">
      <alignment horizontal="left" indent="1"/>
    </xf>
    <xf numFmtId="164" fontId="0" fillId="0" borderId="0" xfId="22" applyFont="1"/>
    <xf numFmtId="164" fontId="0" fillId="0" borderId="1" xfId="15" applyFont="1"/>
    <xf numFmtId="0" fontId="3" fillId="0" borderId="0" xfId="11" applyFont="1"/>
    <xf numFmtId="164" fontId="0" fillId="0" borderId="5" xfId="16" applyFont="1"/>
    <xf numFmtId="164" fontId="0" fillId="0" borderId="1" xfId="22" applyFont="1" applyBorder="1"/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164" fontId="0" fillId="0" borderId="0" xfId="0" applyNumberFormat="1" applyFont="1"/>
    <xf numFmtId="164" fontId="0" fillId="0" borderId="1" xfId="0" applyNumberFormat="1" applyFont="1" applyBorder="1"/>
    <xf numFmtId="165" fontId="0" fillId="0" borderId="0" xfId="4" applyNumberFormat="1" applyFont="1"/>
    <xf numFmtId="165" fontId="0" fillId="0" borderId="1" xfId="4" applyNumberFormat="1" applyFont="1" applyBorder="1"/>
    <xf numFmtId="165" fontId="5" fillId="0" borderId="0" xfId="4" applyNumberFormat="1" applyFont="1"/>
    <xf numFmtId="0" fontId="0" fillId="0" borderId="0" xfId="0" applyFont="1" applyFill="1"/>
    <xf numFmtId="10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" xfId="8" applyFont="1" applyFill="1" applyAlignment="1">
      <alignment horizontal="center" wrapText="1"/>
    </xf>
    <xf numFmtId="10" fontId="0" fillId="0" borderId="0" xfId="0" applyNumberFormat="1" applyFont="1"/>
    <xf numFmtId="165" fontId="0" fillId="0" borderId="0" xfId="0" applyNumberFormat="1" applyFont="1"/>
    <xf numFmtId="43" fontId="0" fillId="0" borderId="0" xfId="0" applyNumberFormat="1" applyFont="1"/>
    <xf numFmtId="0" fontId="0" fillId="0" borderId="0" xfId="9" applyFont="1" applyFill="1" applyAlignment="1">
      <alignment horizontal="left" indent="1"/>
    </xf>
    <xf numFmtId="164" fontId="0" fillId="0" borderId="0" xfId="22" applyFont="1" applyFill="1" applyBorder="1"/>
    <xf numFmtId="164" fontId="0" fillId="0" borderId="0" xfId="0" applyNumberFormat="1" applyFont="1" applyFill="1" applyBorder="1"/>
    <xf numFmtId="164" fontId="0" fillId="0" borderId="6" xfId="22" applyFont="1" applyFill="1" applyBorder="1"/>
  </cellXfs>
  <cellStyles count="24">
    <cellStyle name="BoldUnderlineNumber" xfId="14"/>
    <cellStyle name="BoldUnderlineRate" xfId="19"/>
    <cellStyle name="ColumnHeader" xfId="8"/>
    <cellStyle name="Comma" xfId="4"/>
    <cellStyle name="Comma [0]" xfId="5"/>
    <cellStyle name="Currency" xfId="2"/>
    <cellStyle name="Currency [0]" xfId="3"/>
    <cellStyle name="DetailIndented" xfId="9"/>
    <cellStyle name="DetailTotalNumber" xfId="15"/>
    <cellStyle name="DetailTotalRate" xfId="20"/>
    <cellStyle name="GrandTotalNumber" xfId="13"/>
    <cellStyle name="GrandTotalRate" xfId="18"/>
    <cellStyle name="Header" xfId="6"/>
    <cellStyle name="Normal" xfId="0" builtinId="0"/>
    <cellStyle name="Percent" xfId="1"/>
    <cellStyle name="SubHeader" xfId="7"/>
    <cellStyle name="SubTotalNumber" xfId="12"/>
    <cellStyle name="SubTotalRate" xfId="17"/>
    <cellStyle name="TextNumber" xfId="22"/>
    <cellStyle name="TextRate" xfId="23"/>
    <cellStyle name="TotalNumber" xfId="16"/>
    <cellStyle name="TotalRate" xfId="21"/>
    <cellStyle name="TotalText" xfId="11"/>
    <cellStyle name="UnitHeade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view="pageLayout" zoomScaleNormal="100" workbookViewId="0">
      <selection activeCell="E1" sqref="E1"/>
    </sheetView>
  </sheetViews>
  <sheetFormatPr defaultColWidth="9.140625" defaultRowHeight="12.75" outlineLevelRow="1" x14ac:dyDescent="0.2"/>
  <cols>
    <col min="1" max="1" width="46" style="2" customWidth="1"/>
    <col min="2" max="2" width="53" style="2" customWidth="1"/>
    <col min="3" max="3" width="16.85546875" style="2" customWidth="1"/>
    <col min="4" max="4" width="17.28515625" style="5" customWidth="1"/>
    <col min="5" max="5" width="18.5703125" style="5" customWidth="1"/>
    <col min="6" max="6" width="15.28515625" style="2" customWidth="1"/>
    <col min="7" max="8" width="11.28515625" style="2" bestFit="1" customWidth="1"/>
    <col min="9" max="9" width="14.5703125" style="2" bestFit="1" customWidth="1"/>
    <col min="10" max="16384" width="9.140625" style="2"/>
  </cols>
  <sheetData>
    <row r="1" spans="1:6" x14ac:dyDescent="0.2">
      <c r="A1" s="1" t="s">
        <v>83</v>
      </c>
    </row>
    <row r="2" spans="1:6" x14ac:dyDescent="0.2">
      <c r="A2" s="1" t="s">
        <v>84</v>
      </c>
      <c r="F2" s="20"/>
    </row>
    <row r="3" spans="1:6" ht="18" customHeight="1" x14ac:dyDescent="0.25">
      <c r="A3" s="3"/>
      <c r="B3" s="4"/>
      <c r="D3" s="4"/>
      <c r="E3" s="4"/>
      <c r="F3" s="20"/>
    </row>
    <row r="4" spans="1:6" s="5" customFormat="1" ht="18" customHeight="1" x14ac:dyDescent="0.25">
      <c r="A4" s="3"/>
      <c r="B4" s="4"/>
      <c r="C4" s="4" t="s">
        <v>92</v>
      </c>
      <c r="D4" s="21">
        <v>5.3452E-2</v>
      </c>
    </row>
    <row r="5" spans="1:6" s="5" customFormat="1" ht="18" customHeight="1" x14ac:dyDescent="0.25">
      <c r="A5" s="3"/>
      <c r="B5" s="4"/>
      <c r="C5" s="4" t="s">
        <v>93</v>
      </c>
      <c r="D5" s="21">
        <v>4.9685E-2</v>
      </c>
    </row>
    <row r="6" spans="1:6" s="5" customFormat="1" ht="18" customHeight="1" x14ac:dyDescent="0.25">
      <c r="A6" s="3"/>
      <c r="B6" s="4"/>
      <c r="D6" s="24"/>
      <c r="F6" s="24"/>
    </row>
    <row r="7" spans="1:6" ht="12.75" customHeight="1" x14ac:dyDescent="0.2">
      <c r="A7" s="13" t="s">
        <v>0</v>
      </c>
      <c r="B7" s="4"/>
      <c r="C7" s="14" t="s">
        <v>89</v>
      </c>
      <c r="D7" s="14"/>
      <c r="E7" s="14" t="s">
        <v>90</v>
      </c>
      <c r="F7" s="22" t="s">
        <v>91</v>
      </c>
    </row>
    <row r="8" spans="1:6" ht="38.25" x14ac:dyDescent="0.2">
      <c r="A8" s="6" t="s">
        <v>1</v>
      </c>
      <c r="B8" s="6" t="s">
        <v>44</v>
      </c>
      <c r="C8" s="6" t="s">
        <v>85</v>
      </c>
      <c r="D8" s="6" t="s">
        <v>87</v>
      </c>
      <c r="E8" s="6" t="s">
        <v>88</v>
      </c>
      <c r="F8" s="23" t="s">
        <v>82</v>
      </c>
    </row>
    <row r="9" spans="1:6" ht="12.75" customHeight="1" x14ac:dyDescent="0.2">
      <c r="A9" s="2" t="s">
        <v>2</v>
      </c>
      <c r="B9" s="2" t="s">
        <v>45</v>
      </c>
      <c r="C9" s="2" t="s">
        <v>0</v>
      </c>
      <c r="F9" s="5"/>
    </row>
    <row r="10" spans="1:6" ht="12.75" customHeight="1" outlineLevel="1" x14ac:dyDescent="0.2">
      <c r="A10" s="7" t="s">
        <v>3</v>
      </c>
      <c r="B10" s="2" t="s">
        <v>46</v>
      </c>
      <c r="C10" s="8">
        <v>2267107</v>
      </c>
      <c r="D10" s="8">
        <v>0</v>
      </c>
      <c r="E10" s="8">
        <v>0</v>
      </c>
      <c r="F10" s="8">
        <v>0</v>
      </c>
    </row>
    <row r="11" spans="1:6" ht="12.75" customHeight="1" outlineLevel="1" x14ac:dyDescent="0.2">
      <c r="A11" s="7" t="s">
        <v>4</v>
      </c>
      <c r="B11" s="2" t="s">
        <v>46</v>
      </c>
      <c r="C11" s="8">
        <v>0</v>
      </c>
      <c r="D11" s="8">
        <v>0</v>
      </c>
      <c r="E11" s="8">
        <v>0</v>
      </c>
      <c r="F11" s="8">
        <v>0</v>
      </c>
    </row>
    <row r="12" spans="1:6" ht="12.75" customHeight="1" outlineLevel="1" x14ac:dyDescent="0.2">
      <c r="A12" s="7" t="s">
        <v>5</v>
      </c>
      <c r="B12" s="2" t="s">
        <v>46</v>
      </c>
      <c r="C12" s="8">
        <v>0</v>
      </c>
      <c r="D12" s="8">
        <v>0</v>
      </c>
      <c r="E12" s="8">
        <v>0</v>
      </c>
      <c r="F12" s="8">
        <v>0</v>
      </c>
    </row>
    <row r="13" spans="1:6" ht="12.75" customHeight="1" outlineLevel="1" x14ac:dyDescent="0.2">
      <c r="A13" s="7" t="s">
        <v>6</v>
      </c>
      <c r="B13" s="2" t="s">
        <v>47</v>
      </c>
      <c r="C13" s="8">
        <v>0</v>
      </c>
      <c r="D13" s="8">
        <v>0</v>
      </c>
      <c r="E13" s="8">
        <v>0</v>
      </c>
      <c r="F13" s="8">
        <v>0</v>
      </c>
    </row>
    <row r="14" spans="1:6" ht="12.75" customHeight="1" outlineLevel="1" x14ac:dyDescent="0.2">
      <c r="A14" s="7" t="s">
        <v>7</v>
      </c>
      <c r="B14" s="2" t="s">
        <v>48</v>
      </c>
      <c r="C14" s="8">
        <v>987</v>
      </c>
      <c r="D14" s="8">
        <f t="shared" ref="D14:D29" si="0">C14/$D$4</f>
        <v>18465.165007857519</v>
      </c>
      <c r="E14" s="8">
        <f t="shared" ref="E14:E29" si="1">D14*$D$5</f>
        <v>917.44172341540082</v>
      </c>
      <c r="F14" s="15">
        <f>E14-C14</f>
        <v>-69.558276584599184</v>
      </c>
    </row>
    <row r="15" spans="1:6" ht="12.75" customHeight="1" outlineLevel="1" x14ac:dyDescent="0.2">
      <c r="A15" s="7" t="s">
        <v>8</v>
      </c>
      <c r="B15" s="2" t="s">
        <v>49</v>
      </c>
      <c r="C15" s="8">
        <v>95687</v>
      </c>
      <c r="D15" s="8">
        <f t="shared" si="0"/>
        <v>1790148.1703210357</v>
      </c>
      <c r="E15" s="8">
        <f t="shared" si="1"/>
        <v>88943.51184240065</v>
      </c>
      <c r="F15" s="15">
        <f t="shared" ref="F15:F29" si="2">E15-C15</f>
        <v>-6743.4881575993495</v>
      </c>
    </row>
    <row r="16" spans="1:6" ht="12.75" customHeight="1" outlineLevel="1" x14ac:dyDescent="0.2">
      <c r="A16" s="7" t="s">
        <v>9</v>
      </c>
      <c r="B16" s="2" t="s">
        <v>50</v>
      </c>
      <c r="C16" s="8">
        <v>394894</v>
      </c>
      <c r="D16" s="8">
        <f t="shared" si="0"/>
        <v>7387824.5902866125</v>
      </c>
      <c r="E16" s="8">
        <f t="shared" si="1"/>
        <v>367064.06476839032</v>
      </c>
      <c r="F16" s="15">
        <f t="shared" si="2"/>
        <v>-27829.935231609677</v>
      </c>
    </row>
    <row r="17" spans="1:6" ht="12.75" customHeight="1" outlineLevel="1" x14ac:dyDescent="0.2">
      <c r="A17" s="7" t="s">
        <v>10</v>
      </c>
      <c r="B17" s="2" t="s">
        <v>51</v>
      </c>
      <c r="C17" s="8">
        <v>21563</v>
      </c>
      <c r="D17" s="8">
        <f t="shared" si="0"/>
        <v>403408.66571877571</v>
      </c>
      <c r="E17" s="8">
        <f t="shared" si="1"/>
        <v>20043.35955623737</v>
      </c>
      <c r="F17" s="15">
        <f t="shared" si="2"/>
        <v>-1519.6404437626297</v>
      </c>
    </row>
    <row r="18" spans="1:6" ht="12.75" customHeight="1" outlineLevel="1" x14ac:dyDescent="0.2">
      <c r="A18" s="7" t="s">
        <v>11</v>
      </c>
      <c r="B18" s="2" t="s">
        <v>52</v>
      </c>
      <c r="C18" s="8">
        <v>-393</v>
      </c>
      <c r="D18" s="8">
        <f t="shared" si="0"/>
        <v>-7352.3909301803487</v>
      </c>
      <c r="E18" s="8">
        <f t="shared" si="1"/>
        <v>-365.30354336601062</v>
      </c>
      <c r="F18" s="15">
        <f t="shared" si="2"/>
        <v>27.696456633989385</v>
      </c>
    </row>
    <row r="19" spans="1:6" ht="12.75" customHeight="1" outlineLevel="1" x14ac:dyDescent="0.2">
      <c r="A19" s="7" t="s">
        <v>12</v>
      </c>
      <c r="B19" s="2" t="s">
        <v>53</v>
      </c>
      <c r="C19" s="8">
        <v>36063</v>
      </c>
      <c r="D19" s="8">
        <f t="shared" si="0"/>
        <v>674680.0868068547</v>
      </c>
      <c r="E19" s="8">
        <f t="shared" si="1"/>
        <v>33521.480112998579</v>
      </c>
      <c r="F19" s="15">
        <f t="shared" si="2"/>
        <v>-2541.519887001421</v>
      </c>
    </row>
    <row r="20" spans="1:6" ht="12.75" customHeight="1" outlineLevel="1" x14ac:dyDescent="0.2">
      <c r="A20" s="7" t="s">
        <v>13</v>
      </c>
      <c r="B20" s="2" t="s">
        <v>54</v>
      </c>
      <c r="C20" s="8">
        <v>35824</v>
      </c>
      <c r="D20" s="8">
        <f t="shared" si="0"/>
        <v>670208.78545236844</v>
      </c>
      <c r="E20" s="8">
        <f t="shared" si="1"/>
        <v>33299.323505200926</v>
      </c>
      <c r="F20" s="15">
        <f t="shared" si="2"/>
        <v>-2524.6764947990741</v>
      </c>
    </row>
    <row r="21" spans="1:6" ht="12.75" customHeight="1" outlineLevel="1" x14ac:dyDescent="0.2">
      <c r="A21" s="7" t="s">
        <v>14</v>
      </c>
      <c r="B21" s="2" t="s">
        <v>55</v>
      </c>
      <c r="C21" s="8">
        <v>-22670</v>
      </c>
      <c r="D21" s="8">
        <f t="shared" si="0"/>
        <v>-424118.83559081046</v>
      </c>
      <c r="E21" s="8">
        <f t="shared" si="1"/>
        <v>-21072.344346329417</v>
      </c>
      <c r="F21" s="15">
        <f t="shared" si="2"/>
        <v>1597.655653670583</v>
      </c>
    </row>
    <row r="22" spans="1:6" ht="12.75" customHeight="1" outlineLevel="1" x14ac:dyDescent="0.2">
      <c r="A22" s="7" t="s">
        <v>15</v>
      </c>
      <c r="B22" s="2" t="s">
        <v>56</v>
      </c>
      <c r="C22" s="8">
        <v>11747</v>
      </c>
      <c r="D22" s="8">
        <f t="shared" si="0"/>
        <v>219767.26782908029</v>
      </c>
      <c r="E22" s="8">
        <f t="shared" si="1"/>
        <v>10919.136702087853</v>
      </c>
      <c r="F22" s="15">
        <f t="shared" si="2"/>
        <v>-827.86329791214666</v>
      </c>
    </row>
    <row r="23" spans="1:6" ht="12.75" customHeight="1" outlineLevel="1" x14ac:dyDescent="0.2">
      <c r="A23" s="7" t="s">
        <v>16</v>
      </c>
      <c r="B23" s="2" t="s">
        <v>57</v>
      </c>
      <c r="C23" s="8">
        <v>0</v>
      </c>
      <c r="D23" s="8">
        <f t="shared" si="0"/>
        <v>0</v>
      </c>
      <c r="E23" s="8">
        <f t="shared" si="1"/>
        <v>0</v>
      </c>
      <c r="F23" s="15">
        <f t="shared" si="2"/>
        <v>0</v>
      </c>
    </row>
    <row r="24" spans="1:6" ht="12.75" customHeight="1" outlineLevel="1" x14ac:dyDescent="0.2">
      <c r="A24" s="7" t="s">
        <v>17</v>
      </c>
      <c r="B24" s="2" t="s">
        <v>58</v>
      </c>
      <c r="C24" s="8">
        <v>113056</v>
      </c>
      <c r="D24" s="8">
        <f t="shared" si="0"/>
        <v>2115093.9160368182</v>
      </c>
      <c r="E24" s="8">
        <f t="shared" si="1"/>
        <v>105088.44121828931</v>
      </c>
      <c r="F24" s="15">
        <f t="shared" si="2"/>
        <v>-7967.5587817106862</v>
      </c>
    </row>
    <row r="25" spans="1:6" ht="12.75" customHeight="1" outlineLevel="1" x14ac:dyDescent="0.2">
      <c r="A25" s="7" t="s">
        <v>18</v>
      </c>
      <c r="B25" s="2" t="s">
        <v>59</v>
      </c>
      <c r="C25" s="8">
        <v>169464</v>
      </c>
      <c r="D25" s="8">
        <f t="shared" si="0"/>
        <v>3170395.8691910501</v>
      </c>
      <c r="E25" s="8">
        <f t="shared" si="1"/>
        <v>157521.11876075732</v>
      </c>
      <c r="F25" s="15">
        <f t="shared" si="2"/>
        <v>-11942.881239242677</v>
      </c>
    </row>
    <row r="26" spans="1:6" ht="12.75" customHeight="1" outlineLevel="1" x14ac:dyDescent="0.2">
      <c r="A26" s="7" t="s">
        <v>19</v>
      </c>
      <c r="B26" s="2" t="s">
        <v>60</v>
      </c>
      <c r="C26" s="8">
        <v>1990</v>
      </c>
      <c r="D26" s="8">
        <f t="shared" si="0"/>
        <v>37229.663997605327</v>
      </c>
      <c r="E26" s="8">
        <f t="shared" si="1"/>
        <v>1849.7558557210207</v>
      </c>
      <c r="F26" s="15">
        <f t="shared" si="2"/>
        <v>-140.24414427897932</v>
      </c>
    </row>
    <row r="27" spans="1:6" ht="12.75" customHeight="1" outlineLevel="1" x14ac:dyDescent="0.2">
      <c r="A27" s="7" t="s">
        <v>20</v>
      </c>
      <c r="B27" s="2" t="s">
        <v>61</v>
      </c>
      <c r="C27" s="8">
        <v>-1156</v>
      </c>
      <c r="D27" s="8">
        <f t="shared" si="0"/>
        <v>-21626.880191573749</v>
      </c>
      <c r="E27" s="8">
        <f t="shared" si="1"/>
        <v>-1074.5315423183417</v>
      </c>
      <c r="F27" s="15">
        <f t="shared" si="2"/>
        <v>81.468457681658265</v>
      </c>
    </row>
    <row r="28" spans="1:6" ht="12.75" customHeight="1" outlineLevel="1" x14ac:dyDescent="0.2">
      <c r="A28" s="7" t="s">
        <v>21</v>
      </c>
      <c r="B28" s="2" t="s">
        <v>62</v>
      </c>
      <c r="C28" s="8">
        <v>65208</v>
      </c>
      <c r="D28" s="8">
        <f t="shared" si="0"/>
        <v>1219935.6431938936</v>
      </c>
      <c r="E28" s="8">
        <f t="shared" si="1"/>
        <v>60612.5024320886</v>
      </c>
      <c r="F28" s="15">
        <f t="shared" si="2"/>
        <v>-4595.4975679113995</v>
      </c>
    </row>
    <row r="29" spans="1:6" ht="12.75" customHeight="1" outlineLevel="1" x14ac:dyDescent="0.2">
      <c r="A29" s="7" t="s">
        <v>22</v>
      </c>
      <c r="B29" s="2" t="s">
        <v>63</v>
      </c>
      <c r="C29" s="9">
        <v>10599</v>
      </c>
      <c r="D29" s="12">
        <f t="shared" si="0"/>
        <v>198290.0546284517</v>
      </c>
      <c r="E29" s="12">
        <f t="shared" si="1"/>
        <v>9852.0413642146232</v>
      </c>
      <c r="F29" s="16">
        <f t="shared" si="2"/>
        <v>-746.95863578537683</v>
      </c>
    </row>
    <row r="30" spans="1:6" ht="12.75" customHeight="1" x14ac:dyDescent="0.2">
      <c r="A30" s="2" t="s">
        <v>23</v>
      </c>
      <c r="B30" s="2" t="s">
        <v>0</v>
      </c>
      <c r="C30" s="8">
        <v>3199970</v>
      </c>
      <c r="D30" s="8">
        <f>SUM(D14:D29)</f>
        <v>17452349.771757841</v>
      </c>
      <c r="E30" s="8">
        <f>SUM(E14:E29)</f>
        <v>867119.99840978836</v>
      </c>
      <c r="F30" s="17">
        <f>SUM(F14:F29)</f>
        <v>-65743.001590211788</v>
      </c>
    </row>
    <row r="31" spans="1:6" ht="12.75" customHeight="1" x14ac:dyDescent="0.2">
      <c r="A31" s="2" t="s">
        <v>0</v>
      </c>
      <c r="B31" s="2" t="s">
        <v>0</v>
      </c>
      <c r="C31" s="2" t="s">
        <v>0</v>
      </c>
    </row>
    <row r="32" spans="1:6" ht="12.75" customHeight="1" x14ac:dyDescent="0.2">
      <c r="A32" s="2" t="s">
        <v>24</v>
      </c>
      <c r="B32" s="2" t="s">
        <v>64</v>
      </c>
      <c r="C32" s="2" t="s">
        <v>0</v>
      </c>
    </row>
    <row r="33" spans="1:9" ht="12.75" customHeight="1" outlineLevel="1" x14ac:dyDescent="0.2">
      <c r="A33" s="27" t="s">
        <v>86</v>
      </c>
      <c r="B33" s="20" t="s">
        <v>65</v>
      </c>
      <c r="C33" s="28">
        <v>-10697821</v>
      </c>
      <c r="D33" s="28">
        <f>C33/$D$4</f>
        <v>-200138834.8424755</v>
      </c>
      <c r="E33" s="28">
        <f>D33*$D$5</f>
        <v>-9943898.0091483947</v>
      </c>
      <c r="F33" s="29">
        <f>E33-C33</f>
        <v>753922.99085160531</v>
      </c>
    </row>
    <row r="34" spans="1:9" ht="12.75" customHeight="1" x14ac:dyDescent="0.2">
      <c r="A34" s="5" t="s">
        <v>94</v>
      </c>
      <c r="B34" s="2" t="s">
        <v>0</v>
      </c>
      <c r="C34" s="15">
        <v>2207223</v>
      </c>
      <c r="D34" s="5">
        <v>0</v>
      </c>
      <c r="E34" s="5">
        <v>0</v>
      </c>
      <c r="F34" s="2">
        <v>0</v>
      </c>
      <c r="H34" s="17"/>
      <c r="I34" s="26"/>
    </row>
    <row r="35" spans="1:9" s="5" customFormat="1" ht="12.75" customHeight="1" outlineLevel="1" x14ac:dyDescent="0.2">
      <c r="A35" s="5" t="s">
        <v>25</v>
      </c>
      <c r="B35" s="20"/>
      <c r="C35" s="30">
        <f>SUM(C33:C34)</f>
        <v>-8490598</v>
      </c>
      <c r="D35" s="30">
        <f t="shared" ref="D35:F35" si="3">SUM(D33:D34)</f>
        <v>-200138834.8424755</v>
      </c>
      <c r="E35" s="30">
        <f t="shared" si="3"/>
        <v>-9943898.0091483947</v>
      </c>
      <c r="F35" s="30">
        <f t="shared" si="3"/>
        <v>753922.99085160531</v>
      </c>
      <c r="G35" s="15"/>
      <c r="I35" s="25"/>
    </row>
    <row r="36" spans="1:9" s="5" customFormat="1" ht="12.75" customHeight="1" x14ac:dyDescent="0.2">
      <c r="H36" s="17"/>
      <c r="I36" s="26"/>
    </row>
    <row r="37" spans="1:9" ht="12.75" customHeight="1" x14ac:dyDescent="0.2">
      <c r="A37" s="2" t="s">
        <v>26</v>
      </c>
      <c r="B37" s="2" t="s">
        <v>66</v>
      </c>
      <c r="C37" s="2" t="s">
        <v>0</v>
      </c>
      <c r="I37" s="26"/>
    </row>
    <row r="38" spans="1:9" ht="12.75" customHeight="1" outlineLevel="1" x14ac:dyDescent="0.2">
      <c r="A38" s="7" t="s">
        <v>27</v>
      </c>
      <c r="B38" s="2" t="s">
        <v>67</v>
      </c>
      <c r="C38" s="8">
        <v>-12724</v>
      </c>
      <c r="D38" s="8">
        <f t="shared" ref="D38:D52" si="4">C38/$D$4</f>
        <v>-238045.34909825638</v>
      </c>
      <c r="E38" s="8">
        <f t="shared" ref="E38:E52" si="5">D38*$D$5</f>
        <v>-11827.283169946868</v>
      </c>
      <c r="F38" s="17">
        <f t="shared" ref="F38:F52" si="6">E38-C38</f>
        <v>896.71683005313207</v>
      </c>
    </row>
    <row r="39" spans="1:9" ht="12.75" customHeight="1" outlineLevel="1" x14ac:dyDescent="0.2">
      <c r="A39" s="7" t="s">
        <v>28</v>
      </c>
      <c r="B39" s="2" t="s">
        <v>68</v>
      </c>
      <c r="C39" s="8">
        <v>-2942</v>
      </c>
      <c r="D39" s="8">
        <f t="shared" si="4"/>
        <v>-55040.035920077826</v>
      </c>
      <c r="E39" s="8">
        <f t="shared" si="5"/>
        <v>-2734.6641846890666</v>
      </c>
      <c r="F39" s="17">
        <f t="shared" si="6"/>
        <v>207.33581531093341</v>
      </c>
    </row>
    <row r="40" spans="1:9" ht="12.75" customHeight="1" outlineLevel="1" x14ac:dyDescent="0.2">
      <c r="A40" s="7" t="s">
        <v>29</v>
      </c>
      <c r="B40" s="2" t="s">
        <v>69</v>
      </c>
      <c r="C40" s="8">
        <v>-154322</v>
      </c>
      <c r="D40" s="8">
        <f t="shared" si="4"/>
        <v>-2887113.6720796227</v>
      </c>
      <c r="E40" s="8">
        <f t="shared" si="5"/>
        <v>-143446.24279727606</v>
      </c>
      <c r="F40" s="17">
        <f t="shared" si="6"/>
        <v>10875.757202723937</v>
      </c>
    </row>
    <row r="41" spans="1:9" ht="12.75" customHeight="1" outlineLevel="1" x14ac:dyDescent="0.2">
      <c r="A41" s="7" t="s">
        <v>30</v>
      </c>
      <c r="B41" s="2" t="s">
        <v>70</v>
      </c>
      <c r="C41" s="8">
        <v>0</v>
      </c>
      <c r="D41" s="8">
        <f t="shared" si="4"/>
        <v>0</v>
      </c>
      <c r="E41" s="8">
        <f t="shared" si="5"/>
        <v>0</v>
      </c>
      <c r="F41" s="17">
        <f t="shared" si="6"/>
        <v>0</v>
      </c>
    </row>
    <row r="42" spans="1:9" ht="12.75" customHeight="1" outlineLevel="1" x14ac:dyDescent="0.2">
      <c r="A42" s="7" t="s">
        <v>31</v>
      </c>
      <c r="B42" s="2" t="s">
        <v>71</v>
      </c>
      <c r="C42" s="8">
        <v>-390767</v>
      </c>
      <c r="D42" s="8">
        <f t="shared" si="4"/>
        <v>-7310615.1313327849</v>
      </c>
      <c r="E42" s="8">
        <f t="shared" si="5"/>
        <v>-363227.91280026943</v>
      </c>
      <c r="F42" s="17">
        <f t="shared" si="6"/>
        <v>27539.087199730566</v>
      </c>
    </row>
    <row r="43" spans="1:9" ht="12.75" customHeight="1" outlineLevel="1" x14ac:dyDescent="0.2">
      <c r="A43" s="7" t="s">
        <v>32</v>
      </c>
      <c r="B43" s="2" t="s">
        <v>72</v>
      </c>
      <c r="C43" s="8">
        <v>65</v>
      </c>
      <c r="D43" s="8">
        <f t="shared" si="4"/>
        <v>1216.0443014293198</v>
      </c>
      <c r="E43" s="8">
        <f t="shared" si="5"/>
        <v>60.419161116515752</v>
      </c>
      <c r="F43" s="17">
        <f t="shared" si="6"/>
        <v>-4.5808388834842475</v>
      </c>
    </row>
    <row r="44" spans="1:9" ht="12.75" customHeight="1" outlineLevel="1" x14ac:dyDescent="0.2">
      <c r="A44" s="7" t="s">
        <v>33</v>
      </c>
      <c r="B44" s="2" t="s">
        <v>73</v>
      </c>
      <c r="C44" s="8">
        <v>-32988</v>
      </c>
      <c r="D44" s="8">
        <f t="shared" si="4"/>
        <v>-617151.83716231387</v>
      </c>
      <c r="E44" s="8">
        <f t="shared" si="5"/>
        <v>-30663.189029409565</v>
      </c>
      <c r="F44" s="17">
        <f t="shared" si="6"/>
        <v>2324.8109705904353</v>
      </c>
    </row>
    <row r="45" spans="1:9" ht="12.75" customHeight="1" outlineLevel="1" x14ac:dyDescent="0.2">
      <c r="A45" s="7" t="s">
        <v>34</v>
      </c>
      <c r="B45" s="2" t="s">
        <v>74</v>
      </c>
      <c r="C45" s="8">
        <v>76904</v>
      </c>
      <c r="D45" s="8">
        <f t="shared" si="4"/>
        <v>1438748.7839556986</v>
      </c>
      <c r="E45" s="8">
        <f t="shared" si="5"/>
        <v>71484.233330838892</v>
      </c>
      <c r="F45" s="17">
        <f t="shared" si="6"/>
        <v>-5419.7666691611084</v>
      </c>
    </row>
    <row r="46" spans="1:9" ht="12.75" customHeight="1" outlineLevel="1" x14ac:dyDescent="0.2">
      <c r="A46" s="7" t="s">
        <v>35</v>
      </c>
      <c r="B46" s="2" t="s">
        <v>75</v>
      </c>
      <c r="C46" s="8">
        <v>-611</v>
      </c>
      <c r="D46" s="8">
        <f t="shared" si="4"/>
        <v>-11430.816433435606</v>
      </c>
      <c r="E46" s="8">
        <f t="shared" si="5"/>
        <v>-567.94011449524805</v>
      </c>
      <c r="F46" s="17">
        <f t="shared" si="6"/>
        <v>43.059885504751946</v>
      </c>
    </row>
    <row r="47" spans="1:9" ht="12.75" customHeight="1" outlineLevel="1" x14ac:dyDescent="0.2">
      <c r="A47" s="7" t="s">
        <v>36</v>
      </c>
      <c r="B47" s="2" t="s">
        <v>76</v>
      </c>
      <c r="C47" s="8">
        <v>-19680</v>
      </c>
      <c r="D47" s="8">
        <f t="shared" si="4"/>
        <v>-368180.79772506177</v>
      </c>
      <c r="E47" s="8">
        <f t="shared" si="5"/>
        <v>-18293.062934969694</v>
      </c>
      <c r="F47" s="17">
        <f t="shared" si="6"/>
        <v>1386.9370650303063</v>
      </c>
    </row>
    <row r="48" spans="1:9" ht="12.75" customHeight="1" outlineLevel="1" x14ac:dyDescent="0.2">
      <c r="A48" s="7" t="s">
        <v>37</v>
      </c>
      <c r="B48" s="2" t="s">
        <v>77</v>
      </c>
      <c r="C48" s="8">
        <v>5380</v>
      </c>
      <c r="D48" s="8">
        <f t="shared" si="4"/>
        <v>100651.05141061138</v>
      </c>
      <c r="E48" s="8">
        <f t="shared" si="5"/>
        <v>5000.8474893362263</v>
      </c>
      <c r="F48" s="17">
        <f t="shared" si="6"/>
        <v>-379.15251066377368</v>
      </c>
    </row>
    <row r="49" spans="1:7" ht="12.75" customHeight="1" outlineLevel="1" x14ac:dyDescent="0.2">
      <c r="A49" s="7" t="s">
        <v>38</v>
      </c>
      <c r="B49" s="2" t="s">
        <v>78</v>
      </c>
      <c r="C49" s="8">
        <v>-4295</v>
      </c>
      <c r="D49" s="8">
        <f t="shared" si="4"/>
        <v>-80352.46576367582</v>
      </c>
      <c r="E49" s="8">
        <f t="shared" si="5"/>
        <v>-3992.3122614682329</v>
      </c>
      <c r="F49" s="17">
        <f t="shared" si="6"/>
        <v>302.68773853176708</v>
      </c>
    </row>
    <row r="50" spans="1:7" ht="12.75" customHeight="1" outlineLevel="1" x14ac:dyDescent="0.2">
      <c r="A50" s="7" t="s">
        <v>39</v>
      </c>
      <c r="B50" s="2" t="s">
        <v>79</v>
      </c>
      <c r="C50" s="8">
        <v>0</v>
      </c>
      <c r="D50" s="8">
        <f t="shared" si="4"/>
        <v>0</v>
      </c>
      <c r="E50" s="8">
        <f t="shared" si="5"/>
        <v>0</v>
      </c>
      <c r="F50" s="17">
        <f t="shared" si="6"/>
        <v>0</v>
      </c>
    </row>
    <row r="51" spans="1:7" ht="12.75" customHeight="1" outlineLevel="1" x14ac:dyDescent="0.2">
      <c r="A51" s="7" t="s">
        <v>40</v>
      </c>
      <c r="B51" s="2" t="s">
        <v>80</v>
      </c>
      <c r="C51" s="8">
        <v>-16718</v>
      </c>
      <c r="D51" s="8">
        <f t="shared" si="4"/>
        <v>-312766.59432762105</v>
      </c>
      <c r="E51" s="8">
        <f t="shared" si="5"/>
        <v>-15539.808239167851</v>
      </c>
      <c r="F51" s="17">
        <f t="shared" si="6"/>
        <v>1178.1917608321492</v>
      </c>
    </row>
    <row r="52" spans="1:7" ht="12.75" customHeight="1" outlineLevel="1" x14ac:dyDescent="0.2">
      <c r="A52" s="7" t="s">
        <v>41</v>
      </c>
      <c r="B52" s="2" t="s">
        <v>81</v>
      </c>
      <c r="C52" s="9">
        <v>-266111</v>
      </c>
      <c r="D52" s="9">
        <f t="shared" si="4"/>
        <v>-4978504.0784255033</v>
      </c>
      <c r="E52" s="9">
        <f t="shared" si="5"/>
        <v>-247356.97513657113</v>
      </c>
      <c r="F52" s="18">
        <f t="shared" si="6"/>
        <v>18754.024863428873</v>
      </c>
    </row>
    <row r="53" spans="1:7" ht="12.75" customHeight="1" x14ac:dyDescent="0.2">
      <c r="A53" s="2" t="s">
        <v>42</v>
      </c>
      <c r="B53" s="2" t="s">
        <v>0</v>
      </c>
      <c r="C53" s="8">
        <v>-818808</v>
      </c>
      <c r="D53" s="17">
        <f>SUM(D38:D52)</f>
        <v>-15318584.898600612</v>
      </c>
      <c r="E53" s="17">
        <f>SUM(E38:E52)</f>
        <v>-761103.89068697137</v>
      </c>
      <c r="F53" s="17">
        <f>SUM(F38:F52)</f>
        <v>57705.109313028486</v>
      </c>
    </row>
    <row r="54" spans="1:7" ht="12.75" customHeight="1" x14ac:dyDescent="0.2">
      <c r="A54" s="2" t="s">
        <v>0</v>
      </c>
      <c r="B54" s="2" t="s">
        <v>0</v>
      </c>
      <c r="C54" s="2" t="s">
        <v>0</v>
      </c>
    </row>
    <row r="55" spans="1:7" ht="13.5" customHeight="1" thickBot="1" x14ac:dyDescent="0.25">
      <c r="A55" s="10" t="s">
        <v>43</v>
      </c>
      <c r="B55" s="10" t="s">
        <v>0</v>
      </c>
      <c r="C55" s="11">
        <f>C53+C35+C30</f>
        <v>-6109436</v>
      </c>
      <c r="D55" s="11">
        <f>D53+D35+D30</f>
        <v>-198005069.96931827</v>
      </c>
      <c r="E55" s="11">
        <f>E53+E35+E30</f>
        <v>-9837881.9014255777</v>
      </c>
      <c r="F55" s="11">
        <f>F53+F35+F30</f>
        <v>745885.09857442207</v>
      </c>
      <c r="G55" s="19"/>
    </row>
    <row r="56" spans="1:7" ht="13.5" thickTop="1" x14ac:dyDescent="0.2"/>
  </sheetData>
  <pageMargins left="1" right="0.5" top="1" bottom="0.75" header="0.3" footer="0.3"/>
  <pageSetup scale="64" orientation="landscape" r:id="rId1"/>
  <headerFooter alignWithMargins="0">
    <oddHeader>&amp;R&amp;"Times New Roman,Bold"KyPSC Case No. 2018-00261
STAFF-DR-03-014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FE9485F0-14EC-4092-85B9-7CC4ED548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3765BB-C114-4B3C-93B9-E3BCB9F07E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21381-1C98-4F49-B2A0-7B9CA92AE3CE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8140ab9-1a87-4657-a6c4-99cca0129bf1"/>
    <ds:schemaRef ds:uri="http://purl.org/dc/dcmitype/"/>
    <ds:schemaRef ds:uri="http://schemas.microsoft.com/office/infopath/2007/PartnerControls"/>
    <ds:schemaRef ds:uri="b9d8ba39-ee9f-49d4-886c-5a19d785260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Lisson, Brooke D</dc:creator>
  <cp:keywords/>
  <dc:description/>
  <cp:lastModifiedBy>D'Ascenzo, Rocco</cp:lastModifiedBy>
  <cp:lastPrinted>2018-11-15T19:55:53Z</cp:lastPrinted>
  <dcterms:created xsi:type="dcterms:W3CDTF">2018-10-15T17:26:09Z</dcterms:created>
  <dcterms:modified xsi:type="dcterms:W3CDTF">2018-11-15T21:52:16Z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0x010100B46AAC2DF297EF4AAAB18C12C14394A6</vt:lpwstr>
  </property>
</Properties>
</file>