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8KYGasRateCase/2018  KY Gas Rate Case/Discovery/STAFF'S 2nd Set Data Requests/"/>
    </mc:Choice>
  </mc:AlternateContent>
  <bookViews>
    <workbookView xWindow="0" yWindow="0" windowWidth="28800" windowHeight="12216"/>
  </bookViews>
  <sheets>
    <sheet name="Summary" sheetId="1" r:id="rId1"/>
  </sheets>
  <externalReferences>
    <externalReference r:id="rId2"/>
  </externalReferences>
  <definedNames>
    <definedName name="rng_Data">#REF!</definedName>
    <definedName name="rng_Function">#REF!</definedName>
    <definedName name="rng_Jurisdiction">#REF!</definedName>
    <definedName name="rng_Period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C21" i="1"/>
  <c r="B21" i="1"/>
  <c r="C20" i="1"/>
  <c r="B20" i="1"/>
  <c r="C19" i="1"/>
  <c r="B19" i="1"/>
  <c r="F18" i="1"/>
  <c r="D18" i="1"/>
  <c r="E18" i="1" s="1"/>
  <c r="F17" i="1"/>
  <c r="D17" i="1"/>
  <c r="E17" i="1" s="1"/>
  <c r="C16" i="1"/>
  <c r="B16" i="1"/>
  <c r="C15" i="1"/>
  <c r="B15" i="1"/>
  <c r="C14" i="1"/>
  <c r="B14" i="1"/>
  <c r="C13" i="1"/>
  <c r="B13" i="1"/>
  <c r="F22" i="1" l="1"/>
  <c r="F13" i="1"/>
  <c r="B23" i="1"/>
  <c r="D19" i="1"/>
  <c r="E19" i="1" s="1"/>
  <c r="C23" i="1"/>
  <c r="D23" i="1" s="1"/>
  <c r="E23" i="1" s="1"/>
  <c r="F23" i="1" s="1"/>
  <c r="D15" i="1"/>
  <c r="E15" i="1" s="1"/>
  <c r="D13" i="1"/>
  <c r="E13" i="1" s="1"/>
  <c r="D21" i="1"/>
  <c r="E21" i="1" s="1"/>
  <c r="D22" i="1"/>
  <c r="E22" i="1" s="1"/>
  <c r="F14" i="1"/>
  <c r="F21" i="1"/>
  <c r="F15" i="1"/>
  <c r="F19" i="1"/>
  <c r="F16" i="1"/>
  <c r="F20" i="1"/>
  <c r="D14" i="1"/>
  <c r="E14" i="1" s="1"/>
  <c r="D16" i="1"/>
  <c r="E16" i="1" s="1"/>
  <c r="D20" i="1"/>
  <c r="E20" i="1" s="1"/>
</calcChain>
</file>

<file path=xl/sharedStrings.xml><?xml version="1.0" encoding="utf-8"?>
<sst xmlns="http://schemas.openxmlformats.org/spreadsheetml/2006/main" count="19" uniqueCount="19">
  <si>
    <t>Duke Enegy Kentucky, Inc.</t>
  </si>
  <si>
    <t>Calculation of Capital Construction Project Slippage Factor</t>
  </si>
  <si>
    <t>Source: Schedule 13a - Construction Projects</t>
  </si>
  <si>
    <t>(in millions)</t>
  </si>
  <si>
    <t>Year</t>
  </si>
  <si>
    <t>Annual Actual Cost</t>
  </si>
  <si>
    <t>Annual Original Budget</t>
  </si>
  <si>
    <t>Variance in Dollars</t>
  </si>
  <si>
    <t>Variance as Percent</t>
  </si>
  <si>
    <t>Slippage Factor</t>
  </si>
  <si>
    <t>Costs include AFUDC - Debt</t>
  </si>
  <si>
    <t>2017 - Higher than anticipated service replacements offset by a delay in AMI meter deployment</t>
  </si>
  <si>
    <t>2010 - Lower Customer Adds and project delays</t>
  </si>
  <si>
    <t>2014 - Postponed East Work project, lower IT spend and lower customer adds</t>
  </si>
  <si>
    <t>2016 - Higher than anticipated customer adds and integrity management partially offset accelerated service replacement project</t>
  </si>
  <si>
    <t xml:space="preserve">10-Year Average Slippage 
</t>
  </si>
  <si>
    <t>Explanations for slippage factors in certain years, as requested:</t>
  </si>
  <si>
    <t>DUKE ENERGY KENTUCKY, INC.</t>
  </si>
  <si>
    <t>CASE NO. 2018-00261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</si>
</sst>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_(* #,##0_);_(* \(#,##0\);_(* &quot;-&quot;??_);_(@_)"/>
  </numFmts>
  <fonts count="5" x14ac:knownFonts="1"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5" fontId="0" fillId="0" borderId="1" xfId="2" applyNumberFormat="1" applyFont="1" applyBorder="1"/>
    <xf numFmtId="166" fontId="0" fillId="0" borderId="0" xfId="1" applyNumberFormat="1" applyFont="1"/>
    <xf numFmtId="166" fontId="0" fillId="0" borderId="0" xfId="0" applyNumberFormat="1"/>
    <xf numFmtId="0" fontId="0" fillId="0" borderId="2" xfId="0" applyBorder="1" applyAlignment="1">
      <alignment vertical="top"/>
    </xf>
    <xf numFmtId="164" fontId="0" fillId="0" borderId="3" xfId="0" applyNumberFormat="1" applyBorder="1" applyAlignment="1">
      <alignment vertical="top" wrapText="1"/>
    </xf>
    <xf numFmtId="0" fontId="3" fillId="0" borderId="0" xfId="3" applyFont="1" applyAlignment="1"/>
    <xf numFmtId="0" fontId="4" fillId="0" borderId="0" xfId="3" applyFont="1" applyAlignment="1"/>
    <xf numFmtId="0" fontId="0" fillId="0" borderId="0" xfId="0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ukeenergy-my.sharepoint.com/personal/christopher_nitto_duke-energy_com/Documents/Desktop/KY%20Capital%20AvB%2020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08"/>
      <sheetName val="2009"/>
      <sheetName val="2010"/>
      <sheetName val="2011"/>
      <sheetName val="2012"/>
      <sheetName val="2013"/>
      <sheetName val="2014"/>
      <sheetName val="2015"/>
      <sheetName val="2016 Electric"/>
      <sheetName val="2016 Gas"/>
      <sheetName val="2017 Electric"/>
      <sheetName val="2017 Gas"/>
      <sheetName val="2018 Electric"/>
      <sheetName val="2018 Gas"/>
    </sheetNames>
    <sheetDataSet>
      <sheetData sheetId="0"/>
      <sheetData sheetId="1">
        <row r="21">
          <cell r="E21">
            <v>31.400000000000002</v>
          </cell>
          <cell r="F21">
            <v>32.9</v>
          </cell>
        </row>
      </sheetData>
      <sheetData sheetId="2">
        <row r="30">
          <cell r="E30">
            <v>31.4</v>
          </cell>
          <cell r="F30">
            <v>33.699999999999996</v>
          </cell>
        </row>
      </sheetData>
      <sheetData sheetId="3">
        <row r="30">
          <cell r="E30">
            <v>19.3</v>
          </cell>
          <cell r="F30">
            <v>24.8</v>
          </cell>
        </row>
      </sheetData>
      <sheetData sheetId="4">
        <row r="30">
          <cell r="E30">
            <v>13.2</v>
          </cell>
          <cell r="F30">
            <v>12.7</v>
          </cell>
        </row>
      </sheetData>
      <sheetData sheetId="5"/>
      <sheetData sheetId="6"/>
      <sheetData sheetId="7">
        <row r="30">
          <cell r="I30">
            <v>8.3800000000000008</v>
          </cell>
          <cell r="J30">
            <v>14.218353999999998</v>
          </cell>
        </row>
      </sheetData>
      <sheetData sheetId="8">
        <row r="69">
          <cell r="I69">
            <v>12848573.76</v>
          </cell>
          <cell r="J69">
            <v>14089077</v>
          </cell>
        </row>
      </sheetData>
      <sheetData sheetId="9"/>
      <sheetData sheetId="10">
        <row r="134">
          <cell r="I134">
            <v>31952708.25</v>
          </cell>
          <cell r="J134">
            <v>21963856.892299995</v>
          </cell>
        </row>
      </sheetData>
      <sheetData sheetId="11"/>
      <sheetData sheetId="12">
        <row r="70">
          <cell r="I70">
            <v>49594471.440000005</v>
          </cell>
          <cell r="J70">
            <v>43830564.6928</v>
          </cell>
        </row>
      </sheetData>
      <sheetData sheetId="13"/>
      <sheetData sheetId="14">
        <row r="72">
          <cell r="I72">
            <v>31319511.908999998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Layout" zoomScaleNormal="175" workbookViewId="0">
      <selection activeCell="D2" sqref="D2"/>
    </sheetView>
  </sheetViews>
  <sheetFormatPr defaultRowHeight="13.2" x14ac:dyDescent="0.25"/>
  <cols>
    <col min="1" max="1" width="24.44140625" customWidth="1"/>
    <col min="2" max="2" width="19.33203125" bestFit="1" customWidth="1"/>
    <col min="3" max="3" width="22.77734375" bestFit="1" customWidth="1"/>
    <col min="4" max="4" width="18.109375" bestFit="1" customWidth="1"/>
    <col min="5" max="5" width="18.77734375" bestFit="1" customWidth="1"/>
    <col min="6" max="6" width="15.109375" bestFit="1" customWidth="1"/>
  </cols>
  <sheetData>
    <row r="1" spans="1:6" ht="15.6" x14ac:dyDescent="0.3">
      <c r="A1" s="8" t="s">
        <v>17</v>
      </c>
    </row>
    <row r="2" spans="1:6" x14ac:dyDescent="0.25">
      <c r="A2" s="9" t="s">
        <v>18</v>
      </c>
    </row>
    <row r="3" spans="1:6" x14ac:dyDescent="0.25">
      <c r="A3" s="9"/>
    </row>
    <row r="6" spans="1:6" x14ac:dyDescent="0.25">
      <c r="A6" s="10" t="s">
        <v>0</v>
      </c>
      <c r="B6" s="10"/>
      <c r="C6" s="10"/>
      <c r="D6" s="10"/>
      <c r="E6" s="10"/>
      <c r="F6" s="10"/>
    </row>
    <row r="8" spans="1:6" x14ac:dyDescent="0.25">
      <c r="A8" s="10" t="s">
        <v>1</v>
      </c>
      <c r="B8" s="10"/>
      <c r="C8" s="10"/>
      <c r="D8" s="10"/>
      <c r="E8" s="10"/>
      <c r="F8" s="10"/>
    </row>
    <row r="9" spans="1:6" x14ac:dyDescent="0.25">
      <c r="A9" t="s">
        <v>2</v>
      </c>
    </row>
    <row r="10" spans="1:6" x14ac:dyDescent="0.25">
      <c r="A10" t="s">
        <v>3</v>
      </c>
    </row>
    <row r="12" spans="1:6" x14ac:dyDescent="0.25">
      <c r="A12" s="1" t="s">
        <v>4</v>
      </c>
      <c r="B12" s="1" t="s">
        <v>5</v>
      </c>
      <c r="C12" s="1" t="s">
        <v>6</v>
      </c>
      <c r="D12" s="1" t="s">
        <v>7</v>
      </c>
      <c r="E12" s="1" t="s">
        <v>8</v>
      </c>
      <c r="F12" s="1" t="s">
        <v>9</v>
      </c>
    </row>
    <row r="13" spans="1:6" x14ac:dyDescent="0.25">
      <c r="A13" s="1">
        <v>2008</v>
      </c>
      <c r="B13" s="2">
        <f>+'[1]2008'!E21</f>
        <v>31.400000000000002</v>
      </c>
      <c r="C13" s="2">
        <f>+'[1]2008'!F21</f>
        <v>32.9</v>
      </c>
      <c r="D13" s="2">
        <f>+C13-B13</f>
        <v>1.4999999999999964</v>
      </c>
      <c r="E13" s="3">
        <f>+D13/C13</f>
        <v>4.5592705167173148E-2</v>
      </c>
      <c r="F13" s="3">
        <f>+B13/C13</f>
        <v>0.95440729483282682</v>
      </c>
    </row>
    <row r="14" spans="1:6" x14ac:dyDescent="0.25">
      <c r="A14" s="1">
        <v>2009</v>
      </c>
      <c r="B14" s="2">
        <f>+'[1]2009'!E30</f>
        <v>31.4</v>
      </c>
      <c r="C14" s="2">
        <f>+'[1]2009'!F30</f>
        <v>33.699999999999996</v>
      </c>
      <c r="D14" s="2">
        <f t="shared" ref="D14:D21" si="0">+C14-B14</f>
        <v>2.2999999999999972</v>
      </c>
      <c r="E14" s="3">
        <f t="shared" ref="E14:E23" si="1">+D14/C14</f>
        <v>6.8249258160237317E-2</v>
      </c>
      <c r="F14" s="3">
        <f t="shared" ref="F14:F22" si="2">+B14/C14</f>
        <v>0.9317507418397627</v>
      </c>
    </row>
    <row r="15" spans="1:6" x14ac:dyDescent="0.25">
      <c r="A15" s="1">
        <v>2010</v>
      </c>
      <c r="B15" s="2">
        <f>+'[1]2010'!E30</f>
        <v>19.3</v>
      </c>
      <c r="C15" s="2">
        <f>+'[1]2010'!F30</f>
        <v>24.8</v>
      </c>
      <c r="D15" s="2">
        <f t="shared" si="0"/>
        <v>5.5</v>
      </c>
      <c r="E15" s="3">
        <f t="shared" si="1"/>
        <v>0.22177419354838709</v>
      </c>
      <c r="F15" s="3">
        <f t="shared" si="2"/>
        <v>0.77822580645161288</v>
      </c>
    </row>
    <row r="16" spans="1:6" x14ac:dyDescent="0.25">
      <c r="A16" s="1">
        <v>2011</v>
      </c>
      <c r="B16" s="2">
        <f>+'[1]2011'!E30</f>
        <v>13.2</v>
      </c>
      <c r="C16" s="2">
        <f>+'[1]2011'!F30</f>
        <v>12.7</v>
      </c>
      <c r="D16" s="2">
        <f t="shared" si="0"/>
        <v>-0.5</v>
      </c>
      <c r="E16" s="3">
        <f t="shared" si="1"/>
        <v>-3.937007874015748E-2</v>
      </c>
      <c r="F16" s="3">
        <f t="shared" si="2"/>
        <v>1.0393700787401574</v>
      </c>
    </row>
    <row r="17" spans="1:6" x14ac:dyDescent="0.25">
      <c r="A17" s="1">
        <v>2012</v>
      </c>
      <c r="B17" s="2">
        <v>18.206477699999986</v>
      </c>
      <c r="C17" s="2">
        <v>18</v>
      </c>
      <c r="D17" s="2">
        <f>+C17-B17</f>
        <v>-0.20647769999998644</v>
      </c>
      <c r="E17" s="3">
        <f t="shared" si="1"/>
        <v>-1.1470983333332581E-2</v>
      </c>
      <c r="F17" s="3">
        <f>+B17/C17</f>
        <v>1.0114709833333326</v>
      </c>
    </row>
    <row r="18" spans="1:6" x14ac:dyDescent="0.25">
      <c r="A18" s="1">
        <v>2013</v>
      </c>
      <c r="B18" s="2">
        <v>9.2529112599999976</v>
      </c>
      <c r="C18" s="2">
        <v>9</v>
      </c>
      <c r="D18" s="2">
        <f>+C18-B18</f>
        <v>-0.25291125999999764</v>
      </c>
      <c r="E18" s="3">
        <f t="shared" si="1"/>
        <v>-2.810125111111085E-2</v>
      </c>
      <c r="F18" s="3">
        <f>+B18/C18</f>
        <v>1.0281012511111109</v>
      </c>
    </row>
    <row r="19" spans="1:6" x14ac:dyDescent="0.25">
      <c r="A19" s="1">
        <v>2014</v>
      </c>
      <c r="B19" s="2">
        <f>+'[1]2014'!I30</f>
        <v>8.3800000000000008</v>
      </c>
      <c r="C19" s="2">
        <f>+'[1]2014'!J30</f>
        <v>14.218353999999998</v>
      </c>
      <c r="D19" s="2">
        <f t="shared" si="0"/>
        <v>5.8383539999999972</v>
      </c>
      <c r="E19" s="3">
        <f t="shared" si="1"/>
        <v>0.41062094810693262</v>
      </c>
      <c r="F19" s="3">
        <f t="shared" si="2"/>
        <v>0.58937905189306738</v>
      </c>
    </row>
    <row r="20" spans="1:6" x14ac:dyDescent="0.25">
      <c r="A20" s="1">
        <v>2015</v>
      </c>
      <c r="B20" s="2">
        <f>+'[1]2015'!I69/1000000</f>
        <v>12.848573759999999</v>
      </c>
      <c r="C20" s="2">
        <f>+'[1]2015'!J69/1000000</f>
        <v>14.089077</v>
      </c>
      <c r="D20" s="2">
        <f t="shared" si="0"/>
        <v>1.2405032400000007</v>
      </c>
      <c r="E20" s="3">
        <f t="shared" si="1"/>
        <v>8.8047161641603686E-2</v>
      </c>
      <c r="F20" s="3">
        <f t="shared" si="2"/>
        <v>0.91195283835839636</v>
      </c>
    </row>
    <row r="21" spans="1:6" x14ac:dyDescent="0.25">
      <c r="A21" s="1">
        <v>2016</v>
      </c>
      <c r="B21" s="2">
        <f>+'[1]2016 Gas'!I134/1000000</f>
        <v>31.952708250000001</v>
      </c>
      <c r="C21" s="2">
        <f>+'[1]2016 Gas'!J134/1000000</f>
        <v>21.963856892299994</v>
      </c>
      <c r="D21" s="2">
        <f t="shared" si="0"/>
        <v>-9.9888513577000069</v>
      </c>
      <c r="E21" s="3">
        <f t="shared" si="1"/>
        <v>-0.45478585144132228</v>
      </c>
      <c r="F21" s="3">
        <f t="shared" si="2"/>
        <v>1.4547858514413223</v>
      </c>
    </row>
    <row r="22" spans="1:6" x14ac:dyDescent="0.25">
      <c r="A22" s="1">
        <v>2017</v>
      </c>
      <c r="B22" s="2">
        <f>+'[1]2017 Gas'!I70/1000000</f>
        <v>49.594471440000007</v>
      </c>
      <c r="C22" s="2">
        <f>+'[1]2017 Gas'!J70/1000000</f>
        <v>43.830564692800003</v>
      </c>
      <c r="D22" s="2">
        <f>+C22-B22</f>
        <v>-5.7639067472000036</v>
      </c>
      <c r="E22" s="3">
        <f t="shared" si="1"/>
        <v>-0.1315042776107978</v>
      </c>
      <c r="F22" s="3">
        <f t="shared" si="2"/>
        <v>1.1315042776107977</v>
      </c>
    </row>
    <row r="23" spans="1:6" ht="12.75" customHeight="1" x14ac:dyDescent="0.25">
      <c r="A23" s="6" t="s">
        <v>15</v>
      </c>
      <c r="B23" s="7">
        <f>SUM(B13:B22)</f>
        <v>225.53514240999996</v>
      </c>
      <c r="C23" s="7">
        <f>SUM(C13:C22)</f>
        <v>225.2018525851</v>
      </c>
      <c r="D23" s="2">
        <f>+C23-B23</f>
        <v>-0.33328982489996406</v>
      </c>
      <c r="E23" s="3">
        <f t="shared" si="1"/>
        <v>-1.4799604047396522E-3</v>
      </c>
      <c r="F23" s="3">
        <f>1-E23</f>
        <v>1.0014799604047397</v>
      </c>
    </row>
    <row r="24" spans="1:6" x14ac:dyDescent="0.25">
      <c r="B24" s="4"/>
      <c r="C24" s="4"/>
    </row>
    <row r="25" spans="1:6" x14ac:dyDescent="0.25">
      <c r="A25" t="s">
        <v>10</v>
      </c>
      <c r="B25" s="4"/>
      <c r="C25" s="4"/>
    </row>
    <row r="26" spans="1:6" x14ac:dyDescent="0.25">
      <c r="B26" s="4"/>
      <c r="C26" s="4"/>
    </row>
    <row r="27" spans="1:6" x14ac:dyDescent="0.25">
      <c r="A27" t="s">
        <v>16</v>
      </c>
    </row>
    <row r="29" spans="1:6" x14ac:dyDescent="0.25">
      <c r="A29" t="s">
        <v>12</v>
      </c>
      <c r="B29" s="4"/>
      <c r="C29" s="4"/>
      <c r="D29" s="5"/>
    </row>
    <row r="30" spans="1:6" x14ac:dyDescent="0.25">
      <c r="A30" t="s">
        <v>13</v>
      </c>
      <c r="B30" s="4"/>
      <c r="C30" s="4"/>
      <c r="D30" s="5"/>
    </row>
    <row r="31" spans="1:6" x14ac:dyDescent="0.25">
      <c r="A31" t="s">
        <v>14</v>
      </c>
      <c r="B31" s="5"/>
      <c r="C31" s="5"/>
      <c r="D31" s="5"/>
    </row>
    <row r="32" spans="1:6" x14ac:dyDescent="0.25">
      <c r="A32" t="s">
        <v>11</v>
      </c>
    </row>
  </sheetData>
  <mergeCells count="2">
    <mergeCell ref="A6:F6"/>
    <mergeCell ref="A8:F8"/>
  </mergeCells>
  <pageMargins left="0.7" right="0.7" top="0.75" bottom="0.75" header="0.3" footer="0.3"/>
  <pageSetup scale="84" orientation="portrait" r:id="rId1"/>
  <headerFooter>
    <oddHeader>&amp;R&amp;"Times New Roman,Bold"KyPSC Case No. 2018-00261
STAFF-DR-02-081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6AAC2DF297EF4AAAB18C12C14394A6" ma:contentTypeVersion="3" ma:contentTypeDescription="Create a new document." ma:contentTypeScope="" ma:versionID="7fc2e36abf7e4763f7a3830366bb39e6">
  <xsd:schema xmlns:xsd="http://www.w3.org/2001/XMLSchema" xmlns:xs="http://www.w3.org/2001/XMLSchema" xmlns:p="http://schemas.microsoft.com/office/2006/metadata/properties" xmlns:ns2="b9d8ba39-ee9f-49d4-886c-5a19d7852603" xmlns:ns3="e8140ab9-1a87-4657-a6c4-99cca0129bf1" targetNamespace="http://schemas.microsoft.com/office/2006/metadata/properties" ma:root="true" ma:fieldsID="d278129e1cff69c7909c0d1b013fbb82" ns2:_="" ns3:_="">
    <xsd:import namespace="b9d8ba39-ee9f-49d4-886c-5a19d7852603"/>
    <xsd:import namespace="e8140ab9-1a87-4657-a6c4-99cca0129bf1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8ba39-ee9f-49d4-886c-5a19d7852603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0ab9-1a87-4657-a6c4-99cca0129b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b9d8ba39-ee9f-49d4-886c-5a19d7852603" xsi:nil="true"/>
  </documentManagement>
</p:properties>
</file>

<file path=customXml/itemProps1.xml><?xml version="1.0" encoding="utf-8"?>
<ds:datastoreItem xmlns:ds="http://schemas.openxmlformats.org/officeDocument/2006/customXml" ds:itemID="{58A7A010-DCE1-4FCA-80B6-613A496BD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8ba39-ee9f-49d4-886c-5a19d7852603"/>
    <ds:schemaRef ds:uri="e8140ab9-1a87-4657-a6c4-99cca0129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908C5D-9127-448C-AF6C-8F26B8464B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A8E19F-7ECC-4624-A45F-0966E9F55B0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8140ab9-1a87-4657-a6c4-99cca0129bf1"/>
    <ds:schemaRef ds:uri="http://purl.org/dc/dcmitype/"/>
    <ds:schemaRef ds:uri="http://schemas.microsoft.com/office/2006/documentManagement/types"/>
    <ds:schemaRef ds:uri="http://schemas.microsoft.com/office/infopath/2007/PartnerControls"/>
    <ds:schemaRef ds:uri="b9d8ba39-ee9f-49d4-886c-5a19d785260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Nitto, Christopher W.</dc:creator>
  <cp:lastModifiedBy>Frisch, Adele M</cp:lastModifiedBy>
  <cp:lastPrinted>2018-10-22T16:59:23Z</cp:lastPrinted>
  <dcterms:created xsi:type="dcterms:W3CDTF">2018-10-15T14:56:17Z</dcterms:created>
  <dcterms:modified xsi:type="dcterms:W3CDTF">2018-10-22T16:59:24Z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0x010100B46AAC2DF297EF4AAAB18C12C14394A6</vt:lpwstr>
  </property>
</Properties>
</file>