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E41" i="1"/>
  <c r="E40" i="1"/>
  <c r="E39" i="1"/>
  <c r="E38" i="1"/>
  <c r="E37" i="1"/>
  <c r="E36" i="1"/>
  <c r="C41" i="1"/>
  <c r="C40" i="1"/>
  <c r="C39" i="1"/>
  <c r="C38" i="1"/>
  <c r="C37" i="1"/>
  <c r="C36" i="1"/>
  <c r="G27" i="1"/>
  <c r="G15" i="1"/>
  <c r="E15" i="1"/>
  <c r="C15" i="1"/>
  <c r="E27" i="1" l="1"/>
  <c r="C27" i="1"/>
  <c r="G41" i="1" l="1"/>
  <c r="G40" i="1"/>
  <c r="G39" i="1"/>
  <c r="G38" i="1"/>
  <c r="G37" i="1"/>
  <c r="G36" i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K27" i="1" l="1"/>
  <c r="K15" i="1"/>
  <c r="K29" i="1" l="1"/>
</calcChain>
</file>

<file path=xl/sharedStrings.xml><?xml version="1.0" encoding="utf-8"?>
<sst xmlns="http://schemas.openxmlformats.org/spreadsheetml/2006/main" count="53" uniqueCount="28">
  <si>
    <t>2009-00202</t>
  </si>
  <si>
    <t>2018-00261</t>
  </si>
  <si>
    <t>Difference</t>
  </si>
  <si>
    <t>Customer</t>
  </si>
  <si>
    <t>Charge</t>
  </si>
  <si>
    <t>in Revenue</t>
  </si>
  <si>
    <t>Incr/(Decr)</t>
  </si>
  <si>
    <t>Residential Service</t>
  </si>
  <si>
    <t>General Service Commercial</t>
  </si>
  <si>
    <t>General Service Industrial</t>
  </si>
  <si>
    <t>General Service Other Public Authorities</t>
  </si>
  <si>
    <t>Firm Transportation - Large</t>
  </si>
  <si>
    <t>Interruptible Transportation</t>
  </si>
  <si>
    <t>MCF Usage per Customer per Year</t>
  </si>
  <si>
    <t>Duke Energy Kentucky</t>
  </si>
  <si>
    <t>Base Revenue Loss from Lower Sales</t>
  </si>
  <si>
    <t>Amount</t>
  </si>
  <si>
    <t>Percent</t>
  </si>
  <si>
    <t>Base Volumetric</t>
  </si>
  <si>
    <t xml:space="preserve">    Total Change in BASE Revenue</t>
  </si>
  <si>
    <t xml:space="preserve">  Total Change in Rev From Customer Charges</t>
  </si>
  <si>
    <t xml:space="preserve">  Total Change in Rev From Base Volumetric Charges</t>
  </si>
  <si>
    <t>MCF</t>
  </si>
  <si>
    <t>Volumetric Sales</t>
  </si>
  <si>
    <t>Rate</t>
  </si>
  <si>
    <t>$/MCF</t>
  </si>
  <si>
    <t>Annual Bills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</si>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</sst>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&quot;$&quot;#,##0.0000_);\(&quot;$&quot;#,##0.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Border="1" applyProtection="1"/>
    <xf numFmtId="164" fontId="3" fillId="0" borderId="0" xfId="0" applyNumberFormat="1" applyFont="1"/>
    <xf numFmtId="165" fontId="3" fillId="0" borderId="0" xfId="2" applyNumberFormat="1" applyFont="1"/>
    <xf numFmtId="164" fontId="3" fillId="0" borderId="0" xfId="1" applyNumberFormat="1" applyFont="1" applyProtection="1"/>
    <xf numFmtId="43" fontId="3" fillId="0" borderId="0" xfId="0" applyNumberFormat="1" applyFont="1"/>
    <xf numFmtId="0" fontId="2" fillId="0" borderId="1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43" fontId="3" fillId="0" borderId="0" xfId="1" applyFont="1"/>
    <xf numFmtId="7" fontId="3" fillId="0" borderId="0" xfId="1" applyNumberFormat="1" applyFont="1"/>
    <xf numFmtId="5" fontId="3" fillId="0" borderId="0" xfId="1" applyNumberFormat="1" applyFont="1"/>
    <xf numFmtId="5" fontId="3" fillId="0" borderId="7" xfId="1" applyNumberFormat="1" applyFont="1" applyBorder="1"/>
    <xf numFmtId="166" fontId="3" fillId="0" borderId="0" xfId="1" applyNumberFormat="1" applyFont="1"/>
    <xf numFmtId="167" fontId="3" fillId="0" borderId="0" xfId="1" applyNumberFormat="1" applyFont="1"/>
    <xf numFmtId="0" fontId="3" fillId="0" borderId="8" xfId="0" applyFont="1" applyBorder="1"/>
    <xf numFmtId="0" fontId="3" fillId="0" borderId="9" xfId="0" applyFont="1" applyBorder="1"/>
    <xf numFmtId="164" fontId="3" fillId="0" borderId="7" xfId="1" applyNumberFormat="1" applyFont="1" applyBorder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5" fontId="2" fillId="0" borderId="10" xfId="0" applyNumberFormat="1" applyFont="1" applyBorder="1"/>
    <xf numFmtId="0" fontId="4" fillId="0" borderId="0" xfId="0" quotePrefix="1" applyFont="1" applyAlignment="1">
      <alignment horizontal="center" vertical="top"/>
    </xf>
    <xf numFmtId="0" fontId="2" fillId="2" borderId="2" xfId="0" quotePrefix="1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Layout" zoomScaleNormal="100" workbookViewId="0"/>
  </sheetViews>
  <sheetFormatPr defaultColWidth="12.5703125" defaultRowHeight="15.75" x14ac:dyDescent="0.25"/>
  <cols>
    <col min="1" max="1" width="50.140625" style="2" customWidth="1"/>
    <col min="2" max="2" width="1.7109375" style="2" customWidth="1"/>
    <col min="3" max="3" width="16.7109375" style="2" customWidth="1"/>
    <col min="4" max="4" width="1.7109375" style="2" customWidth="1"/>
    <col min="5" max="5" width="16.7109375" style="2" customWidth="1"/>
    <col min="6" max="6" width="1.7109375" style="2" customWidth="1"/>
    <col min="7" max="7" width="16.7109375" style="2" customWidth="1"/>
    <col min="8" max="8" width="1.7109375" style="2" customWidth="1"/>
    <col min="9" max="9" width="16.7109375" style="2" customWidth="1"/>
    <col min="10" max="10" width="1.7109375" style="2" customWidth="1"/>
    <col min="11" max="11" width="16.7109375" style="2" customWidth="1"/>
    <col min="12" max="13" width="9.7109375" style="2" customWidth="1"/>
    <col min="14" max="64" width="12.5703125" style="2"/>
    <col min="65" max="65" width="26.7109375" style="2" customWidth="1"/>
    <col min="66" max="16384" width="12.5703125" style="2"/>
  </cols>
  <sheetData>
    <row r="1" spans="1:11" x14ac:dyDescent="0.25">
      <c r="A1" s="1" t="s">
        <v>14</v>
      </c>
    </row>
    <row r="2" spans="1:11" x14ac:dyDescent="0.25">
      <c r="A2" s="1" t="s">
        <v>15</v>
      </c>
    </row>
    <row r="3" spans="1:11" ht="16.5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6" spans="1:11" x14ac:dyDescent="0.25">
      <c r="C6" s="28" t="s">
        <v>26</v>
      </c>
      <c r="D6" s="29"/>
      <c r="E6" s="29"/>
      <c r="F6" s="29"/>
      <c r="G6" s="30"/>
      <c r="I6" s="13" t="s">
        <v>3</v>
      </c>
      <c r="K6" s="13" t="s">
        <v>6</v>
      </c>
    </row>
    <row r="7" spans="1:11" x14ac:dyDescent="0.25">
      <c r="C7" s="12" t="s">
        <v>0</v>
      </c>
      <c r="E7" s="12" t="s">
        <v>1</v>
      </c>
      <c r="G7" s="12" t="s">
        <v>2</v>
      </c>
      <c r="I7" s="14" t="s">
        <v>4</v>
      </c>
      <c r="K7" s="14" t="s">
        <v>5</v>
      </c>
    </row>
    <row r="8" spans="1:11" x14ac:dyDescent="0.25">
      <c r="I8" s="27" t="s">
        <v>27</v>
      </c>
    </row>
    <row r="9" spans="1:11" x14ac:dyDescent="0.25">
      <c r="A9" s="3" t="s">
        <v>7</v>
      </c>
      <c r="B9" s="4"/>
      <c r="C9" s="5">
        <v>1073044</v>
      </c>
      <c r="D9" s="6"/>
      <c r="E9" s="7">
        <v>1110274</v>
      </c>
      <c r="G9" s="8">
        <f>+E9-C9</f>
        <v>37230</v>
      </c>
      <c r="I9" s="16">
        <v>16</v>
      </c>
      <c r="K9" s="17">
        <f t="shared" ref="K9:K14" si="0">+I9*G9</f>
        <v>595680</v>
      </c>
    </row>
    <row r="10" spans="1:11" x14ac:dyDescent="0.25">
      <c r="A10" s="3" t="s">
        <v>8</v>
      </c>
      <c r="B10" s="4"/>
      <c r="C10" s="5">
        <v>77136</v>
      </c>
      <c r="D10" s="6"/>
      <c r="E10" s="7">
        <v>78250</v>
      </c>
      <c r="G10" s="8">
        <f t="shared" ref="G10:G14" si="1">+E10-C10</f>
        <v>1114</v>
      </c>
      <c r="I10" s="15">
        <v>47.5</v>
      </c>
      <c r="K10" s="5">
        <f t="shared" si="0"/>
        <v>52915</v>
      </c>
    </row>
    <row r="11" spans="1:11" x14ac:dyDescent="0.25">
      <c r="A11" s="3" t="s">
        <v>9</v>
      </c>
      <c r="B11" s="4"/>
      <c r="C11" s="5">
        <v>2746</v>
      </c>
      <c r="D11" s="5"/>
      <c r="E11" s="10">
        <v>2513</v>
      </c>
      <c r="G11" s="8">
        <f t="shared" si="1"/>
        <v>-233</v>
      </c>
      <c r="I11" s="15">
        <v>47.5</v>
      </c>
      <c r="K11" s="5">
        <f t="shared" si="0"/>
        <v>-11067.5</v>
      </c>
    </row>
    <row r="12" spans="1:11" x14ac:dyDescent="0.25">
      <c r="A12" s="4" t="s">
        <v>10</v>
      </c>
      <c r="B12" s="4"/>
      <c r="C12" s="5">
        <v>4452</v>
      </c>
      <c r="D12" s="5"/>
      <c r="E12" s="10">
        <v>4482</v>
      </c>
      <c r="G12" s="8">
        <f t="shared" si="1"/>
        <v>30</v>
      </c>
      <c r="I12" s="15">
        <v>47.5</v>
      </c>
      <c r="K12" s="5">
        <f t="shared" si="0"/>
        <v>1425</v>
      </c>
    </row>
    <row r="13" spans="1:11" x14ac:dyDescent="0.25">
      <c r="A13" s="4" t="s">
        <v>11</v>
      </c>
      <c r="B13" s="4"/>
      <c r="C13" s="5">
        <v>1020</v>
      </c>
      <c r="D13" s="5"/>
      <c r="E13" s="10">
        <v>1128</v>
      </c>
      <c r="G13" s="8">
        <f t="shared" si="1"/>
        <v>108</v>
      </c>
      <c r="I13" s="15">
        <v>430</v>
      </c>
      <c r="K13" s="5">
        <f t="shared" si="0"/>
        <v>46440</v>
      </c>
    </row>
    <row r="14" spans="1:11" x14ac:dyDescent="0.25">
      <c r="A14" s="4" t="s">
        <v>12</v>
      </c>
      <c r="B14" s="4"/>
      <c r="C14" s="5">
        <v>288</v>
      </c>
      <c r="D14" s="5"/>
      <c r="E14" s="10">
        <v>264</v>
      </c>
      <c r="G14" s="8">
        <f t="shared" si="1"/>
        <v>-24</v>
      </c>
      <c r="I14" s="16">
        <v>430</v>
      </c>
      <c r="K14" s="5">
        <f t="shared" si="0"/>
        <v>-10320</v>
      </c>
    </row>
    <row r="15" spans="1:11" x14ac:dyDescent="0.25">
      <c r="A15" s="2" t="s">
        <v>20</v>
      </c>
      <c r="C15" s="23">
        <f>SUM(C9:C14)</f>
        <v>1158686</v>
      </c>
      <c r="D15" s="5"/>
      <c r="E15" s="23">
        <f>SUM(E9:E14)</f>
        <v>1196911</v>
      </c>
      <c r="G15" s="23">
        <f>SUM(G9:G14)</f>
        <v>38225</v>
      </c>
      <c r="K15" s="18">
        <f>SUM(K9:K14)</f>
        <v>675072.5</v>
      </c>
    </row>
    <row r="16" spans="1:11" x14ac:dyDescent="0.25">
      <c r="C16" s="5"/>
      <c r="D16" s="5"/>
      <c r="E16" s="5"/>
      <c r="K16" s="5"/>
    </row>
    <row r="17" spans="1:11" x14ac:dyDescent="0.25">
      <c r="C17" s="5"/>
      <c r="D17" s="5"/>
      <c r="E17" s="5"/>
      <c r="K17" s="5"/>
    </row>
    <row r="18" spans="1:11" x14ac:dyDescent="0.25">
      <c r="C18" s="28" t="s">
        <v>23</v>
      </c>
      <c r="D18" s="29"/>
      <c r="E18" s="29"/>
      <c r="F18" s="29"/>
      <c r="G18" s="30"/>
      <c r="I18" s="13" t="s">
        <v>18</v>
      </c>
      <c r="K18" s="13" t="s">
        <v>6</v>
      </c>
    </row>
    <row r="19" spans="1:11" x14ac:dyDescent="0.25">
      <c r="C19" s="12" t="s">
        <v>0</v>
      </c>
      <c r="E19" s="12" t="s">
        <v>1</v>
      </c>
      <c r="G19" s="12" t="s">
        <v>2</v>
      </c>
      <c r="I19" s="14" t="s">
        <v>24</v>
      </c>
      <c r="K19" s="14" t="s">
        <v>5</v>
      </c>
    </row>
    <row r="20" spans="1:11" x14ac:dyDescent="0.25">
      <c r="C20" s="27" t="s">
        <v>22</v>
      </c>
      <c r="D20" s="5"/>
      <c r="E20" s="27" t="s">
        <v>22</v>
      </c>
      <c r="G20" s="27" t="s">
        <v>22</v>
      </c>
      <c r="I20" s="27" t="s">
        <v>25</v>
      </c>
      <c r="K20" s="27"/>
    </row>
    <row r="21" spans="1:11" x14ac:dyDescent="0.25">
      <c r="A21" s="3" t="s">
        <v>7</v>
      </c>
      <c r="C21" s="5">
        <v>6850026</v>
      </c>
      <c r="D21" s="6"/>
      <c r="E21" s="7">
        <v>5915484</v>
      </c>
      <c r="G21" s="8">
        <f>+E21-C21</f>
        <v>-934542</v>
      </c>
      <c r="I21" s="20">
        <v>3.7212999999999998</v>
      </c>
      <c r="K21" s="17">
        <f t="shared" ref="K21:K26" si="2">+I21*G21</f>
        <v>-3477711.1445999998</v>
      </c>
    </row>
    <row r="22" spans="1:11" x14ac:dyDescent="0.25">
      <c r="A22" s="3" t="s">
        <v>8</v>
      </c>
      <c r="C22" s="5">
        <v>3070778</v>
      </c>
      <c r="D22" s="6"/>
      <c r="E22" s="7">
        <v>2630680</v>
      </c>
      <c r="G22" s="8">
        <f t="shared" ref="G22:G26" si="3">+E22-C22</f>
        <v>-440098</v>
      </c>
      <c r="I22" s="19">
        <v>2.0529999999999999</v>
      </c>
      <c r="K22" s="5">
        <f t="shared" si="2"/>
        <v>-903521.19400000002</v>
      </c>
    </row>
    <row r="23" spans="1:11" x14ac:dyDescent="0.25">
      <c r="A23" s="3" t="s">
        <v>9</v>
      </c>
      <c r="C23" s="5">
        <v>385646</v>
      </c>
      <c r="D23" s="5"/>
      <c r="E23" s="10">
        <v>171720</v>
      </c>
      <c r="G23" s="8">
        <f t="shared" si="3"/>
        <v>-213926</v>
      </c>
      <c r="I23" s="19">
        <v>2.0529999999999999</v>
      </c>
      <c r="K23" s="5">
        <f t="shared" si="2"/>
        <v>-439190.07799999998</v>
      </c>
    </row>
    <row r="24" spans="1:11" x14ac:dyDescent="0.25">
      <c r="A24" s="4" t="s">
        <v>10</v>
      </c>
      <c r="C24" s="5">
        <v>523797</v>
      </c>
      <c r="D24" s="5"/>
      <c r="E24" s="10">
        <v>328708</v>
      </c>
      <c r="G24" s="8">
        <f t="shared" si="3"/>
        <v>-195089</v>
      </c>
      <c r="I24" s="19">
        <v>2.0529999999999999</v>
      </c>
      <c r="K24" s="5">
        <f t="shared" si="2"/>
        <v>-400517.717</v>
      </c>
    </row>
    <row r="25" spans="1:11" x14ac:dyDescent="0.25">
      <c r="A25" s="4" t="s">
        <v>11</v>
      </c>
      <c r="C25" s="5">
        <v>1185859</v>
      </c>
      <c r="D25" s="5"/>
      <c r="E25" s="10">
        <v>2617229</v>
      </c>
      <c r="G25" s="8">
        <f t="shared" si="3"/>
        <v>1431370</v>
      </c>
      <c r="I25" s="19">
        <v>1.7639</v>
      </c>
      <c r="K25" s="5">
        <f t="shared" si="2"/>
        <v>2524793.5430000001</v>
      </c>
    </row>
    <row r="26" spans="1:11" x14ac:dyDescent="0.25">
      <c r="A26" s="4" t="s">
        <v>12</v>
      </c>
      <c r="C26" s="5">
        <v>1230362</v>
      </c>
      <c r="D26" s="5"/>
      <c r="E26" s="10">
        <v>1479992</v>
      </c>
      <c r="G26" s="8">
        <f t="shared" si="3"/>
        <v>249630</v>
      </c>
      <c r="I26" s="20">
        <v>0.94930000000000003</v>
      </c>
      <c r="K26" s="5">
        <f t="shared" si="2"/>
        <v>236973.75900000002</v>
      </c>
    </row>
    <row r="27" spans="1:11" x14ac:dyDescent="0.25">
      <c r="A27" s="24" t="s">
        <v>21</v>
      </c>
      <c r="C27" s="23">
        <f>SUM(C21:C26)</f>
        <v>13246468</v>
      </c>
      <c r="D27" s="5"/>
      <c r="E27" s="23">
        <f>SUM(E21:E26)</f>
        <v>13143813</v>
      </c>
      <c r="G27" s="23">
        <f>SUM(G21:G26)</f>
        <v>-102655</v>
      </c>
      <c r="K27" s="18">
        <f>SUM(K21:K26)</f>
        <v>-2459172.8315999992</v>
      </c>
    </row>
    <row r="28" spans="1:11" x14ac:dyDescent="0.25">
      <c r="E28" s="11"/>
      <c r="K28" s="5"/>
    </row>
    <row r="29" spans="1:11" ht="16.5" thickBot="1" x14ac:dyDescent="0.3">
      <c r="A29" s="25" t="s">
        <v>19</v>
      </c>
      <c r="K29" s="26">
        <f>+K15+K27</f>
        <v>-1784100.3315999992</v>
      </c>
    </row>
    <row r="30" spans="1:11" ht="16.5" thickTop="1" x14ac:dyDescent="0.25"/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3" spans="1:11" x14ac:dyDescent="0.25">
      <c r="C33" s="28" t="s">
        <v>13</v>
      </c>
      <c r="D33" s="29"/>
      <c r="E33" s="30"/>
      <c r="G33" s="28" t="s">
        <v>2</v>
      </c>
      <c r="H33" s="29"/>
      <c r="I33" s="30"/>
    </row>
    <row r="34" spans="1:11" x14ac:dyDescent="0.25">
      <c r="C34" s="12" t="s">
        <v>0</v>
      </c>
      <c r="E34" s="12" t="s">
        <v>1</v>
      </c>
      <c r="G34" s="14" t="s">
        <v>16</v>
      </c>
      <c r="I34" s="14" t="s">
        <v>17</v>
      </c>
    </row>
    <row r="35" spans="1:11" x14ac:dyDescent="0.25">
      <c r="C35" s="27" t="s">
        <v>22</v>
      </c>
      <c r="E35" s="27" t="s">
        <v>22</v>
      </c>
      <c r="G35" s="27" t="s">
        <v>22</v>
      </c>
    </row>
    <row r="36" spans="1:11" x14ac:dyDescent="0.25">
      <c r="A36" s="3" t="s">
        <v>7</v>
      </c>
      <c r="C36" s="15">
        <f>+C21/C9</f>
        <v>6.3837326335173579</v>
      </c>
      <c r="D36" s="15"/>
      <c r="E36" s="15">
        <f>+E21/E9</f>
        <v>5.3279496772868677</v>
      </c>
      <c r="F36" s="15"/>
      <c r="G36" s="15">
        <f>+E36-C36</f>
        <v>-1.0557829562304901</v>
      </c>
      <c r="I36" s="9">
        <f>+G36/C36</f>
        <v>-0.16538646225363088</v>
      </c>
    </row>
    <row r="37" spans="1:11" x14ac:dyDescent="0.25">
      <c r="A37" s="3" t="s">
        <v>8</v>
      </c>
      <c r="C37" s="15">
        <f t="shared" ref="C37:E41" si="4">+C22/C10</f>
        <v>39.809920141049574</v>
      </c>
      <c r="D37" s="15"/>
      <c r="E37" s="15">
        <f t="shared" si="4"/>
        <v>33.618913738019167</v>
      </c>
      <c r="F37" s="15"/>
      <c r="G37" s="15">
        <f t="shared" ref="G37:G41" si="5">+E37-C37</f>
        <v>-6.1910064030304071</v>
      </c>
      <c r="I37" s="9">
        <f t="shared" ref="I37:I41" si="6">+G37/C37</f>
        <v>-0.1555141628291441</v>
      </c>
    </row>
    <row r="38" spans="1:11" x14ac:dyDescent="0.25">
      <c r="A38" s="3" t="s">
        <v>9</v>
      </c>
      <c r="C38" s="15">
        <f t="shared" si="4"/>
        <v>140.43918426802622</v>
      </c>
      <c r="D38" s="15"/>
      <c r="E38" s="15">
        <f t="shared" si="4"/>
        <v>68.332670115399921</v>
      </c>
      <c r="F38" s="15"/>
      <c r="G38" s="15">
        <f t="shared" si="5"/>
        <v>-72.106514152626303</v>
      </c>
      <c r="I38" s="9">
        <f t="shared" si="6"/>
        <v>-0.51343586569836541</v>
      </c>
    </row>
    <row r="39" spans="1:11" x14ac:dyDescent="0.25">
      <c r="A39" s="4" t="s">
        <v>10</v>
      </c>
      <c r="C39" s="15">
        <f t="shared" si="4"/>
        <v>117.65431266846362</v>
      </c>
      <c r="D39" s="15"/>
      <c r="E39" s="15">
        <f t="shared" si="4"/>
        <v>73.339580544399823</v>
      </c>
      <c r="F39" s="15"/>
      <c r="G39" s="15">
        <f t="shared" si="5"/>
        <v>-44.314732124063795</v>
      </c>
      <c r="I39" s="9">
        <f t="shared" si="6"/>
        <v>-0.37665199956535073</v>
      </c>
    </row>
    <row r="40" spans="1:11" x14ac:dyDescent="0.25">
      <c r="A40" s="4" t="s">
        <v>11</v>
      </c>
      <c r="C40" s="15">
        <f t="shared" si="4"/>
        <v>1162.6068627450979</v>
      </c>
      <c r="D40" s="15"/>
      <c r="E40" s="15">
        <f t="shared" si="4"/>
        <v>2320.2384751773052</v>
      </c>
      <c r="F40" s="15"/>
      <c r="G40" s="15">
        <f t="shared" si="5"/>
        <v>1157.6316124322072</v>
      </c>
      <c r="I40" s="9">
        <f t="shared" si="6"/>
        <v>0.99572060816745622</v>
      </c>
    </row>
    <row r="41" spans="1:11" x14ac:dyDescent="0.25">
      <c r="A41" s="4" t="s">
        <v>12</v>
      </c>
      <c r="C41" s="15">
        <f t="shared" si="4"/>
        <v>4272.0902777777774</v>
      </c>
      <c r="D41" s="15"/>
      <c r="E41" s="15">
        <f t="shared" si="4"/>
        <v>5606.030303030303</v>
      </c>
      <c r="F41" s="15"/>
      <c r="G41" s="15">
        <f t="shared" si="5"/>
        <v>1333.9400252525256</v>
      </c>
      <c r="I41" s="9">
        <f t="shared" si="6"/>
        <v>0.31224528006613289</v>
      </c>
    </row>
    <row r="42" spans="1:11" x14ac:dyDescent="0.25">
      <c r="K42" s="8"/>
    </row>
  </sheetData>
  <mergeCells count="4">
    <mergeCell ref="C6:G6"/>
    <mergeCell ref="C18:G18"/>
    <mergeCell ref="C33:E33"/>
    <mergeCell ref="G33:I33"/>
  </mergeCells>
  <pageMargins left="0.7" right="0.7" top="0.75" bottom="0.75" header="0.3" footer="0.3"/>
  <pageSetup scale="80" orientation="landscape" r:id="rId1"/>
  <headerFooter>
    <oddHeader>&amp;R&amp;"Times New Roman,Bold"&amp;10ATTACHMENT WDW-1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Wathen</Witness>
  </documentManagement>
</p:properties>
</file>

<file path=customXml/itemProps1.xml><?xml version="1.0" encoding="utf-8"?>
<ds:datastoreItem xmlns:ds="http://schemas.openxmlformats.org/officeDocument/2006/customXml" ds:itemID="{2C9A0C94-B533-4A0E-9ADF-3818EB1EA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1F0BF-BA03-4ACA-9597-4B17BAC787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124ED-3220-4DC2-8B01-BF3C9222D02B}">
  <ds:schemaRefs>
    <ds:schemaRef ds:uri="e8140ab9-1a87-4657-a6c4-99cca0129bf1"/>
    <ds:schemaRef ds:uri="http://schemas.microsoft.com/office/2006/metadata/properties"/>
    <ds:schemaRef ds:uri="b9d8ba39-ee9f-49d4-886c-5a19d785260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Delining Usage</dc:subject>
  <dc:creator>Wathen, Don</dc:creator>
  <cp:lastModifiedBy>Gates, Debbie</cp:lastModifiedBy>
  <cp:lastPrinted>2018-08-21T18:51:11Z</cp:lastPrinted>
  <dcterms:created xsi:type="dcterms:W3CDTF">2018-08-10T15:01:38Z</dcterms:created>
  <dcterms:modified xsi:type="dcterms:W3CDTF">2018-08-31T14:58:50Z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