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1st Post-Hearing Data Requests/"/>
    </mc:Choice>
  </mc:AlternateContent>
  <bookViews>
    <workbookView xWindow="0" yWindow="0" windowWidth="23040" windowHeight="7875"/>
  </bookViews>
  <sheets>
    <sheet name="Respons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  <c r="C55" i="1"/>
  <c r="B55" i="1"/>
  <c r="F48" i="1"/>
  <c r="F57" i="1" s="1"/>
  <c r="E48" i="1"/>
  <c r="E57" i="1" s="1"/>
  <c r="D48" i="1"/>
  <c r="D57" i="1" s="1"/>
  <c r="C48" i="1"/>
  <c r="C57" i="1" s="1"/>
  <c r="B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H31" i="1"/>
  <c r="H48" i="1" s="1"/>
  <c r="H57" i="1" s="1"/>
  <c r="G31" i="1"/>
  <c r="G48" i="1" s="1"/>
  <c r="G57" i="1" s="1"/>
  <c r="C31" i="1"/>
  <c r="I31" i="1" s="1"/>
  <c r="I30" i="1"/>
  <c r="I29" i="1"/>
  <c r="I28" i="1"/>
  <c r="B19" i="1"/>
  <c r="I17" i="1"/>
  <c r="H17" i="1"/>
  <c r="G17" i="1"/>
  <c r="F17" i="1"/>
  <c r="E17" i="1"/>
  <c r="D17" i="1"/>
  <c r="C17" i="1"/>
  <c r="C19" i="1" s="1"/>
  <c r="B17" i="1"/>
  <c r="I16" i="1"/>
  <c r="I15" i="1"/>
  <c r="I14" i="1"/>
  <c r="H12" i="1"/>
  <c r="H19" i="1" s="1"/>
  <c r="G12" i="1"/>
  <c r="G19" i="1" s="1"/>
  <c r="F12" i="1"/>
  <c r="F19" i="1" s="1"/>
  <c r="E12" i="1"/>
  <c r="E19" i="1" s="1"/>
  <c r="D12" i="1"/>
  <c r="D19" i="1" s="1"/>
  <c r="C12" i="1"/>
  <c r="B12" i="1"/>
  <c r="I11" i="1"/>
  <c r="I10" i="1"/>
  <c r="I9" i="1"/>
  <c r="I12" i="1" s="1"/>
  <c r="I19" i="1" s="1"/>
  <c r="I48" i="1" l="1"/>
  <c r="I57" i="1" s="1"/>
  <c r="B57" i="1"/>
</calcChain>
</file>

<file path=xl/sharedStrings.xml><?xml version="1.0" encoding="utf-8"?>
<sst xmlns="http://schemas.openxmlformats.org/spreadsheetml/2006/main" count="59" uniqueCount="44">
  <si>
    <t>Duke Energy Kentucky</t>
  </si>
  <si>
    <t>Actual Gas Plant Additions (June 2018 - Dec 2018)</t>
  </si>
  <si>
    <t>By Project Class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</si>
  <si>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</si>
  <si>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</si>
  <si>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</si>
  <si>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</si>
  <si>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</si>
  <si>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</si>
  <si>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</si>
  <si>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Total</t>
  </si>
  <si>
    <t>ZK - Gas Meters</t>
  </si>
  <si>
    <t>ZG - Gas Special Projects</t>
  </si>
  <si>
    <t>ZH - Gas Distribution</t>
  </si>
  <si>
    <t>Total Distribution Plant</t>
  </si>
  <si>
    <t>General Plant-Building, Ground, Office Equip &amp; Other</t>
  </si>
  <si>
    <t>VS - Intangible Plant - Software</t>
  </si>
  <si>
    <t>Total General Plant &amp; Intangible</t>
  </si>
  <si>
    <t>By FERC Classification</t>
  </si>
  <si>
    <t>20401 - Rights of Way</t>
  </si>
  <si>
    <t>27500 - Structures &amp; Improvements</t>
  </si>
  <si>
    <t>27602 - Gas Mains - Dist Lines/Stee</t>
  </si>
  <si>
    <t>27603 - Gas Mains - Dist Lines/Plas</t>
  </si>
  <si>
    <t>27605 - Gas Mains - Feeder Lines/St</t>
  </si>
  <si>
    <t xml:space="preserve">27800 - System Meas &amp; Reg Station </t>
  </si>
  <si>
    <t>27801 - System M &amp; R St. Electronic</t>
  </si>
  <si>
    <t>27802 - District Regulating Equipme</t>
  </si>
  <si>
    <t>28002 - Services - M- C Steel</t>
  </si>
  <si>
    <t>28003 - Services - M-C Plastic</t>
  </si>
  <si>
    <t>28006 - Services C-M Plastic</t>
  </si>
  <si>
    <t>28008 - Services C-M Steel</t>
  </si>
  <si>
    <t>28100 - Meters</t>
  </si>
  <si>
    <t>28102 - Uof F Gas Meters</t>
  </si>
  <si>
    <t>28200 - Meter Installations</t>
  </si>
  <si>
    <t>28300 - House Regulators</t>
  </si>
  <si>
    <t>28400 - House Regulator Installatio</t>
  </si>
  <si>
    <t>28801 - ARO Gas Mains Cast Iron</t>
  </si>
  <si>
    <t>28802 - ARO Gas Mains Steel</t>
  </si>
  <si>
    <t>28803 - ARO Gas Mains Plastic</t>
  </si>
  <si>
    <t>20300 - Miscellaneous Intangible Pl</t>
  </si>
  <si>
    <t>20310 - Misc Intangible Plt - 10 Yr</t>
  </si>
  <si>
    <t xml:space="preserve">29101 - Electronic Data Processing </t>
  </si>
  <si>
    <t>29400 - Tools, Shop &amp; Garage Equip</t>
  </si>
  <si>
    <t>29700 - Communication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</si>
</sst>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_);[Red]\(#,##0.00\);&quot; &quot;"/>
    <numFmt numFmtId="165" formatCode="#,##0_);[Red]\(#,##0\);&quot; &quot;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3"/>
    </xf>
    <xf numFmtId="164" fontId="5" fillId="0" borderId="0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/>
    <xf numFmtId="166" fontId="5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5" fillId="0" borderId="5" xfId="1" applyNumberFormat="1" applyFont="1" applyBorder="1" applyAlignment="1">
      <alignment horizontal="right"/>
    </xf>
    <xf numFmtId="0" fontId="3" fillId="0" borderId="0" xfId="0" applyFont="1" applyFill="1" applyAlignment="1"/>
    <xf numFmtId="166" fontId="3" fillId="0" borderId="0" xfId="1" applyNumberFormat="1" applyFont="1" applyFill="1" applyAlignment="1">
      <alignment horizontal="right"/>
    </xf>
    <xf numFmtId="166" fontId="3" fillId="0" borderId="6" xfId="1" applyNumberFormat="1" applyFont="1" applyFill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5" fillId="0" borderId="0" xfId="0" applyFont="1" applyFill="1" applyAlignment="1"/>
    <xf numFmtId="166" fontId="5" fillId="0" borderId="0" xfId="1" applyNumberFormat="1" applyFont="1" applyFill="1" applyBorder="1" applyAlignment="1">
      <alignment horizontal="right"/>
    </xf>
    <xf numFmtId="166" fontId="5" fillId="0" borderId="5" xfId="1" applyNumberFormat="1" applyFont="1" applyFill="1" applyBorder="1" applyAlignment="1">
      <alignment horizontal="right"/>
    </xf>
    <xf numFmtId="166" fontId="4" fillId="0" borderId="5" xfId="1" applyNumberFormat="1" applyFont="1" applyFill="1" applyBorder="1" applyAlignment="1">
      <alignment horizontal="right"/>
    </xf>
    <xf numFmtId="166" fontId="3" fillId="0" borderId="5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3"/>
    </xf>
    <xf numFmtId="166" fontId="6" fillId="0" borderId="0" xfId="1" applyNumberFormat="1" applyFont="1"/>
    <xf numFmtId="165" fontId="6" fillId="0" borderId="0" xfId="0" applyNumberFormat="1" applyFont="1"/>
    <xf numFmtId="166" fontId="4" fillId="0" borderId="5" xfId="1" applyNumberFormat="1" applyFont="1" applyBorder="1"/>
    <xf numFmtId="166" fontId="6" fillId="0" borderId="5" xfId="1" applyNumberFormat="1" applyFont="1" applyBorder="1"/>
    <xf numFmtId="166" fontId="6" fillId="0" borderId="0" xfId="0" applyNumberFormat="1" applyFont="1"/>
    <xf numFmtId="166" fontId="4" fillId="0" borderId="0" xfId="1" applyNumberFormat="1" applyFont="1"/>
    <xf numFmtId="166" fontId="0" fillId="0" borderId="0" xfId="0" applyNumberFormat="1"/>
    <xf numFmtId="43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Layout" zoomScaleNormal="100" workbookViewId="0">
      <selection activeCell="K10" sqref="K10"/>
    </sheetView>
  </sheetViews>
  <sheetFormatPr defaultRowHeight="15" x14ac:dyDescent="0.25"/>
  <cols>
    <col min="1" max="1" width="45.7109375" customWidth="1"/>
    <col min="2" max="2" width="16.28515625" bestFit="1" customWidth="1"/>
    <col min="3" max="6" width="14.28515625" bestFit="1" customWidth="1"/>
    <col min="7" max="7" width="15.28515625" bestFit="1" customWidth="1"/>
    <col min="8" max="8" width="14.28515625" bestFit="1" customWidth="1"/>
    <col min="9" max="9" width="15.28515625" bestFit="1" customWidth="1"/>
    <col min="10" max="10" width="8.85546875" bestFit="1" customWidth="1"/>
    <col min="11" max="11" width="6.42578125" bestFit="1" customWidth="1"/>
    <col min="12" max="12" width="9.42578125" bestFit="1" customWidth="1"/>
    <col min="13" max="13" width="6.140625" bestFit="1" customWidth="1"/>
    <col min="15" max="15" width="11.28515625" bestFit="1" customWidth="1"/>
  </cols>
  <sheetData>
    <row r="1" spans="1:10" x14ac:dyDescent="0.25">
      <c r="J1" s="1"/>
    </row>
    <row r="2" spans="1:10" x14ac:dyDescent="0.25">
      <c r="J2" s="1"/>
    </row>
    <row r="3" spans="1:10" x14ac:dyDescent="0.25">
      <c r="A3" s="2" t="s">
        <v>0</v>
      </c>
      <c r="B3" s="3"/>
      <c r="C3" s="3"/>
      <c r="D3" s="3"/>
      <c r="E3" s="3"/>
      <c r="F3" s="3"/>
      <c r="G3" s="3"/>
      <c r="H3" s="3"/>
      <c r="J3" s="4"/>
    </row>
    <row r="4" spans="1:10" x14ac:dyDescent="0.25">
      <c r="A4" s="2" t="s">
        <v>1</v>
      </c>
      <c r="B4" s="3"/>
      <c r="C4" s="3"/>
      <c r="D4" s="3"/>
      <c r="E4" s="3"/>
      <c r="F4" s="3"/>
      <c r="G4" s="3"/>
      <c r="H4" s="3"/>
      <c r="I4" s="3"/>
    </row>
    <row r="5" spans="1:10" x14ac:dyDescent="0.25">
      <c r="A5" s="2" t="s">
        <v>2</v>
      </c>
      <c r="B5" s="3"/>
      <c r="C5" s="3"/>
      <c r="D5" s="3"/>
      <c r="E5" s="3"/>
      <c r="F5" s="3"/>
      <c r="G5" s="3"/>
      <c r="H5" s="3"/>
      <c r="I5" s="3"/>
    </row>
    <row r="6" spans="1:10" ht="15.75" thickBo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10" ht="17.25" customHeight="1" thickBot="1" x14ac:dyDescent="0.3">
      <c r="A7" s="5"/>
      <c r="B7" s="6" t="s">
        <v>3</v>
      </c>
      <c r="C7" s="7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</row>
    <row r="8" spans="1:10" x14ac:dyDescent="0.25">
      <c r="A8" s="9"/>
      <c r="B8" s="10"/>
      <c r="C8" s="11"/>
      <c r="D8" s="11"/>
      <c r="E8" s="11"/>
      <c r="F8" s="11"/>
      <c r="G8" s="11"/>
      <c r="H8" s="11"/>
      <c r="I8" s="12"/>
    </row>
    <row r="9" spans="1:10" x14ac:dyDescent="0.25">
      <c r="A9" s="13" t="s">
        <v>11</v>
      </c>
      <c r="B9" s="14">
        <v>472917.33</v>
      </c>
      <c r="C9" s="14">
        <v>354862.18</v>
      </c>
      <c r="D9" s="14">
        <v>497357.58</v>
      </c>
      <c r="E9" s="14">
        <v>637999.68999999994</v>
      </c>
      <c r="F9" s="14">
        <v>472049.84</v>
      </c>
      <c r="G9" s="14">
        <v>357857.88</v>
      </c>
      <c r="H9" s="14">
        <v>222204.14</v>
      </c>
      <c r="I9" s="15">
        <f>SUM(B9:H9)</f>
        <v>3015248.64</v>
      </c>
    </row>
    <row r="10" spans="1:10" x14ac:dyDescent="0.25">
      <c r="A10" s="13" t="s">
        <v>12</v>
      </c>
      <c r="B10" s="14">
        <v>763036.75</v>
      </c>
      <c r="C10" s="14">
        <v>-357742.29</v>
      </c>
      <c r="D10" s="14">
        <v>3784584.58</v>
      </c>
      <c r="E10" s="14">
        <v>1315189.3700000001</v>
      </c>
      <c r="F10" s="14">
        <v>1849931.61</v>
      </c>
      <c r="G10" s="14">
        <v>785163.7</v>
      </c>
      <c r="H10" s="14">
        <v>1221608.32</v>
      </c>
      <c r="I10" s="15">
        <f t="shared" ref="I10:I11" si="0">SUM(B10:H10)</f>
        <v>9361772.040000001</v>
      </c>
    </row>
    <row r="11" spans="1:10" x14ac:dyDescent="0.25">
      <c r="A11" s="13" t="s">
        <v>13</v>
      </c>
      <c r="B11" s="16">
        <v>2236909.5300000003</v>
      </c>
      <c r="C11" s="16">
        <v>5201854.92</v>
      </c>
      <c r="D11" s="16">
        <v>1634343.94</v>
      </c>
      <c r="E11" s="16">
        <v>1358401.76</v>
      </c>
      <c r="F11" s="16">
        <v>2434653.8799999994</v>
      </c>
      <c r="G11" s="16">
        <v>11357135.049999999</v>
      </c>
      <c r="H11" s="16">
        <v>6089502.2699999996</v>
      </c>
      <c r="I11" s="15">
        <f t="shared" si="0"/>
        <v>30312801.349999998</v>
      </c>
    </row>
    <row r="12" spans="1:10" x14ac:dyDescent="0.25">
      <c r="A12" s="17" t="s">
        <v>14</v>
      </c>
      <c r="B12" s="18">
        <f>SUM(B9:B11)</f>
        <v>3472863.6100000003</v>
      </c>
      <c r="C12" s="18">
        <f t="shared" ref="C12:H12" si="1">SUM(C9:C11)</f>
        <v>5198974.8099999996</v>
      </c>
      <c r="D12" s="18">
        <f t="shared" si="1"/>
        <v>5916286.0999999996</v>
      </c>
      <c r="E12" s="18">
        <f t="shared" si="1"/>
        <v>3311590.8200000003</v>
      </c>
      <c r="F12" s="18">
        <f t="shared" si="1"/>
        <v>4756635.33</v>
      </c>
      <c r="G12" s="18">
        <f t="shared" si="1"/>
        <v>12500156.629999999</v>
      </c>
      <c r="H12" s="18">
        <f t="shared" si="1"/>
        <v>7533314.7299999995</v>
      </c>
      <c r="I12" s="19">
        <f>SUM(I9:I11)</f>
        <v>42689822.030000001</v>
      </c>
    </row>
    <row r="13" spans="1:10" x14ac:dyDescent="0.25">
      <c r="A13" s="13"/>
      <c r="B13" s="20"/>
      <c r="C13" s="20"/>
      <c r="D13" s="20"/>
      <c r="E13" s="20"/>
      <c r="F13" s="20"/>
      <c r="G13" s="20"/>
      <c r="H13" s="20"/>
      <c r="I13" s="15"/>
    </row>
    <row r="14" spans="1:10" x14ac:dyDescent="0.25">
      <c r="A14" s="13" t="s">
        <v>13</v>
      </c>
      <c r="B14" s="20">
        <v>0</v>
      </c>
      <c r="C14" s="20">
        <v>-17454.29</v>
      </c>
      <c r="D14" s="20">
        <v>254526.82</v>
      </c>
      <c r="E14" s="20">
        <v>172033.16</v>
      </c>
      <c r="F14" s="20">
        <v>220958.12</v>
      </c>
      <c r="G14" s="20">
        <v>180600.25</v>
      </c>
      <c r="H14" s="20">
        <v>73975.260000000009</v>
      </c>
      <c r="I14" s="18">
        <f t="shared" ref="I14:I16" si="2">SUM(B14:H14)</f>
        <v>884639.32000000007</v>
      </c>
    </row>
    <row r="15" spans="1:10" x14ac:dyDescent="0.25">
      <c r="A15" s="21" t="s">
        <v>15</v>
      </c>
      <c r="B15" s="22">
        <v>7712.72</v>
      </c>
      <c r="C15" s="22">
        <v>3968.7000000000007</v>
      </c>
      <c r="D15" s="22">
        <v>184488.39999999997</v>
      </c>
      <c r="E15" s="22">
        <v>10124.5</v>
      </c>
      <c r="F15" s="22">
        <v>5882.8999999999942</v>
      </c>
      <c r="G15" s="22">
        <v>104795.09999999998</v>
      </c>
      <c r="H15" s="22">
        <v>96952.78</v>
      </c>
      <c r="I15" s="18">
        <f t="shared" si="2"/>
        <v>413925.1</v>
      </c>
    </row>
    <row r="16" spans="1:10" x14ac:dyDescent="0.25">
      <c r="A16" s="21" t="s">
        <v>16</v>
      </c>
      <c r="B16" s="23">
        <v>13835.370000000003</v>
      </c>
      <c r="C16" s="23">
        <v>3023360.7</v>
      </c>
      <c r="D16" s="23">
        <v>33704.47</v>
      </c>
      <c r="E16" s="23">
        <v>2734.72</v>
      </c>
      <c r="F16" s="23">
        <v>-3678.4499999999971</v>
      </c>
      <c r="G16" s="23">
        <v>-504.050000000007</v>
      </c>
      <c r="H16" s="24">
        <v>-1018.9800000000105</v>
      </c>
      <c r="I16" s="25">
        <f t="shared" si="2"/>
        <v>3068433.7800000007</v>
      </c>
    </row>
    <row r="17" spans="1:9" x14ac:dyDescent="0.25">
      <c r="A17" s="17" t="s">
        <v>17</v>
      </c>
      <c r="B17" s="18">
        <f>SUM(B14:B16)</f>
        <v>21548.090000000004</v>
      </c>
      <c r="C17" s="18">
        <f t="shared" ref="C17:I17" si="3">SUM(C14:C16)</f>
        <v>3009875.1100000003</v>
      </c>
      <c r="D17" s="18">
        <f t="shared" si="3"/>
        <v>472719.68999999994</v>
      </c>
      <c r="E17" s="18">
        <f t="shared" si="3"/>
        <v>184892.38</v>
      </c>
      <c r="F17" s="18">
        <f t="shared" si="3"/>
        <v>223162.57</v>
      </c>
      <c r="G17" s="18">
        <f t="shared" si="3"/>
        <v>284891.3</v>
      </c>
      <c r="H17" s="18">
        <f t="shared" si="3"/>
        <v>169909.06</v>
      </c>
      <c r="I17" s="18">
        <f t="shared" si="3"/>
        <v>4366998.2000000011</v>
      </c>
    </row>
    <row r="18" spans="1:9" x14ac:dyDescent="0.25">
      <c r="A18" s="26"/>
      <c r="B18" s="18"/>
      <c r="C18" s="18"/>
      <c r="D18" s="18"/>
      <c r="E18" s="18"/>
      <c r="F18" s="18"/>
      <c r="G18" s="18"/>
      <c r="H18" s="18"/>
      <c r="I18" s="27"/>
    </row>
    <row r="19" spans="1:9" x14ac:dyDescent="0.25">
      <c r="A19" s="17" t="s">
        <v>10</v>
      </c>
      <c r="B19" s="27">
        <f>B12+B17</f>
        <v>3494411.7</v>
      </c>
      <c r="C19" s="27">
        <f t="shared" ref="C19:I19" si="4">C12+C17</f>
        <v>8208849.9199999999</v>
      </c>
      <c r="D19" s="27">
        <f t="shared" si="4"/>
        <v>6389005.7899999991</v>
      </c>
      <c r="E19" s="27">
        <f t="shared" si="4"/>
        <v>3496483.2</v>
      </c>
      <c r="F19" s="27">
        <f t="shared" si="4"/>
        <v>4979797.9000000004</v>
      </c>
      <c r="G19" s="27">
        <f t="shared" si="4"/>
        <v>12785047.93</v>
      </c>
      <c r="H19" s="27">
        <f t="shared" si="4"/>
        <v>7703223.7899999991</v>
      </c>
      <c r="I19" s="27">
        <f t="shared" si="4"/>
        <v>47056820.230000004</v>
      </c>
    </row>
    <row r="20" spans="1:9" x14ac:dyDescent="0.25">
      <c r="A20" s="17"/>
      <c r="B20" s="28"/>
      <c r="C20" s="28"/>
      <c r="D20" s="28"/>
      <c r="E20" s="28"/>
      <c r="F20" s="28"/>
      <c r="G20" s="28"/>
      <c r="H20" s="28"/>
      <c r="I20" s="28"/>
    </row>
    <row r="21" spans="1:9" x14ac:dyDescent="0.25">
      <c r="A21" s="17"/>
      <c r="B21" s="28"/>
      <c r="C21" s="28"/>
      <c r="D21" s="28"/>
      <c r="E21" s="28"/>
      <c r="F21" s="28"/>
      <c r="G21" s="28"/>
      <c r="H21" s="28"/>
      <c r="I21" s="28"/>
    </row>
    <row r="22" spans="1:9" x14ac:dyDescent="0.25">
      <c r="A22" s="2" t="s">
        <v>0</v>
      </c>
      <c r="B22" s="28"/>
      <c r="C22" s="28"/>
      <c r="D22" s="28"/>
      <c r="E22" s="28"/>
      <c r="F22" s="28"/>
      <c r="G22" s="28"/>
      <c r="H22" s="28"/>
      <c r="I22" s="28"/>
    </row>
    <row r="23" spans="1:9" x14ac:dyDescent="0.25">
      <c r="A23" s="2" t="s">
        <v>1</v>
      </c>
      <c r="B23" s="28"/>
      <c r="C23" s="28"/>
      <c r="D23" s="28"/>
      <c r="E23" s="28"/>
      <c r="F23" s="28"/>
      <c r="G23" s="28"/>
      <c r="H23" s="28"/>
      <c r="I23" s="28"/>
    </row>
    <row r="24" spans="1:9" x14ac:dyDescent="0.25">
      <c r="A24" s="2" t="s">
        <v>18</v>
      </c>
      <c r="B24" s="28"/>
      <c r="C24" s="28"/>
      <c r="D24" s="28"/>
      <c r="E24" s="28"/>
      <c r="F24" s="28"/>
      <c r="G24" s="28"/>
      <c r="H24" s="28"/>
      <c r="I24" s="28"/>
    </row>
    <row r="25" spans="1:9" ht="15.75" thickBot="1" x14ac:dyDescent="0.3">
      <c r="A25" s="17"/>
      <c r="B25" s="28"/>
      <c r="C25" s="28"/>
      <c r="D25" s="28"/>
      <c r="E25" s="28"/>
      <c r="F25" s="28"/>
      <c r="G25" s="28"/>
      <c r="H25" s="28"/>
      <c r="I25" s="28"/>
    </row>
    <row r="26" spans="1:9" ht="15.75" thickBot="1" x14ac:dyDescent="0.3">
      <c r="A26" s="17"/>
      <c r="B26" s="6" t="s">
        <v>3</v>
      </c>
      <c r="C26" s="7" t="s">
        <v>4</v>
      </c>
      <c r="D26" s="8" t="s">
        <v>5</v>
      </c>
      <c r="E26" s="8" t="s">
        <v>6</v>
      </c>
      <c r="F26" s="8" t="s">
        <v>7</v>
      </c>
      <c r="G26" s="8" t="s">
        <v>8</v>
      </c>
      <c r="H26" s="8" t="s">
        <v>9</v>
      </c>
      <c r="I26" s="8" t="s">
        <v>10</v>
      </c>
    </row>
    <row r="27" spans="1:9" x14ac:dyDescent="0.25">
      <c r="A27" s="17"/>
      <c r="B27" s="28"/>
      <c r="C27" s="28"/>
      <c r="D27" s="28"/>
      <c r="E27" s="28"/>
      <c r="F27" s="28"/>
      <c r="G27" s="28"/>
      <c r="H27" s="28"/>
      <c r="I27" s="28"/>
    </row>
    <row r="28" spans="1:9" x14ac:dyDescent="0.25">
      <c r="A28" s="13" t="s">
        <v>19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-8.49</v>
      </c>
      <c r="I28" s="15">
        <f>SUM(B28:H28)</f>
        <v>-8.49</v>
      </c>
    </row>
    <row r="29" spans="1:9" x14ac:dyDescent="0.25">
      <c r="A29" s="13" t="s">
        <v>20</v>
      </c>
      <c r="B29" s="14">
        <v>3328</v>
      </c>
      <c r="C29" s="14">
        <v>179354.81</v>
      </c>
      <c r="D29" s="14">
        <v>528879.34</v>
      </c>
      <c r="E29" s="14">
        <v>141485.21</v>
      </c>
      <c r="F29" s="14">
        <v>675.44</v>
      </c>
      <c r="G29" s="14">
        <v>196227.19</v>
      </c>
      <c r="H29" s="14">
        <v>-13807.84</v>
      </c>
      <c r="I29" s="15">
        <f t="shared" ref="I29:I48" si="5">SUM(B29:H29)</f>
        <v>1036142.1499999998</v>
      </c>
    </row>
    <row r="30" spans="1:9" x14ac:dyDescent="0.25">
      <c r="A30" s="13" t="s">
        <v>21</v>
      </c>
      <c r="B30" s="14">
        <v>789572.37</v>
      </c>
      <c r="C30" s="14">
        <v>3804471.97</v>
      </c>
      <c r="D30" s="14">
        <v>352631.94</v>
      </c>
      <c r="E30" s="14">
        <v>730164.07000000007</v>
      </c>
      <c r="F30" s="14">
        <v>768160.55</v>
      </c>
      <c r="G30" s="14">
        <v>1962806.9100000001</v>
      </c>
      <c r="H30" s="14">
        <v>91940.470000000016</v>
      </c>
      <c r="I30" s="15">
        <f t="shared" si="5"/>
        <v>8499748.2800000012</v>
      </c>
    </row>
    <row r="31" spans="1:9" x14ac:dyDescent="0.25">
      <c r="A31" s="13" t="s">
        <v>22</v>
      </c>
      <c r="B31" s="14">
        <v>29776.389999999996</v>
      </c>
      <c r="C31" s="14">
        <f>64200.86-2845</f>
        <v>61355.86</v>
      </c>
      <c r="D31" s="14">
        <v>165252.46000000002</v>
      </c>
      <c r="E31" s="14">
        <v>-212001.78000000003</v>
      </c>
      <c r="F31" s="14">
        <v>73728.2</v>
      </c>
      <c r="G31" s="14">
        <f>8574744.91+3908</f>
        <v>8578652.9100000001</v>
      </c>
      <c r="H31" s="14">
        <f>1554103.52-15116</f>
        <v>1538987.52</v>
      </c>
      <c r="I31" s="15">
        <f t="shared" si="5"/>
        <v>10235751.560000001</v>
      </c>
    </row>
    <row r="32" spans="1:9" x14ac:dyDescent="0.25">
      <c r="A32" s="13" t="s">
        <v>23</v>
      </c>
      <c r="B32" s="14">
        <v>411020.51999999996</v>
      </c>
      <c r="C32" s="14">
        <v>304165.88</v>
      </c>
      <c r="D32" s="14">
        <v>223745.74</v>
      </c>
      <c r="E32" s="14">
        <v>-13770.3</v>
      </c>
      <c r="F32" s="14">
        <v>56946.27</v>
      </c>
      <c r="G32" s="14">
        <v>135569.79999999999</v>
      </c>
      <c r="H32" s="14">
        <v>2652060.48</v>
      </c>
      <c r="I32" s="15">
        <f t="shared" si="5"/>
        <v>3769738.3899999997</v>
      </c>
    </row>
    <row r="33" spans="1:9" x14ac:dyDescent="0.25">
      <c r="A33" s="13" t="s">
        <v>24</v>
      </c>
      <c r="B33" s="14">
        <v>158372.87000000002</v>
      </c>
      <c r="C33" s="14">
        <v>710932.71</v>
      </c>
      <c r="D33" s="14">
        <v>205976.44</v>
      </c>
      <c r="E33" s="14">
        <v>419039.95</v>
      </c>
      <c r="F33" s="14">
        <v>791769.76</v>
      </c>
      <c r="G33" s="14">
        <v>154213.93000000002</v>
      </c>
      <c r="H33" s="14">
        <v>1235286.4099999999</v>
      </c>
      <c r="I33" s="15">
        <f t="shared" si="5"/>
        <v>3675592.0700000003</v>
      </c>
    </row>
    <row r="34" spans="1:9" x14ac:dyDescent="0.25">
      <c r="A34" s="13" t="s">
        <v>25</v>
      </c>
      <c r="B34" s="14">
        <v>27708.65</v>
      </c>
      <c r="C34" s="14">
        <v>639.38</v>
      </c>
      <c r="D34" s="14">
        <v>11959</v>
      </c>
      <c r="E34" s="14">
        <v>44614.13</v>
      </c>
      <c r="F34" s="14">
        <v>362038.7</v>
      </c>
      <c r="G34" s="14">
        <v>64303.54</v>
      </c>
      <c r="H34" s="14">
        <v>10641.78</v>
      </c>
      <c r="I34" s="15">
        <f t="shared" si="5"/>
        <v>521905.18</v>
      </c>
    </row>
    <row r="35" spans="1:9" x14ac:dyDescent="0.25">
      <c r="A35" s="13" t="s">
        <v>26</v>
      </c>
      <c r="B35" s="14">
        <v>34217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>
        <f t="shared" si="5"/>
        <v>34217</v>
      </c>
    </row>
    <row r="36" spans="1:9" x14ac:dyDescent="0.25">
      <c r="A36" s="13" t="s">
        <v>27</v>
      </c>
      <c r="B36" s="14">
        <v>2830.0699999999997</v>
      </c>
      <c r="C36" s="14">
        <v>1970.68</v>
      </c>
      <c r="D36" s="14">
        <v>6143.0999999999985</v>
      </c>
      <c r="E36" s="14">
        <v>1522.95</v>
      </c>
      <c r="F36" s="14">
        <v>758.31</v>
      </c>
      <c r="G36" s="14">
        <v>534.7299999999999</v>
      </c>
      <c r="H36" s="14">
        <v>3307.1</v>
      </c>
      <c r="I36" s="15">
        <f t="shared" si="5"/>
        <v>17066.939999999999</v>
      </c>
    </row>
    <row r="37" spans="1:9" x14ac:dyDescent="0.25">
      <c r="A37" s="13" t="s">
        <v>28</v>
      </c>
      <c r="B37" s="14">
        <v>384493.82999999996</v>
      </c>
      <c r="C37" s="14">
        <v>163734.76999999999</v>
      </c>
      <c r="D37" s="14">
        <v>1076415.43</v>
      </c>
      <c r="E37" s="14">
        <v>1239054.0999999999</v>
      </c>
      <c r="F37" s="14">
        <v>1169083.8900000001</v>
      </c>
      <c r="G37" s="14">
        <v>1203188.55</v>
      </c>
      <c r="H37" s="14">
        <v>2345263.52</v>
      </c>
      <c r="I37" s="15">
        <f t="shared" si="5"/>
        <v>7581234.0899999999</v>
      </c>
    </row>
    <row r="38" spans="1:9" x14ac:dyDescent="0.25">
      <c r="A38" s="13" t="s">
        <v>29</v>
      </c>
      <c r="B38" s="14">
        <v>553555.41</v>
      </c>
      <c r="C38" s="14">
        <v>-387640.48</v>
      </c>
      <c r="D38" s="14">
        <v>2847654.9100000006</v>
      </c>
      <c r="E38" s="14">
        <v>317278.08999999985</v>
      </c>
      <c r="F38" s="14">
        <v>1062484.7399999998</v>
      </c>
      <c r="G38" s="14">
        <v>-154129.87000000002</v>
      </c>
      <c r="H38" s="14">
        <v>-579140.21000000008</v>
      </c>
      <c r="I38" s="15">
        <f t="shared" si="5"/>
        <v>3660062.59</v>
      </c>
    </row>
    <row r="39" spans="1:9" x14ac:dyDescent="0.25">
      <c r="A39" s="13" t="s">
        <v>30</v>
      </c>
      <c r="B39" s="14">
        <v>10906.460000000001</v>
      </c>
      <c r="C39" s="14">
        <v>5120.92</v>
      </c>
      <c r="D39" s="14">
        <v>264</v>
      </c>
      <c r="E39" s="14">
        <v>13055.69</v>
      </c>
      <c r="F39" s="14">
        <v>2108.59</v>
      </c>
      <c r="G39" s="14">
        <v>2851.7000000000003</v>
      </c>
      <c r="H39" s="14">
        <v>12649.2</v>
      </c>
      <c r="I39" s="15">
        <f t="shared" si="5"/>
        <v>46956.56</v>
      </c>
    </row>
    <row r="40" spans="1:9" x14ac:dyDescent="0.25">
      <c r="A40" s="13" t="s">
        <v>31</v>
      </c>
      <c r="B40" s="14">
        <v>1067082.04</v>
      </c>
      <c r="C40" s="14">
        <v>161945.38999999998</v>
      </c>
      <c r="D40" s="14">
        <v>217957.17</v>
      </c>
      <c r="E40" s="14">
        <v>193951.76</v>
      </c>
      <c r="F40" s="14">
        <v>158965.11000000002</v>
      </c>
      <c r="G40" s="14">
        <v>133652.42000000001</v>
      </c>
      <c r="H40" s="14">
        <v>82420.03</v>
      </c>
      <c r="I40" s="15">
        <f t="shared" si="5"/>
        <v>2015973.92</v>
      </c>
    </row>
    <row r="41" spans="1:9" x14ac:dyDescent="0.25">
      <c r="A41" s="13" t="s">
        <v>32</v>
      </c>
      <c r="B41" s="14">
        <v>0</v>
      </c>
      <c r="C41" s="14">
        <v>0</v>
      </c>
      <c r="D41" s="14">
        <v>0</v>
      </c>
      <c r="E41" s="14">
        <v>3031.36</v>
      </c>
      <c r="F41" s="14">
        <v>0</v>
      </c>
      <c r="G41" s="14">
        <v>0</v>
      </c>
      <c r="H41" s="14">
        <v>0</v>
      </c>
      <c r="I41" s="15">
        <f t="shared" si="5"/>
        <v>3031.36</v>
      </c>
    </row>
    <row r="42" spans="1:9" x14ac:dyDescent="0.25">
      <c r="A42" s="13" t="s">
        <v>33</v>
      </c>
      <c r="B42" s="14">
        <v>0</v>
      </c>
      <c r="C42" s="14">
        <v>165243.5</v>
      </c>
      <c r="D42" s="14">
        <v>239291.66</v>
      </c>
      <c r="E42" s="14">
        <v>394541.87</v>
      </c>
      <c r="F42" s="14">
        <v>254934.03</v>
      </c>
      <c r="G42" s="14">
        <v>176064.87</v>
      </c>
      <c r="H42" s="14">
        <v>127280.81999999999</v>
      </c>
      <c r="I42" s="15">
        <f t="shared" si="5"/>
        <v>1357356.7500000002</v>
      </c>
    </row>
    <row r="43" spans="1:9" x14ac:dyDescent="0.25">
      <c r="A43" s="13" t="s">
        <v>34</v>
      </c>
      <c r="B43" s="14">
        <v>0</v>
      </c>
      <c r="C43" s="14">
        <v>22973.91</v>
      </c>
      <c r="D43" s="14">
        <v>32983.93</v>
      </c>
      <c r="E43" s="14">
        <v>32887.69</v>
      </c>
      <c r="F43" s="14">
        <v>44723.82</v>
      </c>
      <c r="G43" s="14">
        <v>37972.75</v>
      </c>
      <c r="H43" s="14">
        <v>9206.8100000000013</v>
      </c>
      <c r="I43" s="15">
        <f t="shared" si="5"/>
        <v>180748.91</v>
      </c>
    </row>
    <row r="44" spans="1:9" x14ac:dyDescent="0.25">
      <c r="A44" s="13" t="s">
        <v>35</v>
      </c>
      <c r="B44" s="14">
        <v>0</v>
      </c>
      <c r="C44" s="14">
        <v>4705.51</v>
      </c>
      <c r="D44" s="14">
        <v>7130.98</v>
      </c>
      <c r="E44" s="14">
        <v>6736.03</v>
      </c>
      <c r="F44" s="14">
        <v>10257.92</v>
      </c>
      <c r="G44" s="14">
        <v>8247.2000000000007</v>
      </c>
      <c r="H44" s="14">
        <v>2110.96</v>
      </c>
      <c r="I44" s="15">
        <f t="shared" si="5"/>
        <v>39188.6</v>
      </c>
    </row>
    <row r="45" spans="1:9" x14ac:dyDescent="0.25">
      <c r="A45" s="13" t="s">
        <v>36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-27.03</v>
      </c>
      <c r="I45" s="15">
        <f t="shared" si="5"/>
        <v>-27.03</v>
      </c>
    </row>
    <row r="46" spans="1:9" x14ac:dyDescent="0.25">
      <c r="A46" s="13" t="s">
        <v>37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-14490.74</v>
      </c>
      <c r="I46" s="15">
        <f t="shared" si="5"/>
        <v>-14490.74</v>
      </c>
    </row>
    <row r="47" spans="1:9" x14ac:dyDescent="0.25">
      <c r="A47" s="13" t="s">
        <v>38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29625.45</v>
      </c>
      <c r="I47" s="30">
        <f t="shared" si="5"/>
        <v>29625.45</v>
      </c>
    </row>
    <row r="48" spans="1:9" x14ac:dyDescent="0.25">
      <c r="A48" s="17" t="s">
        <v>14</v>
      </c>
      <c r="B48" s="31">
        <f t="shared" ref="B48:H48" si="6">SUM(B29:B47)</f>
        <v>3472863.6100000003</v>
      </c>
      <c r="C48" s="31">
        <f t="shared" si="6"/>
        <v>5198974.8099999996</v>
      </c>
      <c r="D48" s="31">
        <f t="shared" si="6"/>
        <v>5916286.1000000015</v>
      </c>
      <c r="E48" s="31">
        <f t="shared" si="6"/>
        <v>3311590.8199999989</v>
      </c>
      <c r="F48" s="31">
        <f t="shared" si="6"/>
        <v>4756635.33</v>
      </c>
      <c r="G48" s="31">
        <f t="shared" si="6"/>
        <v>12500156.629999999</v>
      </c>
      <c r="H48" s="31">
        <f t="shared" si="6"/>
        <v>7533314.7299999995</v>
      </c>
      <c r="I48" s="28">
        <f t="shared" si="5"/>
        <v>42689822.029999994</v>
      </c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28"/>
    </row>
    <row r="50" spans="1:9" x14ac:dyDescent="0.25">
      <c r="A50" s="13" t="s">
        <v>39</v>
      </c>
      <c r="B50" s="32">
        <v>14047.220000000001</v>
      </c>
      <c r="C50" s="32">
        <v>3020516.1500000004</v>
      </c>
      <c r="D50" s="32">
        <v>33704.47</v>
      </c>
      <c r="E50" s="32">
        <v>2734.72</v>
      </c>
      <c r="F50" s="32">
        <v>1102.5999999999999</v>
      </c>
      <c r="G50" s="32">
        <v>530.6400000000001</v>
      </c>
      <c r="H50" s="32">
        <v>-170.5</v>
      </c>
      <c r="I50" s="27">
        <v>3072465.3000000012</v>
      </c>
    </row>
    <row r="51" spans="1:9" x14ac:dyDescent="0.25">
      <c r="A51" s="13" t="s">
        <v>40</v>
      </c>
      <c r="B51" s="32">
        <v>3116.15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27">
        <v>3116.15</v>
      </c>
    </row>
    <row r="52" spans="1:9" x14ac:dyDescent="0.25">
      <c r="A52" s="13" t="s">
        <v>41</v>
      </c>
      <c r="B52" s="32">
        <v>167.12</v>
      </c>
      <c r="C52" s="32">
        <v>6813.25</v>
      </c>
      <c r="D52" s="32">
        <v>158029.03</v>
      </c>
      <c r="E52" s="32">
        <v>846.03</v>
      </c>
      <c r="F52" s="32">
        <v>987.41</v>
      </c>
      <c r="G52" s="32">
        <v>81.489999999999995</v>
      </c>
      <c r="H52" s="32">
        <v>6769.7699999999995</v>
      </c>
      <c r="I52" s="27">
        <v>173694.09999999998</v>
      </c>
    </row>
    <row r="53" spans="1:9" x14ac:dyDescent="0.25">
      <c r="A53" s="13" t="s">
        <v>42</v>
      </c>
      <c r="B53" s="32">
        <v>4217.6000000000004</v>
      </c>
      <c r="C53" s="32">
        <v>0</v>
      </c>
      <c r="D53" s="32">
        <v>26459.37</v>
      </c>
      <c r="E53" s="32">
        <v>9278.4699999999993</v>
      </c>
      <c r="F53" s="32">
        <v>114.44</v>
      </c>
      <c r="G53" s="32">
        <v>103678.92</v>
      </c>
      <c r="H53" s="32">
        <v>89334.53</v>
      </c>
      <c r="I53" s="27">
        <v>233083.33</v>
      </c>
    </row>
    <row r="54" spans="1:9" x14ac:dyDescent="0.25">
      <c r="A54" s="13" t="s">
        <v>43</v>
      </c>
      <c r="B54" s="29">
        <v>0</v>
      </c>
      <c r="C54" s="29">
        <v>-17454.29</v>
      </c>
      <c r="D54" s="29">
        <v>254526.82</v>
      </c>
      <c r="E54" s="29">
        <v>172033.16</v>
      </c>
      <c r="F54" s="29">
        <v>220958.12</v>
      </c>
      <c r="G54" s="29">
        <v>180600.25</v>
      </c>
      <c r="H54" s="29">
        <v>73975.260000000009</v>
      </c>
      <c r="I54" s="30">
        <v>884639.32000000007</v>
      </c>
    </row>
    <row r="55" spans="1:9" x14ac:dyDescent="0.25">
      <c r="A55" s="17" t="s">
        <v>17</v>
      </c>
      <c r="B55" s="27">
        <f>SUM(B50:B54)</f>
        <v>21548.090000000004</v>
      </c>
      <c r="C55" s="27">
        <f t="shared" ref="C55:I55" si="7">SUM(C50:C54)</f>
        <v>3009875.1100000003</v>
      </c>
      <c r="D55" s="27">
        <f t="shared" si="7"/>
        <v>472719.69</v>
      </c>
      <c r="E55" s="27">
        <f t="shared" si="7"/>
        <v>184892.38</v>
      </c>
      <c r="F55" s="27">
        <f t="shared" si="7"/>
        <v>223162.57</v>
      </c>
      <c r="G55" s="27">
        <f t="shared" si="7"/>
        <v>284891.3</v>
      </c>
      <c r="H55" s="27">
        <f t="shared" si="7"/>
        <v>169909.06</v>
      </c>
      <c r="I55" s="27">
        <f t="shared" si="7"/>
        <v>4366998.2000000011</v>
      </c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17" t="s">
        <v>10</v>
      </c>
      <c r="B57" s="31">
        <f>B48+B55</f>
        <v>3494411.7</v>
      </c>
      <c r="C57" s="31">
        <f t="shared" ref="C57:G57" si="8">C48+C55</f>
        <v>8208849.9199999999</v>
      </c>
      <c r="D57" s="31">
        <f t="shared" si="8"/>
        <v>6389005.7900000019</v>
      </c>
      <c r="E57" s="31">
        <f t="shared" si="8"/>
        <v>3496483.1999999988</v>
      </c>
      <c r="F57" s="31">
        <f t="shared" si="8"/>
        <v>4979797.9000000004</v>
      </c>
      <c r="G57" s="31">
        <f t="shared" si="8"/>
        <v>12785047.93</v>
      </c>
      <c r="H57" s="31">
        <f>H48+H55</f>
        <v>7703223.7899999991</v>
      </c>
      <c r="I57" s="31">
        <f>I48+I55</f>
        <v>47056820.229999997</v>
      </c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3"/>
      <c r="C59" s="33"/>
      <c r="D59" s="33"/>
      <c r="E59" s="33"/>
      <c r="F59" s="33"/>
      <c r="G59" s="33"/>
      <c r="H59" s="33"/>
      <c r="I59" s="33"/>
    </row>
    <row r="60" spans="1:9" x14ac:dyDescent="0.25">
      <c r="B60" s="33"/>
      <c r="C60" s="33"/>
      <c r="D60" s="33"/>
      <c r="E60" s="33"/>
      <c r="F60" s="33"/>
      <c r="G60" s="33"/>
      <c r="H60" s="33"/>
      <c r="I60" s="33"/>
    </row>
    <row r="61" spans="1:9" x14ac:dyDescent="0.25">
      <c r="B61" s="34"/>
      <c r="C61" s="34"/>
      <c r="D61" s="34"/>
      <c r="E61" s="34"/>
      <c r="F61" s="34"/>
      <c r="G61" s="34"/>
      <c r="H61" s="34"/>
      <c r="I61" s="34"/>
    </row>
  </sheetData>
  <pageMargins left="0.7" right="0.7" top="0.75" bottom="0.75" header="0.3" footer="0.3"/>
  <pageSetup scale="60" orientation="landscape" r:id="rId1"/>
  <headerFooter>
    <oddHeader>&amp;R&amp;"Times New Roman,Bold"&amp;10KyPSC Case No. 2018-00261
STAFF-POST HEARING-DR-01-012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6D1EE6D4-E741-4D01-B001-5EF3B883EE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80A5DF-5CC4-41AA-B6E6-EFC8E1375E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8B7AED-308A-4CCC-AE2E-9321429D37A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8140ab9-1a87-4657-a6c4-99cca0129bf1"/>
    <ds:schemaRef ds:uri="b9d8ba39-ee9f-49d4-886c-5a19d785260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Rolfes-Adkins, Minna</cp:lastModifiedBy>
  <cp:lastPrinted>2019-02-19T18:29:45Z</cp:lastPrinted>
  <dcterms:created xsi:type="dcterms:W3CDTF">2019-02-15T15:37:25Z</dcterms:created>
  <dcterms:modified xsi:type="dcterms:W3CDTF">2019-02-19T18:29:59Z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0x010100B46AAC2DF297EF4AAAB18C12C14394A6</vt:lpwstr>
  </property>
</Properties>
</file>