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285" windowWidth="11100" windowHeight="6600"/>
  </bookViews>
  <sheets>
    <sheet name="Item 14" sheetId="1" r:id="rId1"/>
    <sheet name="Item (g)" sheetId="2" r:id="rId2"/>
  </sheets>
  <definedNames>
    <definedName name="Account">#REF!</definedName>
    <definedName name="AcctPer">#REF!</definedName>
    <definedName name="Amount">#REF!</definedName>
    <definedName name="BusUnit">#REF!</definedName>
    <definedName name="FERC">#REF!</definedName>
    <definedName name="_xlnm.Print_Area" localSheetId="1">'Item (g)'!$A$1:$I$57</definedName>
    <definedName name="_xlnm.Print_Area" localSheetId="0">'Item 14'!$A$1:$O$64</definedName>
    <definedName name="_xlnm.Print_Titles" localSheetId="1">'Item (g)'!$A:$C</definedName>
    <definedName name="_xlnm.Print_Titles" localSheetId="0">'Item 14'!$A:$C,'Item 14'!$1:$5</definedName>
  </definedNames>
  <calcPr calcId="145621" iterate="1"/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F7" i="1"/>
  <c r="G7" i="1"/>
  <c r="H7" i="1"/>
  <c r="I7" i="1"/>
  <c r="J7" i="1"/>
  <c r="K7" i="1"/>
  <c r="L7" i="1"/>
  <c r="F8" i="1"/>
  <c r="G8" i="1"/>
  <c r="H8" i="1"/>
  <c r="I8" i="1"/>
  <c r="J8" i="1"/>
  <c r="K8" i="1"/>
  <c r="L8" i="1"/>
  <c r="F9" i="1"/>
  <c r="G9" i="1"/>
  <c r="H9" i="1"/>
  <c r="I9" i="1"/>
  <c r="J9" i="1"/>
  <c r="K9" i="1"/>
  <c r="L9" i="1"/>
  <c r="F10" i="1"/>
  <c r="G10" i="1"/>
  <c r="H10" i="1"/>
  <c r="I10" i="1"/>
  <c r="J10" i="1"/>
  <c r="K10" i="1"/>
  <c r="L10" i="1"/>
  <c r="F11" i="1"/>
  <c r="G11" i="1"/>
  <c r="H11" i="1"/>
  <c r="I11" i="1"/>
  <c r="J11" i="1"/>
  <c r="K11" i="1"/>
  <c r="L11" i="1"/>
  <c r="F12" i="1"/>
  <c r="G12" i="1"/>
  <c r="H12" i="1"/>
  <c r="I12" i="1"/>
  <c r="J12" i="1"/>
  <c r="K12" i="1"/>
  <c r="L12" i="1"/>
  <c r="F13" i="1"/>
  <c r="G13" i="1"/>
  <c r="H13" i="1"/>
  <c r="I13" i="1"/>
  <c r="J13" i="1"/>
  <c r="K13" i="1"/>
  <c r="L13" i="1"/>
  <c r="F14" i="1"/>
  <c r="G14" i="1"/>
  <c r="H14" i="1"/>
  <c r="I14" i="1"/>
  <c r="J14" i="1"/>
  <c r="K14" i="1"/>
  <c r="L14" i="1"/>
  <c r="F15" i="1"/>
  <c r="G15" i="1"/>
  <c r="H15" i="1"/>
  <c r="I15" i="1"/>
  <c r="J15" i="1"/>
  <c r="K15" i="1"/>
  <c r="L15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E8" i="1"/>
  <c r="E9" i="1"/>
  <c r="E10" i="1"/>
  <c r="E11" i="1"/>
  <c r="E12" i="1"/>
  <c r="E13" i="1"/>
  <c r="E14" i="1"/>
  <c r="E15" i="1"/>
  <c r="E16" i="1"/>
  <c r="E17" i="1"/>
  <c r="E18" i="1"/>
  <c r="E19" i="1"/>
  <c r="E7" i="1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D7" i="2"/>
  <c r="D8" i="2"/>
  <c r="D9" i="2"/>
  <c r="D10" i="2"/>
  <c r="D11" i="2"/>
  <c r="D12" i="2"/>
  <c r="D13" i="2"/>
  <c r="D14" i="2"/>
  <c r="D15" i="2"/>
  <c r="D16" i="2"/>
  <c r="D17" i="2"/>
  <c r="D18" i="2"/>
  <c r="D6" i="2"/>
  <c r="N56" i="1" l="1"/>
  <c r="N58" i="1" s="1"/>
  <c r="N38" i="1"/>
  <c r="N40" i="1" s="1"/>
  <c r="N20" i="1"/>
  <c r="N22" i="1" s="1"/>
  <c r="L56" i="1" l="1"/>
  <c r="L58" i="1" s="1"/>
  <c r="J20" i="1"/>
  <c r="H56" i="1"/>
  <c r="H58" i="1" s="1"/>
  <c r="H20" i="1"/>
  <c r="H22" i="1" s="1"/>
  <c r="I38" i="1"/>
  <c r="I40" i="1" s="1"/>
  <c r="J22" i="1"/>
  <c r="I20" i="1"/>
  <c r="I22" i="1" s="1"/>
  <c r="G20" i="1"/>
  <c r="G22" i="1" s="1"/>
  <c r="G38" i="1"/>
  <c r="G40" i="1" s="1"/>
  <c r="F20" i="1"/>
  <c r="F22" i="1" s="1"/>
  <c r="E56" i="1"/>
  <c r="E58" i="1" s="1"/>
  <c r="H38" i="1" l="1"/>
  <c r="H40" i="1" s="1"/>
  <c r="I56" i="1"/>
  <c r="I58" i="1" s="1"/>
  <c r="J38" i="1"/>
  <c r="J40" i="1" s="1"/>
  <c r="J56" i="1"/>
  <c r="J58" i="1" s="1"/>
  <c r="F38" i="1"/>
  <c r="F40" i="1" s="1"/>
  <c r="G56" i="1"/>
  <c r="G58" i="1" s="1"/>
  <c r="F56" i="1"/>
  <c r="F58" i="1" s="1"/>
  <c r="C26" i="1" l="1"/>
  <c r="C27" i="1"/>
  <c r="C28" i="1"/>
  <c r="C29" i="1"/>
  <c r="C30" i="1"/>
  <c r="C31" i="1"/>
  <c r="C32" i="1"/>
  <c r="C33" i="1"/>
  <c r="C34" i="1"/>
  <c r="C35" i="1"/>
  <c r="C36" i="1"/>
  <c r="C37" i="1"/>
  <c r="C25" i="1"/>
  <c r="B7" i="2"/>
  <c r="B8" i="2"/>
  <c r="B9" i="2"/>
  <c r="B10" i="2"/>
  <c r="B11" i="2"/>
  <c r="B12" i="2"/>
  <c r="B13" i="2"/>
  <c r="B14" i="2"/>
  <c r="B15" i="2"/>
  <c r="B16" i="2"/>
  <c r="B17" i="2"/>
  <c r="B18" i="2"/>
  <c r="B6" i="2"/>
  <c r="H19" i="2"/>
  <c r="H21" i="2" s="1"/>
  <c r="G19" i="2"/>
  <c r="G21" i="2" s="1"/>
  <c r="E19" i="2"/>
  <c r="E21" i="2" s="1"/>
  <c r="F19" i="2"/>
  <c r="F21" i="2" s="1"/>
  <c r="L38" i="1"/>
  <c r="L40" i="1" s="1"/>
  <c r="L20" i="1"/>
  <c r="L22" i="1" s="1"/>
  <c r="D19" i="2"/>
  <c r="D21" i="2" s="1"/>
  <c r="E38" i="1"/>
  <c r="E40" i="1" s="1"/>
  <c r="E20" i="1"/>
  <c r="E22" i="1" s="1"/>
  <c r="H37" i="2" l="1"/>
  <c r="H39" i="2" s="1"/>
  <c r="G37" i="2"/>
  <c r="G39" i="2" s="1"/>
  <c r="F37" i="2"/>
  <c r="F39" i="2" s="1"/>
  <c r="E37" i="2"/>
  <c r="E39" i="2" s="1"/>
  <c r="B30" i="2"/>
  <c r="C49" i="1"/>
  <c r="B48" i="2" s="1"/>
  <c r="B33" i="2"/>
  <c r="C52" i="1"/>
  <c r="B51" i="2" s="1"/>
  <c r="B29" i="2"/>
  <c r="C48" i="1"/>
  <c r="B47" i="2" s="1"/>
  <c r="B36" i="2"/>
  <c r="C55" i="1"/>
  <c r="B54" i="2" s="1"/>
  <c r="B32" i="2"/>
  <c r="C51" i="1"/>
  <c r="B50" i="2" s="1"/>
  <c r="B35" i="2"/>
  <c r="C54" i="1"/>
  <c r="B53" i="2" s="1"/>
  <c r="B31" i="2"/>
  <c r="C50" i="1"/>
  <c r="B49" i="2" s="1"/>
  <c r="B27" i="2"/>
  <c r="C46" i="1"/>
  <c r="B45" i="2" s="1"/>
  <c r="B34" i="2"/>
  <c r="C53" i="1"/>
  <c r="B52" i="2" s="1"/>
  <c r="B26" i="2"/>
  <c r="C45" i="1"/>
  <c r="B44" i="2" s="1"/>
  <c r="B24" i="2"/>
  <c r="C43" i="1"/>
  <c r="B42" i="2" s="1"/>
  <c r="B25" i="2"/>
  <c r="C44" i="1"/>
  <c r="B43" i="2" s="1"/>
  <c r="B28" i="2"/>
  <c r="C47" i="1"/>
  <c r="B46" i="2" s="1"/>
  <c r="D37" i="2"/>
  <c r="D39" i="2" s="1"/>
  <c r="I19" i="2"/>
  <c r="I21" i="2" s="1"/>
  <c r="K20" i="1"/>
  <c r="K22" i="1" s="1"/>
  <c r="G55" i="2" l="1"/>
  <c r="G57" i="2" s="1"/>
  <c r="G60" i="2" s="1"/>
  <c r="K38" i="1" l="1"/>
  <c r="K40" i="1" s="1"/>
  <c r="I37" i="2"/>
  <c r="I39" i="2" s="1"/>
  <c r="E55" i="2"/>
  <c r="E57" i="2" s="1"/>
  <c r="E60" i="2" s="1"/>
  <c r="F55" i="2"/>
  <c r="F57" i="2" s="1"/>
  <c r="F60" i="2" s="1"/>
  <c r="H55" i="2"/>
  <c r="H57" i="2" s="1"/>
  <c r="H60" i="2" s="1"/>
  <c r="D55" i="2"/>
  <c r="D57" i="2" s="1"/>
  <c r="D60" i="2" s="1"/>
  <c r="K56" i="1" l="1"/>
  <c r="K58" i="1" s="1"/>
  <c r="I55" i="2"/>
  <c r="I57" i="2" s="1"/>
  <c r="I60" i="2" s="1"/>
</calcChain>
</file>

<file path=xl/sharedStrings.xml><?xml version="1.0" encoding="utf-8"?>
<sst xmlns="http://schemas.openxmlformats.org/spreadsheetml/2006/main" count="190" uniqueCount="89">
  <si>
    <t>LINE</t>
  </si>
  <si>
    <t>ACCOUNT</t>
  </si>
  <si>
    <t>NO.</t>
  </si>
  <si>
    <t xml:space="preserve">  MONTH  </t>
  </si>
  <si>
    <t>$</t>
  </si>
  <si>
    <t>Total Company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</si>
  <si>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</si>
  <si>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</si>
  <si>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</si>
  <si>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</si>
  <si>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</si>
  <si>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</si>
  <si>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</si>
  <si>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</si>
  <si>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</si>
  <si>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</si>
  <si>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</si>
  <si>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</si>
  <si>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Average Balance</t>
  </si>
  <si>
    <t>(i)</t>
  </si>
  <si>
    <t>M&amp;S</t>
  </si>
  <si>
    <t>TOTAL</t>
  </si>
  <si>
    <t>or Sold</t>
  </si>
  <si>
    <t>Plant</t>
  </si>
  <si>
    <t>Purchased</t>
  </si>
  <si>
    <t>(a)</t>
  </si>
  <si>
    <t>(b)</t>
  </si>
  <si>
    <t>(d)</t>
  </si>
  <si>
    <t>(e)</t>
  </si>
  <si>
    <t>(f)</t>
  </si>
  <si>
    <t>(g)</t>
  </si>
  <si>
    <t>(h)</t>
  </si>
  <si>
    <t>(j)</t>
  </si>
  <si>
    <t>(k)</t>
  </si>
  <si>
    <t>Property Held</t>
  </si>
  <si>
    <t>for Future</t>
  </si>
  <si>
    <t>Use</t>
  </si>
  <si>
    <t>Line</t>
  </si>
  <si>
    <t>No.</t>
  </si>
  <si>
    <t>Month</t>
  </si>
  <si>
    <t>CWIP</t>
  </si>
  <si>
    <t>Completed</t>
  </si>
  <si>
    <t>Construction</t>
  </si>
  <si>
    <t>Accumulated</t>
  </si>
  <si>
    <t>Depreciation</t>
  </si>
  <si>
    <t>Materials</t>
  </si>
  <si>
    <t>&amp; Supplies</t>
  </si>
  <si>
    <t>Cash</t>
  </si>
  <si>
    <t>Working</t>
  </si>
  <si>
    <t>Capital</t>
  </si>
  <si>
    <t>Applicable to</t>
  </si>
  <si>
    <t>Balance in A/P</t>
  </si>
  <si>
    <t>(c)</t>
  </si>
  <si>
    <t>Gas Operations</t>
  </si>
  <si>
    <t>13-Month Average Balance</t>
  </si>
  <si>
    <t>&amp; Amortization</t>
  </si>
  <si>
    <r>
      <t xml:space="preserve">Gas Operations </t>
    </r>
    <r>
      <rPr>
        <b/>
        <u/>
        <vertAlign val="superscript"/>
        <sz val="12"/>
        <rFont val="Arial"/>
        <family val="2"/>
      </rPr>
      <t>(3)</t>
    </r>
  </si>
  <si>
    <r>
      <t xml:space="preserve">Electric Operations </t>
    </r>
    <r>
      <rPr>
        <b/>
        <u/>
        <vertAlign val="superscript"/>
        <sz val="12"/>
        <rFont val="Arial"/>
        <family val="2"/>
      </rPr>
      <t>(3)</t>
    </r>
  </si>
  <si>
    <t>Electric Operations</t>
  </si>
  <si>
    <r>
      <t xml:space="preserve">in Service </t>
    </r>
    <r>
      <rPr>
        <vertAlign val="superscript"/>
        <sz val="12"/>
        <rFont val="Arial"/>
        <family val="2"/>
      </rPr>
      <t>(1)</t>
    </r>
  </si>
  <si>
    <r>
      <t xml:space="preserve">Not Classified </t>
    </r>
    <r>
      <rPr>
        <vertAlign val="superscript"/>
        <sz val="12"/>
        <rFont val="Arial"/>
        <family val="2"/>
      </rPr>
      <t>(2)</t>
    </r>
  </si>
  <si>
    <t>(Account No. 101)</t>
  </si>
  <si>
    <t>(Account No. 102)</t>
  </si>
  <si>
    <t>(Account No. 105)</t>
  </si>
  <si>
    <t>(Account No. 107)</t>
  </si>
  <si>
    <t>(Account No. 106)</t>
  </si>
  <si>
    <t>(Account No. 108)</t>
  </si>
  <si>
    <t>(Various Accounts)</t>
  </si>
  <si>
    <t>0154100</t>
  </si>
  <si>
    <t>0154200</t>
  </si>
  <si>
    <t>0154990</t>
  </si>
  <si>
    <t>0163110</t>
  </si>
  <si>
    <t>0163120</t>
  </si>
  <si>
    <t>(Account No. 131)</t>
  </si>
  <si>
    <t>(4)</t>
  </si>
  <si>
    <t>payable or to reasonably estimate the balances in accounts payable for the accounts requested.</t>
  </si>
  <si>
    <t>(1)</t>
  </si>
  <si>
    <t>Included with Plant in Service.</t>
  </si>
  <si>
    <t>(2)</t>
  </si>
  <si>
    <t>(3)</t>
  </si>
  <si>
    <t>N/A</t>
  </si>
  <si>
    <r>
      <t xml:space="preserve">Utility Plant </t>
    </r>
    <r>
      <rPr>
        <u/>
        <vertAlign val="superscript"/>
        <sz val="12"/>
        <rFont val="Arial"/>
        <family val="2"/>
      </rPr>
      <t>(4)</t>
    </r>
  </si>
  <si>
    <r>
      <t xml:space="preserve">Prepayments </t>
    </r>
    <r>
      <rPr>
        <u/>
        <vertAlign val="superscript"/>
        <sz val="12"/>
        <rFont val="Arial"/>
        <family val="2"/>
      </rPr>
      <t>(4)</t>
    </r>
  </si>
  <si>
    <t xml:space="preserve">CWIP </t>
  </si>
  <si>
    <t>Company records are not maintained in a manner to determine the amount applicable to accounts</t>
  </si>
  <si>
    <t>December 2016</t>
  </si>
  <si>
    <t>January 2017</t>
  </si>
  <si>
    <t>Plant in Service includes Common allocated 27.38% to Gas Operations and 72.62% to Electric Operations.</t>
  </si>
  <si>
    <t>Includes 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</si>
</sst>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Times New Roman"/>
      <family val="1"/>
    </font>
    <font>
      <sz val="12"/>
      <name val="Courier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color rgb="FF3333FF"/>
      <name val="Arial"/>
      <family val="2"/>
    </font>
    <font>
      <b/>
      <u/>
      <vertAlign val="superscript"/>
      <sz val="12"/>
      <name val="Arial"/>
      <family val="2"/>
    </font>
    <font>
      <u/>
      <vertAlign val="superscript"/>
      <sz val="12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/>
  </cellStyleXfs>
  <cellXfs count="51">
    <xf numFmtId="0" fontId="0" fillId="0" borderId="0" xfId="0"/>
    <xf numFmtId="0" fontId="4" fillId="0" borderId="0" xfId="1" applyFont="1" applyFill="1" applyAlignment="1" applyProtection="1">
      <alignment horizontal="left"/>
    </xf>
    <xf numFmtId="0" fontId="5" fillId="0" borderId="0" xfId="1" applyFont="1" applyFill="1" applyProtection="1">
      <protection locked="0"/>
    </xf>
    <xf numFmtId="0" fontId="4" fillId="0" borderId="0" xfId="2" applyFont="1" applyFill="1"/>
    <xf numFmtId="0" fontId="4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4" fillId="0" borderId="0" xfId="1" applyFont="1" applyFill="1"/>
    <xf numFmtId="37" fontId="5" fillId="0" borderId="0" xfId="1" applyNumberFormat="1" applyFont="1" applyFill="1" applyProtection="1">
      <protection locked="0"/>
    </xf>
    <xf numFmtId="37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37" fontId="5" fillId="0" borderId="0" xfId="1" applyNumberFormat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</xf>
    <xf numFmtId="0" fontId="7" fillId="0" borderId="0" xfId="1" applyFont="1" applyFill="1"/>
    <xf numFmtId="17" fontId="4" fillId="0" borderId="0" xfId="1" quotePrefix="1" applyNumberFormat="1" applyFont="1" applyFill="1" applyAlignment="1">
      <alignment horizontal="left"/>
    </xf>
    <xf numFmtId="37" fontId="4" fillId="0" borderId="1" xfId="1" applyNumberFormat="1" applyFont="1" applyFill="1" applyBorder="1" applyProtection="1"/>
    <xf numFmtId="0" fontId="4" fillId="0" borderId="0" xfId="1" applyFont="1" applyFill="1" applyAlignment="1" applyProtection="1">
      <alignment horizontal="right"/>
    </xf>
    <xf numFmtId="37" fontId="4" fillId="0" borderId="2" xfId="1" applyNumberFormat="1" applyFont="1" applyFill="1" applyBorder="1" applyProtection="1"/>
    <xf numFmtId="0" fontId="8" fillId="0" borderId="0" xfId="1" applyFont="1" applyFill="1" applyProtection="1">
      <protection locked="0"/>
    </xf>
    <xf numFmtId="0" fontId="7" fillId="0" borderId="0" xfId="1" applyFont="1" applyFill="1" applyProtection="1">
      <protection locked="0"/>
    </xf>
    <xf numFmtId="37" fontId="4" fillId="0" borderId="0" xfId="1" applyNumberFormat="1" applyFont="1" applyFill="1" applyAlignment="1" applyProtection="1">
      <alignment horizontal="center"/>
    </xf>
    <xf numFmtId="37" fontId="4" fillId="0" borderId="0" xfId="1" applyNumberFormat="1" applyFont="1" applyFill="1" applyAlignment="1" applyProtection="1">
      <alignment horizontal="right"/>
    </xf>
    <xf numFmtId="37" fontId="5" fillId="0" borderId="0" xfId="2" applyNumberFormat="1" applyFont="1" applyFill="1" applyProtection="1">
      <protection locked="0"/>
    </xf>
    <xf numFmtId="37" fontId="0" fillId="0" borderId="0" xfId="0" applyNumberFormat="1"/>
    <xf numFmtId="37" fontId="5" fillId="0" borderId="0" xfId="1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37" fontId="4" fillId="0" borderId="0" xfId="1" applyNumberFormat="1" applyFont="1" applyFill="1" applyBorder="1" applyAlignment="1" applyProtection="1">
      <alignment horizontal="right"/>
    </xf>
    <xf numFmtId="49" fontId="4" fillId="0" borderId="0" xfId="1" applyNumberFormat="1" applyFont="1" applyFill="1" applyAlignment="1" applyProtection="1">
      <alignment horizontal="center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 applyProtection="1">
      <alignment horizontal="left" indent="1"/>
      <protection locked="0"/>
    </xf>
    <xf numFmtId="0" fontId="10" fillId="0" borderId="0" xfId="1" applyFont="1" applyFill="1" applyAlignment="1" applyProtection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1" applyNumberFormat="1" applyFont="1" applyFill="1" applyAlignment="1" applyProtection="1">
      <alignment horizontal="center"/>
      <protection locked="0"/>
    </xf>
    <xf numFmtId="37" fontId="6" fillId="0" borderId="0" xfId="1" applyNumberFormat="1" applyFont="1" applyFill="1" applyAlignment="1" applyProtection="1">
      <alignment horizontal="center"/>
    </xf>
    <xf numFmtId="49" fontId="9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37" fontId="4" fillId="0" borderId="0" xfId="1" applyNumberFormat="1" applyFont="1" applyFill="1"/>
    <xf numFmtId="37" fontId="5" fillId="0" borderId="0" xfId="1" quotePrefix="1" applyNumberFormat="1" applyFont="1" applyFill="1" applyProtection="1">
      <protection locked="0"/>
    </xf>
    <xf numFmtId="37" fontId="4" fillId="0" borderId="0" xfId="1" applyNumberFormat="1" applyFont="1" applyFill="1" applyProtection="1">
      <protection locked="0"/>
    </xf>
    <xf numFmtId="0" fontId="6" fillId="0" borderId="0" xfId="1" quotePrefix="1" applyFont="1" applyFill="1" applyAlignment="1" applyProtection="1">
      <alignment horizontal="center"/>
    </xf>
    <xf numFmtId="0" fontId="10" fillId="0" borderId="0" xfId="1" quotePrefix="1" applyFont="1" applyFill="1" applyAlignment="1" applyProtection="1">
      <alignment horizontal="left"/>
    </xf>
    <xf numFmtId="0" fontId="4" fillId="0" borderId="0" xfId="0" applyFont="1" applyFill="1" applyAlignment="1">
      <alignment horizontal="left"/>
    </xf>
    <xf numFmtId="37" fontId="11" fillId="0" borderId="0" xfId="1" applyNumberFormat="1" applyFont="1" applyFill="1" applyAlignment="1" applyProtection="1">
      <alignment horizontal="center"/>
      <protection locked="0"/>
    </xf>
    <xf numFmtId="37" fontId="11" fillId="0" borderId="0" xfId="1" applyNumberFormat="1" applyFont="1" applyFill="1" applyAlignment="1" applyProtection="1">
      <alignment horizontal="right"/>
      <protection locked="0"/>
    </xf>
    <xf numFmtId="37" fontId="14" fillId="0" borderId="0" xfId="1" applyNumberFormat="1" applyFont="1" applyFill="1" applyProtection="1">
      <protection locked="0"/>
    </xf>
    <xf numFmtId="37" fontId="14" fillId="0" borderId="0" xfId="1" applyNumberFormat="1" applyFont="1" applyFill="1" applyAlignment="1" applyProtection="1">
      <alignment horizontal="right"/>
    </xf>
  </cellXfs>
  <cellStyles count="4">
    <cellStyle name="Normal" xfId="0" builtinId="0"/>
    <cellStyle name="Normal 2" xfId="3"/>
    <cellStyle name="Normal_KPSC GAS SFRs-Forward Looking" xfId="1"/>
    <cellStyle name="Normal_WPB-5's" xfId="2"/>
  </cellStyles>
  <dxfs count="0"/>
  <tableStyles count="0" defaultTableStyle="TableStyleMedium9" defaultPivotStyle="PivotStyleLight16"/>
  <colors>
    <mruColors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0"/>
  <sheetViews>
    <sheetView tabSelected="1" view="pageLayout" zoomScaleNormal="75" workbookViewId="0">
      <selection activeCell="P4" sqref="P4"/>
    </sheetView>
  </sheetViews>
  <sheetFormatPr defaultColWidth="9.140625" defaultRowHeight="12.75" x14ac:dyDescent="0.2"/>
  <cols>
    <col min="1" max="1" width="5.7109375" style="32" customWidth="1"/>
    <col min="2" max="2" width="2.85546875" style="32" customWidth="1"/>
    <col min="3" max="3" width="27.42578125" style="32" customWidth="1"/>
    <col min="4" max="4" width="1.85546875" style="32" customWidth="1"/>
    <col min="5" max="5" width="19.140625" style="32" customWidth="1"/>
    <col min="6" max="6" width="18.5703125" style="32" customWidth="1"/>
    <col min="7" max="12" width="20" style="32" customWidth="1"/>
    <col min="13" max="14" width="15.28515625" style="32" customWidth="1"/>
    <col min="15" max="15" width="17.42578125" style="32" customWidth="1"/>
    <col min="16" max="61" width="16.85546875" style="32" customWidth="1"/>
    <col min="62" max="16384" width="9.140625" style="32"/>
  </cols>
  <sheetData>
    <row r="1" spans="1:15" s="33" customFormat="1" ht="15" x14ac:dyDescent="0.2">
      <c r="A1" s="29"/>
      <c r="B1" s="29"/>
      <c r="C1" s="29"/>
      <c r="D1" s="29"/>
      <c r="E1" s="10"/>
      <c r="F1" s="34" t="s">
        <v>23</v>
      </c>
      <c r="G1" s="34" t="s">
        <v>34</v>
      </c>
      <c r="H1" s="34" t="s">
        <v>41</v>
      </c>
      <c r="I1" s="34"/>
      <c r="J1" s="34" t="s">
        <v>43</v>
      </c>
      <c r="L1" s="33" t="s">
        <v>47</v>
      </c>
    </row>
    <row r="2" spans="1:15" s="33" customFormat="1" ht="15" x14ac:dyDescent="0.2">
      <c r="D2" s="29"/>
      <c r="E2" s="34" t="s">
        <v>23</v>
      </c>
      <c r="F2" s="34" t="s">
        <v>24</v>
      </c>
      <c r="G2" s="35" t="s">
        <v>35</v>
      </c>
      <c r="H2" s="35" t="s">
        <v>42</v>
      </c>
      <c r="I2" s="35"/>
      <c r="J2" s="35" t="s">
        <v>44</v>
      </c>
      <c r="K2" s="35" t="s">
        <v>45</v>
      </c>
      <c r="L2" s="35" t="s">
        <v>48</v>
      </c>
      <c r="M2" s="33" t="s">
        <v>51</v>
      </c>
      <c r="N2" s="33" t="s">
        <v>51</v>
      </c>
      <c r="O2" s="33" t="s">
        <v>51</v>
      </c>
    </row>
    <row r="3" spans="1:15" ht="18" x14ac:dyDescent="0.2">
      <c r="A3" s="9" t="s">
        <v>37</v>
      </c>
      <c r="B3" s="9"/>
      <c r="C3" s="29"/>
      <c r="D3" s="6"/>
      <c r="E3" s="19" t="s">
        <v>59</v>
      </c>
      <c r="F3" s="35" t="s">
        <v>22</v>
      </c>
      <c r="G3" s="9" t="s">
        <v>36</v>
      </c>
      <c r="H3" s="9" t="s">
        <v>60</v>
      </c>
      <c r="I3" s="9" t="s">
        <v>40</v>
      </c>
      <c r="J3" s="9" t="s">
        <v>55</v>
      </c>
      <c r="K3" s="9" t="s">
        <v>46</v>
      </c>
      <c r="L3" s="35" t="s">
        <v>49</v>
      </c>
      <c r="M3" s="33" t="s">
        <v>50</v>
      </c>
      <c r="N3" s="33" t="s">
        <v>50</v>
      </c>
      <c r="O3" s="33" t="s">
        <v>50</v>
      </c>
    </row>
    <row r="4" spans="1:15" ht="18" x14ac:dyDescent="0.2">
      <c r="A4" s="11" t="s">
        <v>38</v>
      </c>
      <c r="B4" s="11"/>
      <c r="C4" s="11" t="s">
        <v>39</v>
      </c>
      <c r="D4" s="6"/>
      <c r="E4" s="36" t="s">
        <v>61</v>
      </c>
      <c r="F4" s="36" t="s">
        <v>62</v>
      </c>
      <c r="G4" s="36" t="s">
        <v>63</v>
      </c>
      <c r="H4" s="36" t="s">
        <v>65</v>
      </c>
      <c r="I4" s="36" t="s">
        <v>64</v>
      </c>
      <c r="J4" s="36" t="s">
        <v>66</v>
      </c>
      <c r="K4" s="36" t="s">
        <v>67</v>
      </c>
      <c r="L4" s="36" t="s">
        <v>73</v>
      </c>
      <c r="M4" s="11" t="s">
        <v>81</v>
      </c>
      <c r="N4" s="11" t="s">
        <v>83</v>
      </c>
      <c r="O4" s="11" t="s">
        <v>82</v>
      </c>
    </row>
    <row r="5" spans="1:15" s="37" customFormat="1" ht="15" x14ac:dyDescent="0.2">
      <c r="A5" s="27"/>
      <c r="B5" s="27"/>
      <c r="C5" s="27"/>
      <c r="D5" s="28"/>
      <c r="E5" s="27" t="s">
        <v>25</v>
      </c>
      <c r="F5" s="27" t="s">
        <v>26</v>
      </c>
      <c r="G5" s="19" t="s">
        <v>52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19</v>
      </c>
      <c r="N5" s="27" t="s">
        <v>32</v>
      </c>
      <c r="O5" s="27" t="s">
        <v>33</v>
      </c>
    </row>
    <row r="6" spans="1:15" ht="15.75" x14ac:dyDescent="0.25">
      <c r="A6" s="9">
        <v>1</v>
      </c>
      <c r="B6" s="9"/>
      <c r="C6" s="12" t="s">
        <v>5</v>
      </c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x14ac:dyDescent="0.2">
      <c r="A7" s="9">
        <v>2</v>
      </c>
      <c r="C7" s="42" t="s">
        <v>85</v>
      </c>
      <c r="D7" s="41"/>
      <c r="E7" s="43">
        <f>E25+E43</f>
        <v>1843426766</v>
      </c>
      <c r="F7" s="43">
        <f t="shared" ref="F7:L7" si="0">F25+F43</f>
        <v>0</v>
      </c>
      <c r="G7" s="43">
        <f t="shared" si="0"/>
        <v>0</v>
      </c>
      <c r="H7" s="43">
        <f t="shared" si="0"/>
        <v>208957347</v>
      </c>
      <c r="I7" s="43">
        <f t="shared" si="0"/>
        <v>63832972</v>
      </c>
      <c r="J7" s="43">
        <f t="shared" si="0"/>
        <v>959817004</v>
      </c>
      <c r="K7" s="43">
        <f t="shared" si="0"/>
        <v>21016064</v>
      </c>
      <c r="L7" s="43">
        <f t="shared" si="0"/>
        <v>6533836</v>
      </c>
      <c r="M7" s="47" t="s">
        <v>80</v>
      </c>
      <c r="N7" s="43">
        <f t="shared" ref="N7" si="1">N25+N43</f>
        <v>5482635</v>
      </c>
      <c r="O7" s="47" t="s">
        <v>80</v>
      </c>
    </row>
    <row r="8" spans="1:15" ht="15" x14ac:dyDescent="0.2">
      <c r="A8" s="9">
        <v>3</v>
      </c>
      <c r="B8" s="9"/>
      <c r="C8" s="42" t="s">
        <v>86</v>
      </c>
      <c r="D8" s="41"/>
      <c r="E8" s="43">
        <f t="shared" ref="E8:L19" si="2">E26+E44</f>
        <v>1843437053</v>
      </c>
      <c r="F8" s="43">
        <f t="shared" si="2"/>
        <v>0</v>
      </c>
      <c r="G8" s="43">
        <f t="shared" si="2"/>
        <v>8184</v>
      </c>
      <c r="H8" s="43">
        <f t="shared" si="2"/>
        <v>212374276</v>
      </c>
      <c r="I8" s="43">
        <f t="shared" si="2"/>
        <v>63482292</v>
      </c>
      <c r="J8" s="43">
        <f t="shared" si="2"/>
        <v>963104876</v>
      </c>
      <c r="K8" s="43">
        <f t="shared" si="2"/>
        <v>21074490</v>
      </c>
      <c r="L8" s="43">
        <f t="shared" si="2"/>
        <v>8899259</v>
      </c>
      <c r="M8" s="47" t="s">
        <v>80</v>
      </c>
      <c r="N8" s="43">
        <f t="shared" ref="N8" si="3">N26+N44</f>
        <v>3689060</v>
      </c>
      <c r="O8" s="47" t="s">
        <v>80</v>
      </c>
    </row>
    <row r="9" spans="1:15" ht="15" x14ac:dyDescent="0.2">
      <c r="A9" s="9">
        <v>4</v>
      </c>
      <c r="B9" s="9"/>
      <c r="C9" s="7" t="s">
        <v>9</v>
      </c>
      <c r="D9" s="41"/>
      <c r="E9" s="43">
        <f t="shared" si="2"/>
        <v>1844532567</v>
      </c>
      <c r="F9" s="43">
        <f t="shared" si="2"/>
        <v>0</v>
      </c>
      <c r="G9" s="43">
        <f t="shared" si="2"/>
        <v>8539</v>
      </c>
      <c r="H9" s="43">
        <f t="shared" si="2"/>
        <v>213816915</v>
      </c>
      <c r="I9" s="43">
        <f t="shared" si="2"/>
        <v>66947836</v>
      </c>
      <c r="J9" s="43">
        <f t="shared" si="2"/>
        <v>966212881</v>
      </c>
      <c r="K9" s="43">
        <f t="shared" si="2"/>
        <v>21340070</v>
      </c>
      <c r="L9" s="43">
        <f t="shared" si="2"/>
        <v>9606120</v>
      </c>
      <c r="M9" s="47" t="s">
        <v>80</v>
      </c>
      <c r="N9" s="43">
        <f t="shared" ref="N9" si="4">N27+N45</f>
        <v>3119022</v>
      </c>
      <c r="O9" s="47" t="s">
        <v>80</v>
      </c>
    </row>
    <row r="10" spans="1:15" ht="15" x14ac:dyDescent="0.2">
      <c r="A10" s="9">
        <v>5</v>
      </c>
      <c r="B10" s="9"/>
      <c r="C10" s="7" t="s">
        <v>10</v>
      </c>
      <c r="D10" s="41"/>
      <c r="E10" s="43">
        <f t="shared" si="2"/>
        <v>1847497229</v>
      </c>
      <c r="F10" s="43">
        <f t="shared" si="2"/>
        <v>0</v>
      </c>
      <c r="G10" s="43">
        <f t="shared" si="2"/>
        <v>8906</v>
      </c>
      <c r="H10" s="43">
        <f t="shared" si="2"/>
        <v>215206661</v>
      </c>
      <c r="I10" s="43">
        <f t="shared" si="2"/>
        <v>72696463</v>
      </c>
      <c r="J10" s="43">
        <f t="shared" si="2"/>
        <v>968101282</v>
      </c>
      <c r="K10" s="43">
        <f t="shared" si="2"/>
        <v>21130878</v>
      </c>
      <c r="L10" s="43">
        <f t="shared" si="2"/>
        <v>8171173</v>
      </c>
      <c r="M10" s="47" t="s">
        <v>80</v>
      </c>
      <c r="N10" s="43">
        <f t="shared" ref="N10" si="5">N28+N46</f>
        <v>2512007</v>
      </c>
      <c r="O10" s="47" t="s">
        <v>80</v>
      </c>
    </row>
    <row r="11" spans="1:15" ht="15" x14ac:dyDescent="0.2">
      <c r="A11" s="9">
        <v>6</v>
      </c>
      <c r="B11" s="9"/>
      <c r="C11" s="7" t="s">
        <v>11</v>
      </c>
      <c r="D11" s="41"/>
      <c r="E11" s="43">
        <f t="shared" si="2"/>
        <v>1851235099</v>
      </c>
      <c r="F11" s="43">
        <f t="shared" si="2"/>
        <v>0</v>
      </c>
      <c r="G11" s="43">
        <f t="shared" si="2"/>
        <v>9315</v>
      </c>
      <c r="H11" s="43">
        <f t="shared" si="2"/>
        <v>215970310</v>
      </c>
      <c r="I11" s="43">
        <f t="shared" si="2"/>
        <v>84031228</v>
      </c>
      <c r="J11" s="43">
        <f t="shared" si="2"/>
        <v>974989460</v>
      </c>
      <c r="K11" s="43">
        <f t="shared" si="2"/>
        <v>19941979</v>
      </c>
      <c r="L11" s="43">
        <f t="shared" si="2"/>
        <v>2432860</v>
      </c>
      <c r="M11" s="47" t="s">
        <v>80</v>
      </c>
      <c r="N11" s="43">
        <f t="shared" ref="N11" si="6">N29+N47</f>
        <v>5611892</v>
      </c>
      <c r="O11" s="47" t="s">
        <v>80</v>
      </c>
    </row>
    <row r="12" spans="1:15" ht="15" x14ac:dyDescent="0.2">
      <c r="A12" s="9">
        <v>7</v>
      </c>
      <c r="B12" s="9"/>
      <c r="C12" s="7" t="s">
        <v>12</v>
      </c>
      <c r="D12" s="41"/>
      <c r="E12" s="43">
        <f t="shared" si="2"/>
        <v>1850559152</v>
      </c>
      <c r="F12" s="43">
        <f t="shared" si="2"/>
        <v>0</v>
      </c>
      <c r="G12" s="43">
        <f t="shared" si="2"/>
        <v>0</v>
      </c>
      <c r="H12" s="43">
        <f t="shared" si="2"/>
        <v>226878417</v>
      </c>
      <c r="I12" s="43">
        <f t="shared" si="2"/>
        <v>81213592</v>
      </c>
      <c r="J12" s="43">
        <f t="shared" si="2"/>
        <v>970924524</v>
      </c>
      <c r="K12" s="43">
        <f t="shared" si="2"/>
        <v>19967749</v>
      </c>
      <c r="L12" s="43">
        <f t="shared" si="2"/>
        <v>8059328</v>
      </c>
      <c r="M12" s="47" t="s">
        <v>80</v>
      </c>
      <c r="N12" s="43">
        <f t="shared" ref="N12" si="7">N30+N48</f>
        <v>9357265</v>
      </c>
      <c r="O12" s="47" t="s">
        <v>80</v>
      </c>
    </row>
    <row r="13" spans="1:15" ht="15" x14ac:dyDescent="0.2">
      <c r="A13" s="9">
        <v>8</v>
      </c>
      <c r="B13" s="9"/>
      <c r="C13" s="7" t="s">
        <v>13</v>
      </c>
      <c r="D13" s="41"/>
      <c r="E13" s="43">
        <f t="shared" si="2"/>
        <v>1856463489</v>
      </c>
      <c r="F13" s="43">
        <f t="shared" si="2"/>
        <v>0</v>
      </c>
      <c r="G13" s="43">
        <f t="shared" si="2"/>
        <v>197</v>
      </c>
      <c r="H13" s="43">
        <f t="shared" si="2"/>
        <v>227644753</v>
      </c>
      <c r="I13" s="43">
        <f t="shared" si="2"/>
        <v>88431371</v>
      </c>
      <c r="J13" s="43">
        <f t="shared" si="2"/>
        <v>974295526</v>
      </c>
      <c r="K13" s="43">
        <f t="shared" si="2"/>
        <v>19708934</v>
      </c>
      <c r="L13" s="43">
        <f t="shared" si="2"/>
        <v>4461083</v>
      </c>
      <c r="M13" s="47" t="s">
        <v>80</v>
      </c>
      <c r="N13" s="43">
        <f t="shared" ref="N13" si="8">N31+N49</f>
        <v>10056297</v>
      </c>
      <c r="O13" s="47" t="s">
        <v>80</v>
      </c>
    </row>
    <row r="14" spans="1:15" ht="15" x14ac:dyDescent="0.2">
      <c r="A14" s="9">
        <v>9</v>
      </c>
      <c r="B14" s="9"/>
      <c r="C14" s="7" t="s">
        <v>14</v>
      </c>
      <c r="D14" s="41"/>
      <c r="E14" s="43">
        <f t="shared" si="2"/>
        <v>1874955764</v>
      </c>
      <c r="F14" s="43">
        <f t="shared" si="2"/>
        <v>0</v>
      </c>
      <c r="G14" s="43">
        <f t="shared" si="2"/>
        <v>6984</v>
      </c>
      <c r="H14" s="43">
        <f t="shared" si="2"/>
        <v>209767882</v>
      </c>
      <c r="I14" s="43">
        <f t="shared" si="2"/>
        <v>97549364</v>
      </c>
      <c r="J14" s="43">
        <f t="shared" si="2"/>
        <v>972434064</v>
      </c>
      <c r="K14" s="43">
        <f t="shared" si="2"/>
        <v>19598834</v>
      </c>
      <c r="L14" s="43">
        <f t="shared" si="2"/>
        <v>5879087</v>
      </c>
      <c r="M14" s="47" t="s">
        <v>80</v>
      </c>
      <c r="N14" s="43">
        <f t="shared" ref="N14" si="9">N32+N50</f>
        <v>8166769</v>
      </c>
      <c r="O14" s="47" t="s">
        <v>80</v>
      </c>
    </row>
    <row r="15" spans="1:15" ht="15" x14ac:dyDescent="0.2">
      <c r="A15" s="9">
        <v>10</v>
      </c>
      <c r="B15" s="9"/>
      <c r="C15" s="7" t="s">
        <v>15</v>
      </c>
      <c r="D15" s="41"/>
      <c r="E15" s="43">
        <f t="shared" si="2"/>
        <v>1864270018</v>
      </c>
      <c r="F15" s="43">
        <f t="shared" si="2"/>
        <v>0</v>
      </c>
      <c r="G15" s="43">
        <f t="shared" si="2"/>
        <v>14511</v>
      </c>
      <c r="H15" s="43">
        <f t="shared" si="2"/>
        <v>215442830</v>
      </c>
      <c r="I15" s="43">
        <f t="shared" si="2"/>
        <v>99780083</v>
      </c>
      <c r="J15" s="43">
        <f t="shared" si="2"/>
        <v>975488845</v>
      </c>
      <c r="K15" s="43">
        <f t="shared" si="2"/>
        <v>19568123</v>
      </c>
      <c r="L15" s="43">
        <f t="shared" si="2"/>
        <v>8385230</v>
      </c>
      <c r="M15" s="47" t="s">
        <v>80</v>
      </c>
      <c r="N15" s="43">
        <f t="shared" ref="N15" si="10">N33+N51</f>
        <v>7889625</v>
      </c>
      <c r="O15" s="47" t="s">
        <v>80</v>
      </c>
    </row>
    <row r="16" spans="1:15" ht="15" x14ac:dyDescent="0.2">
      <c r="A16" s="9">
        <v>11</v>
      </c>
      <c r="B16" s="9"/>
      <c r="C16" s="7" t="s">
        <v>16</v>
      </c>
      <c r="D16" s="41"/>
      <c r="E16" s="43">
        <f t="shared" si="2"/>
        <v>1889816831</v>
      </c>
      <c r="F16" s="43">
        <f t="shared" si="2"/>
        <v>0</v>
      </c>
      <c r="G16" s="43">
        <f t="shared" si="2"/>
        <v>16531</v>
      </c>
      <c r="H16" s="43">
        <f t="shared" si="2"/>
        <v>220352317</v>
      </c>
      <c r="I16" s="43">
        <f t="shared" si="2"/>
        <v>110190959</v>
      </c>
      <c r="J16" s="43">
        <f t="shared" si="2"/>
        <v>981995874</v>
      </c>
      <c r="K16" s="43">
        <f t="shared" si="2"/>
        <v>19963573</v>
      </c>
      <c r="L16" s="43">
        <f t="shared" si="2"/>
        <v>925254</v>
      </c>
      <c r="M16" s="47" t="s">
        <v>80</v>
      </c>
      <c r="N16" s="43">
        <f t="shared" ref="N16" si="11">N34+N52</f>
        <v>9103799</v>
      </c>
      <c r="O16" s="47" t="s">
        <v>80</v>
      </c>
    </row>
    <row r="17" spans="1:15" ht="15" x14ac:dyDescent="0.2">
      <c r="A17" s="9">
        <v>12</v>
      </c>
      <c r="B17" s="9"/>
      <c r="C17" s="7" t="s">
        <v>6</v>
      </c>
      <c r="D17" s="41"/>
      <c r="E17" s="43">
        <f t="shared" si="2"/>
        <v>1895972949</v>
      </c>
      <c r="F17" s="43">
        <f t="shared" si="2"/>
        <v>0</v>
      </c>
      <c r="G17" s="43">
        <f t="shared" si="2"/>
        <v>19492</v>
      </c>
      <c r="H17" s="43">
        <f t="shared" si="2"/>
        <v>224790690</v>
      </c>
      <c r="I17" s="43">
        <f t="shared" si="2"/>
        <v>123131455</v>
      </c>
      <c r="J17" s="43">
        <f t="shared" si="2"/>
        <v>984695750</v>
      </c>
      <c r="K17" s="43">
        <f t="shared" si="2"/>
        <v>19911559</v>
      </c>
      <c r="L17" s="43">
        <f t="shared" si="2"/>
        <v>7304428</v>
      </c>
      <c r="M17" s="47" t="s">
        <v>80</v>
      </c>
      <c r="N17" s="43">
        <f t="shared" ref="N17" si="12">N35+N53</f>
        <v>13244926</v>
      </c>
      <c r="O17" s="47" t="s">
        <v>80</v>
      </c>
    </row>
    <row r="18" spans="1:15" ht="15" x14ac:dyDescent="0.2">
      <c r="A18" s="9">
        <v>13</v>
      </c>
      <c r="B18" s="9"/>
      <c r="C18" s="7" t="s">
        <v>7</v>
      </c>
      <c r="D18" s="41"/>
      <c r="E18" s="43">
        <f t="shared" si="2"/>
        <v>1895144447</v>
      </c>
      <c r="F18" s="43">
        <f t="shared" si="2"/>
        <v>0</v>
      </c>
      <c r="G18" s="43">
        <f t="shared" si="2"/>
        <v>44416</v>
      </c>
      <c r="H18" s="43">
        <f t="shared" si="2"/>
        <v>235187800</v>
      </c>
      <c r="I18" s="43">
        <f t="shared" si="2"/>
        <v>134963380</v>
      </c>
      <c r="J18" s="43">
        <f t="shared" si="2"/>
        <v>985200455</v>
      </c>
      <c r="K18" s="43">
        <f t="shared" si="2"/>
        <v>18575875</v>
      </c>
      <c r="L18" s="43">
        <f t="shared" si="2"/>
        <v>4533830</v>
      </c>
      <c r="M18" s="47" t="s">
        <v>80</v>
      </c>
      <c r="N18" s="43">
        <f t="shared" ref="N18" si="13">N36+N54</f>
        <v>16923433</v>
      </c>
      <c r="O18" s="47" t="s">
        <v>80</v>
      </c>
    </row>
    <row r="19" spans="1:15" ht="15" x14ac:dyDescent="0.2">
      <c r="A19" s="9">
        <v>14</v>
      </c>
      <c r="B19" s="9"/>
      <c r="C19" s="7" t="s">
        <v>8</v>
      </c>
      <c r="D19" s="41"/>
      <c r="E19" s="43">
        <f t="shared" si="2"/>
        <v>1896281600</v>
      </c>
      <c r="F19" s="43">
        <f t="shared" si="2"/>
        <v>0</v>
      </c>
      <c r="G19" s="43">
        <f t="shared" si="2"/>
        <v>69805</v>
      </c>
      <c r="H19" s="43">
        <f t="shared" si="2"/>
        <v>294392055</v>
      </c>
      <c r="I19" s="43">
        <f t="shared" si="2"/>
        <v>109390336</v>
      </c>
      <c r="J19" s="43">
        <f t="shared" si="2"/>
        <v>988067522</v>
      </c>
      <c r="K19" s="43">
        <f t="shared" si="2"/>
        <v>18565962</v>
      </c>
      <c r="L19" s="43">
        <f t="shared" si="2"/>
        <v>1687146</v>
      </c>
      <c r="M19" s="47" t="s">
        <v>80</v>
      </c>
      <c r="N19" s="43">
        <f t="shared" ref="N19" si="14">N37+N55</f>
        <v>18415866</v>
      </c>
      <c r="O19" s="47" t="s">
        <v>80</v>
      </c>
    </row>
    <row r="20" spans="1:15" ht="15.75" thickBot="1" x14ac:dyDescent="0.25">
      <c r="A20" s="9">
        <v>15</v>
      </c>
      <c r="B20" s="9"/>
      <c r="C20" s="9" t="s">
        <v>17</v>
      </c>
      <c r="D20" s="6"/>
      <c r="E20" s="14">
        <f t="shared" ref="E20:K20" si="15">SUM(E7:E19)</f>
        <v>24253592964</v>
      </c>
      <c r="F20" s="14">
        <f t="shared" ref="F20:I20" si="16">SUM(F7:F19)</f>
        <v>0</v>
      </c>
      <c r="G20" s="14">
        <f t="shared" si="16"/>
        <v>206880</v>
      </c>
      <c r="H20" s="14">
        <f t="shared" si="16"/>
        <v>2920782253</v>
      </c>
      <c r="I20" s="14">
        <f t="shared" si="16"/>
        <v>1195641331</v>
      </c>
      <c r="J20" s="14">
        <f>SUM(J7:J19)</f>
        <v>12665328063</v>
      </c>
      <c r="K20" s="14">
        <f t="shared" si="15"/>
        <v>260364090</v>
      </c>
      <c r="L20" s="14">
        <f>SUM(L7:L19)</f>
        <v>76878634</v>
      </c>
      <c r="M20" s="15"/>
      <c r="N20" s="14">
        <f>SUM(N7:N19)</f>
        <v>113572596</v>
      </c>
      <c r="O20" s="15"/>
    </row>
    <row r="21" spans="1:15" ht="15.75" thickTop="1" x14ac:dyDescent="0.2">
      <c r="A21" s="9">
        <v>16</v>
      </c>
      <c r="B21" s="9"/>
      <c r="C21" s="6"/>
      <c r="D21" s="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thickBot="1" x14ac:dyDescent="0.25">
      <c r="A22" s="9">
        <v>17</v>
      </c>
      <c r="B22" s="9"/>
      <c r="C22" s="1" t="s">
        <v>54</v>
      </c>
      <c r="D22" s="6"/>
      <c r="E22" s="16">
        <f t="shared" ref="E22:K22" si="17">E20/13</f>
        <v>1865660997.2307692</v>
      </c>
      <c r="F22" s="16">
        <f t="shared" ref="F22:J22" si="18">F20/13</f>
        <v>0</v>
      </c>
      <c r="G22" s="16">
        <f t="shared" si="18"/>
        <v>15913.846153846154</v>
      </c>
      <c r="H22" s="16">
        <f t="shared" si="18"/>
        <v>224675557.92307693</v>
      </c>
      <c r="I22" s="16">
        <f t="shared" si="18"/>
        <v>91972410.076923072</v>
      </c>
      <c r="J22" s="16">
        <f t="shared" si="18"/>
        <v>974256004.84615386</v>
      </c>
      <c r="K22" s="16">
        <f t="shared" si="17"/>
        <v>20028006.923076924</v>
      </c>
      <c r="L22" s="16">
        <f>L20/13</f>
        <v>5913741.076923077</v>
      </c>
      <c r="M22" s="15"/>
      <c r="N22" s="16">
        <f>N20/13</f>
        <v>8736353.538461538</v>
      </c>
      <c r="O22" s="15"/>
    </row>
    <row r="23" spans="1:15" ht="15.75" thickTop="1" x14ac:dyDescent="0.2">
      <c r="A23" s="9">
        <v>18</v>
      </c>
      <c r="B23" s="9"/>
      <c r="C23" s="2"/>
      <c r="D23" s="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x14ac:dyDescent="0.25">
      <c r="A24" s="9">
        <v>19</v>
      </c>
      <c r="B24" s="9"/>
      <c r="C24" s="18" t="s">
        <v>56</v>
      </c>
      <c r="D24" s="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 x14ac:dyDescent="0.2">
      <c r="A25" s="9">
        <v>20</v>
      </c>
      <c r="B25" s="9"/>
      <c r="C25" s="13" t="str">
        <f>C7</f>
        <v>December 2016</v>
      </c>
      <c r="D25" s="7"/>
      <c r="E25" s="49">
        <v>380776077</v>
      </c>
      <c r="F25" s="49">
        <v>0</v>
      </c>
      <c r="G25" s="49">
        <v>0</v>
      </c>
      <c r="H25" s="49">
        <v>99080175</v>
      </c>
      <c r="I25" s="49">
        <v>10284368</v>
      </c>
      <c r="J25" s="49">
        <v>154306039</v>
      </c>
      <c r="K25" s="50">
        <v>480584</v>
      </c>
      <c r="L25" s="49">
        <v>75614</v>
      </c>
      <c r="M25" s="47" t="s">
        <v>80</v>
      </c>
      <c r="N25" s="48">
        <v>1995211</v>
      </c>
      <c r="O25" s="47" t="s">
        <v>80</v>
      </c>
    </row>
    <row r="26" spans="1:15" ht="15" x14ac:dyDescent="0.2">
      <c r="A26" s="9">
        <v>21</v>
      </c>
      <c r="B26" s="9"/>
      <c r="C26" s="13" t="str">
        <f t="shared" ref="C26:C37" si="19">C8</f>
        <v>January 2017</v>
      </c>
      <c r="D26" s="7"/>
      <c r="E26" s="49">
        <v>391995698</v>
      </c>
      <c r="F26" s="49">
        <v>0</v>
      </c>
      <c r="G26" s="49">
        <v>0</v>
      </c>
      <c r="H26" s="49">
        <v>101565674</v>
      </c>
      <c r="I26" s="49">
        <v>10636484</v>
      </c>
      <c r="J26" s="49">
        <v>157938246</v>
      </c>
      <c r="K26" s="50">
        <v>515172</v>
      </c>
      <c r="L26" s="49">
        <v>421395</v>
      </c>
      <c r="M26" s="47" t="s">
        <v>80</v>
      </c>
      <c r="N26" s="48">
        <v>1492006</v>
      </c>
      <c r="O26" s="47" t="s">
        <v>80</v>
      </c>
    </row>
    <row r="27" spans="1:15" ht="15" x14ac:dyDescent="0.2">
      <c r="A27" s="9">
        <v>22</v>
      </c>
      <c r="B27" s="9"/>
      <c r="C27" s="13" t="str">
        <f t="shared" si="19"/>
        <v>February</v>
      </c>
      <c r="D27" s="7"/>
      <c r="E27" s="49">
        <v>380494364</v>
      </c>
      <c r="F27" s="49">
        <v>0</v>
      </c>
      <c r="G27" s="49">
        <v>0</v>
      </c>
      <c r="H27" s="49">
        <v>102967491</v>
      </c>
      <c r="I27" s="49">
        <v>11028419</v>
      </c>
      <c r="J27" s="49">
        <v>155949517</v>
      </c>
      <c r="K27" s="50">
        <v>493001</v>
      </c>
      <c r="L27" s="49">
        <v>389406</v>
      </c>
      <c r="M27" s="47" t="s">
        <v>80</v>
      </c>
      <c r="N27" s="48">
        <v>1607053</v>
      </c>
      <c r="O27" s="47" t="s">
        <v>80</v>
      </c>
    </row>
    <row r="28" spans="1:15" ht="15" x14ac:dyDescent="0.2">
      <c r="A28" s="9">
        <v>23</v>
      </c>
      <c r="B28" s="9"/>
      <c r="C28" s="13" t="str">
        <f t="shared" si="19"/>
        <v>March</v>
      </c>
      <c r="D28" s="7"/>
      <c r="E28" s="49">
        <v>380297560</v>
      </c>
      <c r="F28" s="49">
        <v>0</v>
      </c>
      <c r="G28" s="49">
        <v>0</v>
      </c>
      <c r="H28" s="49">
        <v>105365120</v>
      </c>
      <c r="I28" s="49">
        <v>11545507</v>
      </c>
      <c r="J28" s="49">
        <v>156549867</v>
      </c>
      <c r="K28" s="50">
        <v>484742</v>
      </c>
      <c r="L28" s="49">
        <v>191779</v>
      </c>
      <c r="M28" s="47" t="s">
        <v>80</v>
      </c>
      <c r="N28" s="48">
        <v>314953</v>
      </c>
      <c r="O28" s="47" t="s">
        <v>80</v>
      </c>
    </row>
    <row r="29" spans="1:15" ht="15" x14ac:dyDescent="0.2">
      <c r="A29" s="9">
        <v>24</v>
      </c>
      <c r="B29" s="9"/>
      <c r="C29" s="13" t="str">
        <f t="shared" si="19"/>
        <v>April</v>
      </c>
      <c r="D29" s="7"/>
      <c r="E29" s="49">
        <v>380345982</v>
      </c>
      <c r="F29" s="49">
        <v>0</v>
      </c>
      <c r="G29" s="49">
        <v>0</v>
      </c>
      <c r="H29" s="49">
        <v>107676205</v>
      </c>
      <c r="I29" s="49">
        <v>13240779</v>
      </c>
      <c r="J29" s="49">
        <v>157235712</v>
      </c>
      <c r="K29" s="50">
        <v>520137</v>
      </c>
      <c r="L29" s="49">
        <v>294775</v>
      </c>
      <c r="M29" s="47" t="s">
        <v>80</v>
      </c>
      <c r="N29" s="48">
        <v>1935902</v>
      </c>
      <c r="O29" s="47" t="s">
        <v>80</v>
      </c>
    </row>
    <row r="30" spans="1:15" ht="15" x14ac:dyDescent="0.2">
      <c r="A30" s="9">
        <v>25</v>
      </c>
      <c r="B30" s="9"/>
      <c r="C30" s="13" t="str">
        <f t="shared" si="19"/>
        <v>May</v>
      </c>
      <c r="D30" s="7"/>
      <c r="E30" s="49">
        <v>380498449</v>
      </c>
      <c r="F30" s="49">
        <v>0</v>
      </c>
      <c r="G30" s="49">
        <v>0</v>
      </c>
      <c r="H30" s="49">
        <v>110190137</v>
      </c>
      <c r="I30" s="49">
        <v>15107329</v>
      </c>
      <c r="J30" s="49">
        <v>157791983</v>
      </c>
      <c r="K30" s="50">
        <v>439603</v>
      </c>
      <c r="L30" s="49">
        <v>416950</v>
      </c>
      <c r="M30" s="47" t="s">
        <v>80</v>
      </c>
      <c r="N30" s="48">
        <v>3475089</v>
      </c>
      <c r="O30" s="47" t="s">
        <v>80</v>
      </c>
    </row>
    <row r="31" spans="1:15" ht="15" x14ac:dyDescent="0.2">
      <c r="A31" s="9">
        <v>26</v>
      </c>
      <c r="B31" s="9"/>
      <c r="C31" s="13" t="str">
        <f t="shared" si="19"/>
        <v>June</v>
      </c>
      <c r="D31" s="7"/>
      <c r="E31" s="49">
        <v>381420221</v>
      </c>
      <c r="F31" s="49">
        <v>0</v>
      </c>
      <c r="G31" s="49">
        <v>0</v>
      </c>
      <c r="H31" s="49">
        <v>112837044</v>
      </c>
      <c r="I31" s="49">
        <v>15307773</v>
      </c>
      <c r="J31" s="49">
        <v>158394239</v>
      </c>
      <c r="K31" s="50">
        <v>485692</v>
      </c>
      <c r="L31" s="49">
        <v>249305</v>
      </c>
      <c r="M31" s="47" t="s">
        <v>80</v>
      </c>
      <c r="N31" s="48">
        <v>3119379</v>
      </c>
      <c r="O31" s="47" t="s">
        <v>80</v>
      </c>
    </row>
    <row r="32" spans="1:15" ht="15" x14ac:dyDescent="0.2">
      <c r="A32" s="9">
        <v>27</v>
      </c>
      <c r="B32" s="9"/>
      <c r="C32" s="13" t="str">
        <f t="shared" si="19"/>
        <v>July</v>
      </c>
      <c r="D32" s="7"/>
      <c r="E32" s="49">
        <v>381205483</v>
      </c>
      <c r="F32" s="49">
        <v>0</v>
      </c>
      <c r="G32" s="49">
        <v>0</v>
      </c>
      <c r="H32" s="49">
        <v>116310836</v>
      </c>
      <c r="I32" s="49">
        <v>17432564</v>
      </c>
      <c r="J32" s="49">
        <v>159079181</v>
      </c>
      <c r="K32" s="50">
        <v>416795</v>
      </c>
      <c r="L32" s="49">
        <v>273684</v>
      </c>
      <c r="M32" s="47" t="s">
        <v>80</v>
      </c>
      <c r="N32" s="48">
        <v>3444327</v>
      </c>
      <c r="O32" s="47" t="s">
        <v>80</v>
      </c>
    </row>
    <row r="33" spans="1:15" ht="15" x14ac:dyDescent="0.2">
      <c r="A33" s="9">
        <v>28</v>
      </c>
      <c r="B33" s="9"/>
      <c r="C33" s="13" t="str">
        <f t="shared" si="19"/>
        <v>August</v>
      </c>
      <c r="D33" s="7"/>
      <c r="E33" s="49">
        <v>381119684</v>
      </c>
      <c r="F33" s="49">
        <v>0</v>
      </c>
      <c r="G33" s="49">
        <v>0</v>
      </c>
      <c r="H33" s="49">
        <v>121651587</v>
      </c>
      <c r="I33" s="49">
        <v>16990239</v>
      </c>
      <c r="J33" s="49">
        <v>159881224</v>
      </c>
      <c r="K33" s="50">
        <v>375938</v>
      </c>
      <c r="L33" s="49">
        <v>245180</v>
      </c>
      <c r="M33" s="47" t="s">
        <v>80</v>
      </c>
      <c r="N33" s="48">
        <v>2314614</v>
      </c>
      <c r="O33" s="47" t="s">
        <v>80</v>
      </c>
    </row>
    <row r="34" spans="1:15" ht="15" x14ac:dyDescent="0.2">
      <c r="A34" s="9">
        <v>29</v>
      </c>
      <c r="B34" s="9"/>
      <c r="C34" s="13" t="str">
        <f t="shared" si="19"/>
        <v>September</v>
      </c>
      <c r="D34" s="7"/>
      <c r="E34" s="49">
        <v>382300280</v>
      </c>
      <c r="F34" s="49">
        <v>0</v>
      </c>
      <c r="G34" s="49">
        <v>0</v>
      </c>
      <c r="H34" s="49">
        <v>123230235</v>
      </c>
      <c r="I34" s="49">
        <v>18176948</v>
      </c>
      <c r="J34" s="49">
        <v>160656599</v>
      </c>
      <c r="K34" s="50">
        <v>344858</v>
      </c>
      <c r="L34" s="49">
        <v>302270</v>
      </c>
      <c r="M34" s="47" t="s">
        <v>80</v>
      </c>
      <c r="N34" s="48">
        <v>1142589</v>
      </c>
      <c r="O34" s="47" t="s">
        <v>80</v>
      </c>
    </row>
    <row r="35" spans="1:15" ht="15" x14ac:dyDescent="0.2">
      <c r="A35" s="9">
        <v>30</v>
      </c>
      <c r="B35" s="9"/>
      <c r="C35" s="13" t="str">
        <f t="shared" si="19"/>
        <v>October</v>
      </c>
      <c r="D35" s="7"/>
      <c r="E35" s="49">
        <v>382230920</v>
      </c>
      <c r="F35" s="49">
        <v>0</v>
      </c>
      <c r="G35" s="49">
        <v>0</v>
      </c>
      <c r="H35" s="49">
        <v>128822571</v>
      </c>
      <c r="I35" s="49">
        <v>17209772</v>
      </c>
      <c r="J35" s="49">
        <v>161441233</v>
      </c>
      <c r="K35" s="50">
        <v>335936</v>
      </c>
      <c r="L35" s="49">
        <v>320800</v>
      </c>
      <c r="M35" s="47" t="s">
        <v>80</v>
      </c>
      <c r="N35" s="48">
        <v>1962453</v>
      </c>
      <c r="O35" s="47" t="s">
        <v>80</v>
      </c>
    </row>
    <row r="36" spans="1:15" ht="15" x14ac:dyDescent="0.2">
      <c r="A36" s="9">
        <v>31</v>
      </c>
      <c r="B36" s="9"/>
      <c r="C36" s="13" t="str">
        <f t="shared" si="19"/>
        <v>November</v>
      </c>
      <c r="D36" s="7"/>
      <c r="E36" s="49">
        <v>381653159</v>
      </c>
      <c r="F36" s="49">
        <v>0</v>
      </c>
      <c r="G36" s="49">
        <v>0</v>
      </c>
      <c r="H36" s="49">
        <v>131982297</v>
      </c>
      <c r="I36" s="49">
        <v>19578130</v>
      </c>
      <c r="J36" s="49">
        <v>161677877</v>
      </c>
      <c r="K36" s="50">
        <v>355836</v>
      </c>
      <c r="L36" s="49">
        <v>167212</v>
      </c>
      <c r="M36" s="47" t="s">
        <v>80</v>
      </c>
      <c r="N36" s="48">
        <v>3274153</v>
      </c>
      <c r="O36" s="47" t="s">
        <v>80</v>
      </c>
    </row>
    <row r="37" spans="1:15" ht="15" x14ac:dyDescent="0.2">
      <c r="A37" s="9">
        <v>32</v>
      </c>
      <c r="B37" s="9"/>
      <c r="C37" s="13" t="str">
        <f t="shared" si="19"/>
        <v>December</v>
      </c>
      <c r="D37" s="7"/>
      <c r="E37" s="49">
        <v>382943695</v>
      </c>
      <c r="F37" s="49">
        <v>0</v>
      </c>
      <c r="G37" s="49">
        <v>0</v>
      </c>
      <c r="H37" s="49">
        <v>132005258</v>
      </c>
      <c r="I37" s="49">
        <v>24907888</v>
      </c>
      <c r="J37" s="49">
        <v>162657400</v>
      </c>
      <c r="K37" s="50">
        <v>379353</v>
      </c>
      <c r="L37" s="49">
        <v>430022</v>
      </c>
      <c r="M37" s="47" t="s">
        <v>80</v>
      </c>
      <c r="N37" s="48">
        <v>2155415</v>
      </c>
      <c r="O37" s="47" t="s">
        <v>80</v>
      </c>
    </row>
    <row r="38" spans="1:15" ht="15.75" thickBot="1" x14ac:dyDescent="0.25">
      <c r="A38" s="9">
        <v>33</v>
      </c>
      <c r="B38" s="9"/>
      <c r="C38" s="9" t="s">
        <v>17</v>
      </c>
      <c r="E38" s="14">
        <f t="shared" ref="E38:K38" si="20">SUM(E25:E37)</f>
        <v>4967281572</v>
      </c>
      <c r="F38" s="14">
        <f t="shared" ref="F38:I38" si="21">SUM(F25:F37)</f>
        <v>0</v>
      </c>
      <c r="G38" s="14">
        <f t="shared" si="21"/>
        <v>0</v>
      </c>
      <c r="H38" s="14">
        <f t="shared" si="21"/>
        <v>1493684630</v>
      </c>
      <c r="I38" s="14">
        <f t="shared" si="21"/>
        <v>201446200</v>
      </c>
      <c r="J38" s="14">
        <f>SUM(J25:J37)</f>
        <v>2063559117</v>
      </c>
      <c r="K38" s="14">
        <f t="shared" si="20"/>
        <v>5627647</v>
      </c>
      <c r="L38" s="14">
        <f>SUM(L25:L37)</f>
        <v>3778392</v>
      </c>
      <c r="M38" s="19"/>
      <c r="N38" s="14">
        <f>SUM(N25:N37)</f>
        <v>28233144</v>
      </c>
      <c r="O38" s="19"/>
    </row>
    <row r="39" spans="1:15" ht="15.75" thickTop="1" x14ac:dyDescent="0.2">
      <c r="A39" s="9">
        <v>34</v>
      </c>
      <c r="B39" s="9"/>
      <c r="C39" s="6"/>
      <c r="E39" s="15"/>
      <c r="F39" s="15"/>
      <c r="G39" s="15"/>
      <c r="H39" s="15"/>
      <c r="I39" s="15"/>
      <c r="J39" s="15"/>
      <c r="K39" s="15"/>
      <c r="L39" s="15"/>
      <c r="M39" s="19"/>
      <c r="N39" s="15"/>
      <c r="O39" s="19"/>
    </row>
    <row r="40" spans="1:15" ht="15.75" thickBot="1" x14ac:dyDescent="0.25">
      <c r="A40" s="9">
        <v>35</v>
      </c>
      <c r="B40" s="9"/>
      <c r="C40" s="1" t="s">
        <v>54</v>
      </c>
      <c r="E40" s="16">
        <f t="shared" ref="E40:K40" si="22">E38/13</f>
        <v>382098582.46153843</v>
      </c>
      <c r="F40" s="16">
        <f t="shared" ref="F40:J40" si="23">F38/13</f>
        <v>0</v>
      </c>
      <c r="G40" s="16">
        <f t="shared" si="23"/>
        <v>0</v>
      </c>
      <c r="H40" s="16">
        <f t="shared" si="23"/>
        <v>114898817.6923077</v>
      </c>
      <c r="I40" s="16">
        <f t="shared" si="23"/>
        <v>15495861.538461538</v>
      </c>
      <c r="J40" s="16">
        <f t="shared" si="23"/>
        <v>158735316.69230768</v>
      </c>
      <c r="K40" s="16">
        <f t="shared" si="22"/>
        <v>432895.92307692306</v>
      </c>
      <c r="L40" s="16">
        <f>L38/13</f>
        <v>290645.53846153844</v>
      </c>
      <c r="M40" s="19"/>
      <c r="N40" s="16">
        <f>N38/13</f>
        <v>2171780.3076923075</v>
      </c>
      <c r="O40" s="19"/>
    </row>
    <row r="41" spans="1:15" ht="15.75" thickTop="1" x14ac:dyDescent="0.2">
      <c r="A41" s="9">
        <v>36</v>
      </c>
      <c r="B41" s="9"/>
      <c r="C41" s="1"/>
      <c r="E41" s="24"/>
      <c r="F41" s="24"/>
      <c r="G41" s="24"/>
      <c r="H41" s="24"/>
      <c r="I41" s="24"/>
      <c r="J41" s="24"/>
      <c r="K41" s="24"/>
      <c r="L41" s="24"/>
      <c r="M41" s="19"/>
      <c r="N41" s="19"/>
      <c r="O41" s="19"/>
    </row>
    <row r="42" spans="1:15" ht="18.75" x14ac:dyDescent="0.25">
      <c r="A42" s="9">
        <v>37</v>
      </c>
      <c r="B42" s="9"/>
      <c r="C42" s="18" t="s">
        <v>57</v>
      </c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 x14ac:dyDescent="0.2">
      <c r="A43" s="9">
        <v>38</v>
      </c>
      <c r="B43" s="9"/>
      <c r="C43" s="13" t="str">
        <f>C25</f>
        <v>December 2016</v>
      </c>
      <c r="D43" s="7"/>
      <c r="E43" s="49">
        <v>1462650689</v>
      </c>
      <c r="F43" s="49">
        <v>0</v>
      </c>
      <c r="G43" s="49">
        <v>0</v>
      </c>
      <c r="H43" s="49">
        <v>109877172</v>
      </c>
      <c r="I43" s="49">
        <v>53548604</v>
      </c>
      <c r="J43" s="49">
        <v>805510965</v>
      </c>
      <c r="K43" s="50">
        <v>20535480</v>
      </c>
      <c r="L43" s="49">
        <v>6458222</v>
      </c>
      <c r="M43" s="47" t="s">
        <v>80</v>
      </c>
      <c r="N43" s="48">
        <v>3487424</v>
      </c>
      <c r="O43" s="47" t="s">
        <v>80</v>
      </c>
    </row>
    <row r="44" spans="1:15" ht="15" x14ac:dyDescent="0.2">
      <c r="A44" s="9">
        <v>39</v>
      </c>
      <c r="B44" s="9"/>
      <c r="C44" s="13" t="str">
        <f t="shared" ref="C44:C55" si="24">C26</f>
        <v>January 2017</v>
      </c>
      <c r="D44" s="7"/>
      <c r="E44" s="49">
        <v>1451441355</v>
      </c>
      <c r="F44" s="49">
        <v>0</v>
      </c>
      <c r="G44" s="49">
        <v>8184</v>
      </c>
      <c r="H44" s="49">
        <v>110808602</v>
      </c>
      <c r="I44" s="49">
        <v>52845808</v>
      </c>
      <c r="J44" s="49">
        <v>805166630</v>
      </c>
      <c r="K44" s="50">
        <v>20559318</v>
      </c>
      <c r="L44" s="49">
        <v>8477864</v>
      </c>
      <c r="M44" s="47" t="s">
        <v>80</v>
      </c>
      <c r="N44" s="48">
        <v>2197054</v>
      </c>
      <c r="O44" s="47" t="s">
        <v>80</v>
      </c>
    </row>
    <row r="45" spans="1:15" ht="15" x14ac:dyDescent="0.2">
      <c r="A45" s="9">
        <v>40</v>
      </c>
      <c r="B45" s="9"/>
      <c r="C45" s="13" t="str">
        <f t="shared" si="24"/>
        <v>February</v>
      </c>
      <c r="D45" s="7"/>
      <c r="E45" s="49">
        <v>1464038203</v>
      </c>
      <c r="F45" s="49">
        <v>0</v>
      </c>
      <c r="G45" s="49">
        <v>8539</v>
      </c>
      <c r="H45" s="49">
        <v>110849424</v>
      </c>
      <c r="I45" s="49">
        <v>55919417</v>
      </c>
      <c r="J45" s="49">
        <v>810263364</v>
      </c>
      <c r="K45" s="50">
        <v>20847069</v>
      </c>
      <c r="L45" s="49">
        <v>9216714</v>
      </c>
      <c r="M45" s="47" t="s">
        <v>80</v>
      </c>
      <c r="N45" s="48">
        <v>1511969</v>
      </c>
      <c r="O45" s="47" t="s">
        <v>80</v>
      </c>
    </row>
    <row r="46" spans="1:15" ht="15" x14ac:dyDescent="0.2">
      <c r="A46" s="9">
        <v>41</v>
      </c>
      <c r="B46" s="9"/>
      <c r="C46" s="13" t="str">
        <f t="shared" si="24"/>
        <v>March</v>
      </c>
      <c r="D46" s="7"/>
      <c r="E46" s="49">
        <v>1467199669</v>
      </c>
      <c r="F46" s="49">
        <v>0</v>
      </c>
      <c r="G46" s="49">
        <v>8906</v>
      </c>
      <c r="H46" s="49">
        <v>109841541</v>
      </c>
      <c r="I46" s="49">
        <v>61150956</v>
      </c>
      <c r="J46" s="49">
        <v>811551415</v>
      </c>
      <c r="K46" s="50">
        <v>20646136</v>
      </c>
      <c r="L46" s="49">
        <v>7979394</v>
      </c>
      <c r="M46" s="47" t="s">
        <v>80</v>
      </c>
      <c r="N46" s="48">
        <v>2197054</v>
      </c>
      <c r="O46" s="47" t="s">
        <v>80</v>
      </c>
    </row>
    <row r="47" spans="1:15" ht="15" x14ac:dyDescent="0.2">
      <c r="A47" s="9">
        <v>42</v>
      </c>
      <c r="B47" s="9"/>
      <c r="C47" s="13" t="str">
        <f t="shared" si="24"/>
        <v>April</v>
      </c>
      <c r="D47" s="7"/>
      <c r="E47" s="49">
        <v>1470889117</v>
      </c>
      <c r="F47" s="49">
        <v>0</v>
      </c>
      <c r="G47" s="49">
        <v>9315</v>
      </c>
      <c r="H47" s="49">
        <v>108294105</v>
      </c>
      <c r="I47" s="49">
        <v>70790449</v>
      </c>
      <c r="J47" s="49">
        <v>817753748</v>
      </c>
      <c r="K47" s="50">
        <v>19421842</v>
      </c>
      <c r="L47" s="49">
        <v>2138085</v>
      </c>
      <c r="M47" s="47" t="s">
        <v>80</v>
      </c>
      <c r="N47" s="48">
        <v>3675990</v>
      </c>
      <c r="O47" s="47" t="s">
        <v>80</v>
      </c>
    </row>
    <row r="48" spans="1:15" ht="15" x14ac:dyDescent="0.2">
      <c r="A48" s="9">
        <v>43</v>
      </c>
      <c r="B48" s="9"/>
      <c r="C48" s="13" t="str">
        <f t="shared" si="24"/>
        <v>May</v>
      </c>
      <c r="D48" s="7"/>
      <c r="E48" s="49">
        <v>1470060703</v>
      </c>
      <c r="F48" s="49">
        <v>0</v>
      </c>
      <c r="G48" s="49">
        <v>0</v>
      </c>
      <c r="H48" s="49">
        <v>116688280</v>
      </c>
      <c r="I48" s="49">
        <v>66106263</v>
      </c>
      <c r="J48" s="49">
        <v>813132541</v>
      </c>
      <c r="K48" s="50">
        <v>19528146</v>
      </c>
      <c r="L48" s="49">
        <v>7642378</v>
      </c>
      <c r="M48" s="47" t="s">
        <v>80</v>
      </c>
      <c r="N48" s="48">
        <v>5882176</v>
      </c>
      <c r="O48" s="47" t="s">
        <v>80</v>
      </c>
    </row>
    <row r="49" spans="1:15" ht="15" x14ac:dyDescent="0.2">
      <c r="A49" s="9">
        <v>44</v>
      </c>
      <c r="B49" s="9"/>
      <c r="C49" s="13" t="str">
        <f t="shared" si="24"/>
        <v>June</v>
      </c>
      <c r="D49" s="7"/>
      <c r="E49" s="49">
        <v>1475043268</v>
      </c>
      <c r="F49" s="49">
        <v>0</v>
      </c>
      <c r="G49" s="49">
        <v>197</v>
      </c>
      <c r="H49" s="49">
        <v>114807709</v>
      </c>
      <c r="I49" s="49">
        <v>73123598</v>
      </c>
      <c r="J49" s="49">
        <v>815901287</v>
      </c>
      <c r="K49" s="50">
        <v>19223242</v>
      </c>
      <c r="L49" s="49">
        <v>4211778</v>
      </c>
      <c r="M49" s="47" t="s">
        <v>80</v>
      </c>
      <c r="N49" s="48">
        <v>6936918</v>
      </c>
      <c r="O49" s="47" t="s">
        <v>80</v>
      </c>
    </row>
    <row r="50" spans="1:15" ht="15" x14ac:dyDescent="0.2">
      <c r="A50" s="9">
        <v>45</v>
      </c>
      <c r="B50" s="9"/>
      <c r="C50" s="13" t="str">
        <f t="shared" si="24"/>
        <v>July</v>
      </c>
      <c r="D50" s="7"/>
      <c r="E50" s="49">
        <v>1493750281</v>
      </c>
      <c r="F50" s="49">
        <v>0</v>
      </c>
      <c r="G50" s="49">
        <v>6984</v>
      </c>
      <c r="H50" s="49">
        <v>93457046</v>
      </c>
      <c r="I50" s="49">
        <v>80116800</v>
      </c>
      <c r="J50" s="49">
        <v>813354883</v>
      </c>
      <c r="K50" s="50">
        <v>19182039</v>
      </c>
      <c r="L50" s="49">
        <v>5605403</v>
      </c>
      <c r="M50" s="47" t="s">
        <v>80</v>
      </c>
      <c r="N50" s="48">
        <v>4722442</v>
      </c>
      <c r="O50" s="47" t="s">
        <v>80</v>
      </c>
    </row>
    <row r="51" spans="1:15" ht="15" x14ac:dyDescent="0.2">
      <c r="A51" s="9">
        <v>46</v>
      </c>
      <c r="B51" s="9"/>
      <c r="C51" s="13" t="str">
        <f t="shared" si="24"/>
        <v>August</v>
      </c>
      <c r="D51" s="7"/>
      <c r="E51" s="49">
        <v>1483150334</v>
      </c>
      <c r="F51" s="49">
        <v>0</v>
      </c>
      <c r="G51" s="49">
        <v>14511</v>
      </c>
      <c r="H51" s="49">
        <v>93791243</v>
      </c>
      <c r="I51" s="49">
        <v>82789844</v>
      </c>
      <c r="J51" s="49">
        <v>815607621</v>
      </c>
      <c r="K51" s="50">
        <v>19192185</v>
      </c>
      <c r="L51" s="49">
        <v>8140050</v>
      </c>
      <c r="M51" s="47" t="s">
        <v>80</v>
      </c>
      <c r="N51" s="48">
        <v>5575011</v>
      </c>
      <c r="O51" s="47" t="s">
        <v>80</v>
      </c>
    </row>
    <row r="52" spans="1:15" ht="15" x14ac:dyDescent="0.2">
      <c r="A52" s="9">
        <v>47</v>
      </c>
      <c r="B52" s="9"/>
      <c r="C52" s="13" t="str">
        <f t="shared" si="24"/>
        <v>September</v>
      </c>
      <c r="D52" s="7"/>
      <c r="E52" s="49">
        <v>1507516551</v>
      </c>
      <c r="F52" s="49">
        <v>0</v>
      </c>
      <c r="G52" s="49">
        <v>16531</v>
      </c>
      <c r="H52" s="49">
        <v>97122082</v>
      </c>
      <c r="I52" s="49">
        <v>92014011</v>
      </c>
      <c r="J52" s="49">
        <v>821339275</v>
      </c>
      <c r="K52" s="50">
        <v>19618715</v>
      </c>
      <c r="L52" s="49">
        <v>622984</v>
      </c>
      <c r="M52" s="47" t="s">
        <v>80</v>
      </c>
      <c r="N52" s="48">
        <v>7961210</v>
      </c>
      <c r="O52" s="47" t="s">
        <v>80</v>
      </c>
    </row>
    <row r="53" spans="1:15" ht="15" x14ac:dyDescent="0.2">
      <c r="A53" s="9">
        <v>48</v>
      </c>
      <c r="B53" s="9"/>
      <c r="C53" s="13" t="str">
        <f t="shared" si="24"/>
        <v>October</v>
      </c>
      <c r="D53" s="7"/>
      <c r="E53" s="49">
        <v>1513742029</v>
      </c>
      <c r="F53" s="49">
        <v>0</v>
      </c>
      <c r="G53" s="49">
        <v>19492</v>
      </c>
      <c r="H53" s="49">
        <v>95968119</v>
      </c>
      <c r="I53" s="49">
        <v>105921683</v>
      </c>
      <c r="J53" s="49">
        <v>823254517</v>
      </c>
      <c r="K53" s="50">
        <v>19575623</v>
      </c>
      <c r="L53" s="49">
        <v>6983628</v>
      </c>
      <c r="M53" s="47" t="s">
        <v>80</v>
      </c>
      <c r="N53" s="48">
        <v>11282473</v>
      </c>
      <c r="O53" s="47" t="s">
        <v>80</v>
      </c>
    </row>
    <row r="54" spans="1:15" ht="15" x14ac:dyDescent="0.2">
      <c r="A54" s="9">
        <v>49</v>
      </c>
      <c r="B54" s="9"/>
      <c r="C54" s="13" t="str">
        <f t="shared" si="24"/>
        <v>November</v>
      </c>
      <c r="D54" s="7"/>
      <c r="E54" s="49">
        <v>1513491288</v>
      </c>
      <c r="F54" s="49">
        <v>0</v>
      </c>
      <c r="G54" s="49">
        <v>44416</v>
      </c>
      <c r="H54" s="49">
        <v>103205503</v>
      </c>
      <c r="I54" s="49">
        <v>115385250</v>
      </c>
      <c r="J54" s="49">
        <v>823522578</v>
      </c>
      <c r="K54" s="50">
        <v>18220039</v>
      </c>
      <c r="L54" s="49">
        <v>4366618</v>
      </c>
      <c r="M54" s="47" t="s">
        <v>80</v>
      </c>
      <c r="N54" s="48">
        <v>13649280</v>
      </c>
      <c r="O54" s="47" t="s">
        <v>80</v>
      </c>
    </row>
    <row r="55" spans="1:15" ht="15" x14ac:dyDescent="0.2">
      <c r="A55" s="9">
        <v>50</v>
      </c>
      <c r="B55" s="9"/>
      <c r="C55" s="13" t="str">
        <f t="shared" si="24"/>
        <v>December</v>
      </c>
      <c r="D55" s="7"/>
      <c r="E55" s="49">
        <v>1513337905</v>
      </c>
      <c r="F55" s="49">
        <v>0</v>
      </c>
      <c r="G55" s="49">
        <v>69805</v>
      </c>
      <c r="H55" s="49">
        <v>162386797</v>
      </c>
      <c r="I55" s="49">
        <v>84482448</v>
      </c>
      <c r="J55" s="49">
        <v>825410122</v>
      </c>
      <c r="K55" s="50">
        <v>18186609</v>
      </c>
      <c r="L55" s="49">
        <v>1257124</v>
      </c>
      <c r="M55" s="47" t="s">
        <v>80</v>
      </c>
      <c r="N55" s="48">
        <v>16260451</v>
      </c>
      <c r="O55" s="47" t="s">
        <v>80</v>
      </c>
    </row>
    <row r="56" spans="1:15" ht="15.75" thickBot="1" x14ac:dyDescent="0.25">
      <c r="A56" s="9">
        <v>51</v>
      </c>
      <c r="B56" s="9"/>
      <c r="C56" s="9" t="s">
        <v>17</v>
      </c>
      <c r="E56" s="14">
        <f t="shared" ref="E56:K56" si="25">SUM(E43:E55)</f>
        <v>19286311392</v>
      </c>
      <c r="F56" s="14">
        <f t="shared" si="25"/>
        <v>0</v>
      </c>
      <c r="G56" s="14">
        <f t="shared" si="25"/>
        <v>206880</v>
      </c>
      <c r="H56" s="14">
        <f t="shared" ref="H56" si="26">SUM(H43:H55)</f>
        <v>1427097623</v>
      </c>
      <c r="I56" s="14">
        <f t="shared" ref="I56" si="27">SUM(I43:I55)</f>
        <v>994195131</v>
      </c>
      <c r="J56" s="14">
        <f>SUM(J43:J55)</f>
        <v>10601768946</v>
      </c>
      <c r="K56" s="14">
        <f t="shared" si="25"/>
        <v>254736443</v>
      </c>
      <c r="L56" s="14">
        <f>SUM(L43:L55)</f>
        <v>73100242</v>
      </c>
      <c r="M56" s="24"/>
      <c r="N56" s="14">
        <f>SUM(N43:N55)</f>
        <v>85339452</v>
      </c>
      <c r="O56" s="24"/>
    </row>
    <row r="57" spans="1:15" ht="15.75" thickTop="1" x14ac:dyDescent="0.2">
      <c r="A57" s="9">
        <v>52</v>
      </c>
      <c r="B57" s="9"/>
      <c r="C57" s="6"/>
      <c r="E57" s="15"/>
      <c r="F57" s="15"/>
      <c r="G57" s="15"/>
      <c r="H57" s="15"/>
      <c r="I57" s="15"/>
      <c r="J57" s="15"/>
      <c r="K57" s="15"/>
      <c r="L57" s="15"/>
      <c r="M57" s="24"/>
      <c r="N57" s="15"/>
      <c r="O57" s="24"/>
    </row>
    <row r="58" spans="1:15" ht="15.75" thickBot="1" x14ac:dyDescent="0.25">
      <c r="A58" s="9">
        <v>53</v>
      </c>
      <c r="B58" s="9"/>
      <c r="C58" s="1" t="s">
        <v>54</v>
      </c>
      <c r="E58" s="16">
        <f t="shared" ref="E58:K58" si="28">E56/13</f>
        <v>1483562414.7692308</v>
      </c>
      <c r="F58" s="16">
        <f t="shared" si="28"/>
        <v>0</v>
      </c>
      <c r="G58" s="16">
        <f t="shared" si="28"/>
        <v>15913.846153846154</v>
      </c>
      <c r="H58" s="16">
        <f t="shared" ref="H58" si="29">H56/13</f>
        <v>109776740.23076923</v>
      </c>
      <c r="I58" s="16">
        <f t="shared" ref="I58" si="30">I56/13</f>
        <v>76476548.538461536</v>
      </c>
      <c r="J58" s="16">
        <f t="shared" si="28"/>
        <v>815520688.15384614</v>
      </c>
      <c r="K58" s="16">
        <f t="shared" si="28"/>
        <v>19595111</v>
      </c>
      <c r="L58" s="16">
        <f>L56/13</f>
        <v>5623095.538461538</v>
      </c>
      <c r="M58" s="24"/>
      <c r="N58" s="16">
        <f>N56/13</f>
        <v>6564573.230769231</v>
      </c>
      <c r="O58" s="24"/>
    </row>
    <row r="59" spans="1:15" ht="15.75" thickTop="1" x14ac:dyDescent="0.2">
      <c r="A59" s="9"/>
      <c r="B59" s="9"/>
      <c r="C59" s="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x14ac:dyDescent="0.2">
      <c r="A60" s="31"/>
      <c r="B60" s="45" t="s">
        <v>76</v>
      </c>
      <c r="C60" s="1" t="s">
        <v>88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x14ac:dyDescent="0.2">
      <c r="B61" s="45" t="s">
        <v>78</v>
      </c>
      <c r="C61" s="1" t="s">
        <v>77</v>
      </c>
    </row>
    <row r="62" spans="1:15" ht="18" x14ac:dyDescent="0.2">
      <c r="B62" s="45" t="s">
        <v>79</v>
      </c>
      <c r="C62" s="1" t="s">
        <v>87</v>
      </c>
      <c r="E62" s="38"/>
      <c r="F62" s="38"/>
      <c r="G62" s="38"/>
      <c r="H62" s="38"/>
      <c r="I62" s="38"/>
      <c r="J62" s="38"/>
    </row>
    <row r="63" spans="1:15" ht="18" x14ac:dyDescent="0.2">
      <c r="A63" s="31"/>
      <c r="B63" s="45" t="s">
        <v>74</v>
      </c>
      <c r="C63" s="1" t="s">
        <v>84</v>
      </c>
      <c r="E63" s="38"/>
      <c r="F63" s="38"/>
      <c r="G63" s="38"/>
      <c r="H63" s="38"/>
      <c r="I63" s="38"/>
      <c r="J63" s="38"/>
    </row>
    <row r="64" spans="1:15" ht="15" x14ac:dyDescent="0.2">
      <c r="C64" s="46" t="s">
        <v>75</v>
      </c>
      <c r="E64" s="38"/>
      <c r="F64" s="38"/>
      <c r="G64" s="38"/>
      <c r="H64" s="38"/>
      <c r="I64" s="38"/>
      <c r="J64" s="38"/>
    </row>
    <row r="65" spans="1:14" s="40" customFormat="1" ht="15" x14ac:dyDescent="0.2">
      <c r="A65" s="1"/>
      <c r="B65" s="1"/>
      <c r="C65" s="39"/>
      <c r="D65" s="2"/>
      <c r="E65" s="3"/>
      <c r="F65" s="3"/>
      <c r="G65" s="3"/>
      <c r="H65" s="3"/>
      <c r="I65" s="3"/>
      <c r="J65" s="3"/>
    </row>
    <row r="66" spans="1:14" s="40" customFormat="1" ht="15" x14ac:dyDescent="0.2">
      <c r="A66" s="4"/>
      <c r="B66" s="4"/>
      <c r="C66" s="30"/>
      <c r="D66" s="2"/>
      <c r="E66" s="3"/>
      <c r="F66" s="3"/>
      <c r="G66" s="3"/>
      <c r="H66" s="3"/>
      <c r="I66" s="3"/>
    </row>
    <row r="67" spans="1:14" ht="15" x14ac:dyDescent="0.2">
      <c r="A67" s="5"/>
      <c r="B67" s="5"/>
      <c r="C67" s="2"/>
      <c r="D67" s="2"/>
      <c r="E67" s="41"/>
      <c r="F67" s="41"/>
      <c r="G67" s="41"/>
      <c r="H67" s="41"/>
      <c r="I67" s="41"/>
      <c r="J67" s="41"/>
      <c r="K67" s="41"/>
      <c r="L67" s="41"/>
      <c r="N67" s="41"/>
    </row>
    <row r="68" spans="1:14" ht="15" x14ac:dyDescent="0.2">
      <c r="A68" s="5"/>
      <c r="B68" s="5"/>
      <c r="C68" s="2"/>
      <c r="D68" s="2"/>
      <c r="E68" s="41"/>
      <c r="F68" s="41"/>
      <c r="G68" s="41"/>
      <c r="H68" s="41"/>
      <c r="I68" s="41"/>
      <c r="J68" s="41"/>
      <c r="K68" s="41"/>
      <c r="L68" s="41"/>
      <c r="N68" s="41"/>
    </row>
    <row r="69" spans="1:14" ht="15" x14ac:dyDescent="0.2">
      <c r="A69" s="6"/>
      <c r="B69" s="6"/>
      <c r="C69" s="2"/>
      <c r="D69" s="2"/>
      <c r="E69" s="41"/>
      <c r="F69" s="41"/>
      <c r="G69" s="41"/>
      <c r="H69" s="41"/>
      <c r="I69" s="41"/>
      <c r="J69" s="41"/>
      <c r="K69" s="41"/>
      <c r="L69" s="41"/>
      <c r="N69" s="41"/>
    </row>
    <row r="70" spans="1:14" ht="15" x14ac:dyDescent="0.2">
      <c r="A70" s="6"/>
      <c r="B70" s="6"/>
      <c r="C70" s="6"/>
      <c r="D70" s="6"/>
      <c r="E70" s="41"/>
      <c r="F70" s="41"/>
      <c r="G70" s="41"/>
      <c r="H70" s="41"/>
      <c r="I70" s="41"/>
      <c r="J70" s="41"/>
      <c r="K70" s="41"/>
      <c r="L70" s="41"/>
      <c r="N70" s="41"/>
    </row>
    <row r="71" spans="1:14" ht="15" x14ac:dyDescent="0.2">
      <c r="A71" s="9"/>
      <c r="B71" s="9"/>
      <c r="C71" s="6"/>
      <c r="D71" s="6"/>
      <c r="E71" s="41"/>
      <c r="F71" s="41"/>
      <c r="G71" s="41"/>
      <c r="H71" s="41"/>
      <c r="I71" s="41"/>
      <c r="J71" s="41"/>
      <c r="K71" s="41"/>
      <c r="L71" s="41"/>
      <c r="N71" s="41"/>
    </row>
    <row r="72" spans="1:14" ht="15" x14ac:dyDescent="0.2">
      <c r="A72" s="11"/>
      <c r="B72" s="11"/>
      <c r="C72" s="11"/>
      <c r="D72" s="6"/>
      <c r="E72" s="41"/>
      <c r="F72" s="41"/>
      <c r="G72" s="41"/>
      <c r="H72" s="41"/>
      <c r="I72" s="41"/>
      <c r="J72" s="41"/>
      <c r="K72" s="41"/>
      <c r="L72" s="41"/>
      <c r="N72" s="41"/>
    </row>
    <row r="73" spans="1:14" ht="15" x14ac:dyDescent="0.2">
      <c r="A73" s="1"/>
      <c r="B73" s="1"/>
      <c r="C73" s="6"/>
      <c r="D73" s="6"/>
      <c r="E73" s="41"/>
      <c r="F73" s="41"/>
      <c r="G73" s="41"/>
      <c r="H73" s="41"/>
      <c r="I73" s="41"/>
      <c r="J73" s="41"/>
      <c r="K73" s="41"/>
      <c r="L73" s="41"/>
      <c r="N73" s="41"/>
    </row>
    <row r="74" spans="1:14" ht="15.75" x14ac:dyDescent="0.25">
      <c r="A74" s="1"/>
      <c r="B74" s="1"/>
      <c r="C74" s="12"/>
      <c r="D74" s="6"/>
      <c r="E74" s="41"/>
      <c r="F74" s="41"/>
      <c r="G74" s="41"/>
      <c r="H74" s="41"/>
      <c r="I74" s="41"/>
      <c r="J74" s="41"/>
      <c r="K74" s="41"/>
      <c r="L74" s="41"/>
      <c r="N74" s="41"/>
    </row>
    <row r="75" spans="1:14" ht="15" x14ac:dyDescent="0.2">
      <c r="A75" s="9"/>
      <c r="B75" s="9"/>
      <c r="C75" s="13"/>
      <c r="D75" s="6"/>
      <c r="E75" s="41"/>
      <c r="F75" s="41"/>
      <c r="G75" s="41"/>
      <c r="H75" s="41"/>
      <c r="I75" s="41"/>
      <c r="J75" s="41"/>
      <c r="K75" s="41"/>
      <c r="L75" s="41"/>
      <c r="N75" s="41"/>
    </row>
    <row r="76" spans="1:14" ht="15" x14ac:dyDescent="0.2">
      <c r="A76" s="9"/>
      <c r="B76" s="9"/>
      <c r="C76" s="13"/>
      <c r="D76" s="6"/>
      <c r="E76" s="41"/>
      <c r="F76" s="41"/>
      <c r="G76" s="41"/>
      <c r="H76" s="41"/>
      <c r="I76" s="41"/>
      <c r="J76" s="41"/>
      <c r="K76" s="41"/>
      <c r="L76" s="41"/>
      <c r="N76" s="41"/>
    </row>
    <row r="77" spans="1:14" ht="15" x14ac:dyDescent="0.2">
      <c r="A77" s="9"/>
      <c r="B77" s="9"/>
      <c r="C77" s="13"/>
      <c r="D77" s="6"/>
      <c r="E77" s="41"/>
      <c r="F77" s="41"/>
      <c r="G77" s="41"/>
      <c r="H77" s="41"/>
      <c r="I77" s="41"/>
      <c r="J77" s="41"/>
      <c r="K77" s="41"/>
      <c r="L77" s="41"/>
      <c r="N77" s="41"/>
    </row>
    <row r="78" spans="1:14" ht="15" x14ac:dyDescent="0.2">
      <c r="A78" s="9"/>
      <c r="B78" s="9"/>
      <c r="C78" s="13"/>
      <c r="D78" s="6"/>
      <c r="E78" s="41"/>
      <c r="F78" s="41"/>
      <c r="G78" s="41"/>
      <c r="H78" s="41"/>
      <c r="I78" s="41"/>
      <c r="J78" s="41"/>
      <c r="K78" s="41"/>
      <c r="L78" s="41"/>
      <c r="N78" s="41"/>
    </row>
    <row r="79" spans="1:14" ht="15" x14ac:dyDescent="0.2">
      <c r="A79" s="9"/>
      <c r="B79" s="9"/>
      <c r="C79" s="13"/>
      <c r="D79" s="6"/>
      <c r="E79" s="41"/>
      <c r="F79" s="41"/>
      <c r="G79" s="41"/>
      <c r="H79" s="41"/>
      <c r="I79" s="41"/>
      <c r="J79" s="41"/>
      <c r="K79" s="41"/>
      <c r="L79" s="41"/>
      <c r="N79" s="41"/>
    </row>
    <row r="80" spans="1:14" ht="15" x14ac:dyDescent="0.2">
      <c r="A80" s="9"/>
      <c r="B80" s="9"/>
      <c r="C80" s="13"/>
      <c r="D80" s="6"/>
      <c r="E80" s="41"/>
      <c r="J80" s="23"/>
    </row>
    <row r="81" spans="1:10" ht="15" x14ac:dyDescent="0.2">
      <c r="A81" s="9"/>
      <c r="B81" s="9"/>
      <c r="C81" s="13"/>
      <c r="D81" s="6"/>
      <c r="E81" s="41"/>
      <c r="J81" s="23"/>
    </row>
    <row r="82" spans="1:10" ht="15" x14ac:dyDescent="0.2">
      <c r="A82" s="9"/>
      <c r="B82" s="9"/>
      <c r="C82" s="13"/>
      <c r="D82" s="6"/>
      <c r="E82" s="41"/>
      <c r="J82" s="23"/>
    </row>
    <row r="83" spans="1:10" ht="15" x14ac:dyDescent="0.2">
      <c r="A83" s="9"/>
      <c r="B83" s="9"/>
      <c r="C83" s="13"/>
      <c r="D83" s="6"/>
      <c r="J83" s="23"/>
    </row>
    <row r="84" spans="1:10" ht="15" x14ac:dyDescent="0.2">
      <c r="A84" s="9"/>
      <c r="B84" s="9"/>
      <c r="C84" s="13"/>
      <c r="D84" s="6"/>
      <c r="J84" s="23"/>
    </row>
    <row r="85" spans="1:10" ht="15" x14ac:dyDescent="0.2">
      <c r="A85" s="9"/>
      <c r="B85" s="9"/>
      <c r="C85" s="13"/>
      <c r="D85" s="6"/>
      <c r="J85" s="23"/>
    </row>
    <row r="86" spans="1:10" ht="15" x14ac:dyDescent="0.2">
      <c r="A86" s="9"/>
      <c r="B86" s="9"/>
      <c r="C86" s="13"/>
      <c r="D86" s="6"/>
      <c r="J86" s="23"/>
    </row>
    <row r="87" spans="1:10" ht="15" x14ac:dyDescent="0.2">
      <c r="A87" s="9"/>
      <c r="B87" s="9"/>
      <c r="C87" s="13"/>
      <c r="D87" s="6"/>
      <c r="J87" s="23"/>
    </row>
    <row r="88" spans="1:10" ht="15" x14ac:dyDescent="0.2">
      <c r="A88" s="9"/>
      <c r="B88" s="9"/>
      <c r="C88" s="9"/>
      <c r="D88" s="6"/>
      <c r="J88" s="23"/>
    </row>
    <row r="89" spans="1:10" ht="15" x14ac:dyDescent="0.2">
      <c r="A89" s="9"/>
      <c r="B89" s="9"/>
      <c r="C89" s="6"/>
      <c r="D89" s="6"/>
      <c r="J89" s="23"/>
    </row>
    <row r="90" spans="1:10" ht="15" x14ac:dyDescent="0.2">
      <c r="A90" s="9"/>
      <c r="B90" s="9"/>
      <c r="C90" s="1"/>
      <c r="D90" s="6"/>
      <c r="J90" s="23"/>
    </row>
    <row r="91" spans="1:10" ht="15" x14ac:dyDescent="0.2">
      <c r="A91" s="9"/>
      <c r="B91" s="9"/>
      <c r="C91" s="2"/>
      <c r="D91" s="2"/>
      <c r="J91" s="23"/>
    </row>
    <row r="92" spans="1:10" ht="15.75" x14ac:dyDescent="0.25">
      <c r="A92" s="9"/>
      <c r="B92" s="9"/>
      <c r="C92" s="17"/>
      <c r="D92" s="2"/>
      <c r="J92" s="23"/>
    </row>
    <row r="93" spans="1:10" ht="15.75" x14ac:dyDescent="0.25">
      <c r="A93" s="9"/>
      <c r="B93" s="9"/>
      <c r="C93" s="17"/>
      <c r="D93" s="2"/>
      <c r="J93" s="23"/>
    </row>
    <row r="94" spans="1:10" ht="15.75" x14ac:dyDescent="0.25">
      <c r="A94" s="9"/>
      <c r="B94" s="9"/>
      <c r="C94" s="18"/>
      <c r="D94" s="2"/>
      <c r="J94" s="23"/>
    </row>
    <row r="95" spans="1:10" ht="15" x14ac:dyDescent="0.2">
      <c r="A95" s="9"/>
      <c r="B95" s="9"/>
      <c r="C95" s="13"/>
      <c r="D95" s="2"/>
      <c r="J95" s="23"/>
    </row>
    <row r="96" spans="1:10" ht="15" x14ac:dyDescent="0.2">
      <c r="A96" s="9"/>
      <c r="B96" s="9"/>
      <c r="C96" s="13"/>
      <c r="J96" s="26"/>
    </row>
    <row r="97" spans="1:10" ht="15" x14ac:dyDescent="0.2">
      <c r="A97" s="9"/>
      <c r="B97" s="9"/>
      <c r="C97" s="13"/>
      <c r="D97" s="21"/>
      <c r="J97" s="26"/>
    </row>
    <row r="98" spans="1:10" ht="15" x14ac:dyDescent="0.2">
      <c r="A98" s="9"/>
      <c r="B98" s="9"/>
      <c r="C98" s="13"/>
      <c r="D98" s="21"/>
      <c r="J98" s="26"/>
    </row>
    <row r="99" spans="1:10" ht="15" x14ac:dyDescent="0.2">
      <c r="A99" s="9"/>
      <c r="B99" s="9"/>
      <c r="C99" s="13"/>
      <c r="D99" s="21"/>
      <c r="J99" s="26"/>
    </row>
    <row r="100" spans="1:10" ht="15" x14ac:dyDescent="0.2">
      <c r="A100" s="9"/>
      <c r="B100" s="9"/>
      <c r="C100" s="13"/>
      <c r="D100" s="21"/>
      <c r="J100" s="26"/>
    </row>
    <row r="101" spans="1:10" ht="15" x14ac:dyDescent="0.2">
      <c r="A101" s="9"/>
      <c r="B101" s="9"/>
      <c r="C101" s="13"/>
      <c r="D101" s="21"/>
      <c r="J101" s="26"/>
    </row>
    <row r="102" spans="1:10" ht="15" x14ac:dyDescent="0.2">
      <c r="A102" s="9"/>
      <c r="B102" s="9"/>
      <c r="C102" s="13"/>
      <c r="D102" s="21"/>
      <c r="J102" s="26"/>
    </row>
    <row r="103" spans="1:10" ht="15" x14ac:dyDescent="0.2">
      <c r="A103" s="9"/>
      <c r="B103" s="9"/>
      <c r="C103" s="13"/>
      <c r="D103" s="21"/>
      <c r="J103" s="26"/>
    </row>
    <row r="104" spans="1:10" ht="15" x14ac:dyDescent="0.2">
      <c r="A104" s="9"/>
      <c r="B104" s="9"/>
      <c r="C104" s="13"/>
      <c r="D104" s="21"/>
      <c r="J104" s="26"/>
    </row>
    <row r="105" spans="1:10" ht="15" x14ac:dyDescent="0.2">
      <c r="A105" s="9"/>
      <c r="B105" s="9"/>
      <c r="C105" s="13"/>
      <c r="J105" s="26"/>
    </row>
    <row r="106" spans="1:10" ht="15" x14ac:dyDescent="0.2">
      <c r="A106" s="9"/>
      <c r="B106" s="9"/>
      <c r="C106" s="13"/>
      <c r="J106" s="26"/>
    </row>
    <row r="107" spans="1:10" ht="15" x14ac:dyDescent="0.2">
      <c r="A107" s="9"/>
      <c r="B107" s="9"/>
      <c r="C107" s="13"/>
      <c r="J107" s="26"/>
    </row>
    <row r="108" spans="1:10" ht="15" x14ac:dyDescent="0.2">
      <c r="A108" s="9"/>
      <c r="B108" s="9"/>
      <c r="C108" s="9"/>
      <c r="J108" s="24"/>
    </row>
    <row r="109" spans="1:10" ht="15" x14ac:dyDescent="0.2">
      <c r="A109" s="9"/>
      <c r="B109" s="9"/>
      <c r="C109" s="6"/>
      <c r="J109" s="25"/>
    </row>
    <row r="110" spans="1:10" ht="15" x14ac:dyDescent="0.2">
      <c r="A110" s="9"/>
      <c r="B110" s="9"/>
      <c r="C110" s="1"/>
      <c r="J110" s="24"/>
    </row>
  </sheetData>
  <phoneticPr fontId="3" type="noConversion"/>
  <printOptions horizontalCentered="1"/>
  <pageMargins left="0.25" right="0.25" top="1.5" bottom="0.5" header="1" footer="0.5"/>
  <pageSetup scale="50" orientation="landscape" blackAndWhite="1" r:id="rId1"/>
  <headerFooter alignWithMargins="0">
    <oddHeader>&amp;L&amp;"Arial,Bold"&amp;12DUKE ENERGY KENTUCKY
MONTHLY AND 13-MONTH AVERAGE ACCOUNT BALANCES
CALENDAR YEAR 2017&amp;R&amp;"Times New Roman,Bold"KyPSC Case No. 2018-00261
STAFF-DR-01-014 Attachment
Page  &amp;P 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8"/>
  <sheetViews>
    <sheetView view="pageLayout" zoomScale="90" zoomScaleNormal="60" zoomScalePageLayoutView="90" workbookViewId="0">
      <selection activeCell="L6" sqref="L6"/>
    </sheetView>
  </sheetViews>
  <sheetFormatPr defaultRowHeight="12.75" x14ac:dyDescent="0.2"/>
  <cols>
    <col min="1" max="1" width="5.7109375" customWidth="1"/>
    <col min="2" max="2" width="11.5703125" customWidth="1"/>
    <col min="3" max="3" width="5.5703125" customWidth="1"/>
    <col min="4" max="57" width="16.85546875" customWidth="1"/>
  </cols>
  <sheetData>
    <row r="1" spans="1:9" ht="15" x14ac:dyDescent="0.2">
      <c r="A1" s="6"/>
      <c r="B1" s="6"/>
      <c r="C1" s="6"/>
      <c r="D1" s="8"/>
      <c r="E1" s="8"/>
      <c r="F1" s="8"/>
      <c r="G1" s="3"/>
      <c r="H1" s="3"/>
    </row>
    <row r="2" spans="1:9" ht="15" x14ac:dyDescent="0.2">
      <c r="A2" s="9" t="s">
        <v>0</v>
      </c>
      <c r="B2" s="6"/>
      <c r="C2" s="6"/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  <c r="I2" s="35" t="s">
        <v>21</v>
      </c>
    </row>
    <row r="3" spans="1:9" ht="15" x14ac:dyDescent="0.2">
      <c r="A3" s="11" t="s">
        <v>2</v>
      </c>
      <c r="B3" s="11" t="s">
        <v>3</v>
      </c>
      <c r="C3" s="6"/>
      <c r="D3" s="44" t="s">
        <v>68</v>
      </c>
      <c r="E3" s="44" t="s">
        <v>69</v>
      </c>
      <c r="F3" s="44" t="s">
        <v>70</v>
      </c>
      <c r="G3" s="44" t="s">
        <v>71</v>
      </c>
      <c r="H3" s="44" t="s">
        <v>72</v>
      </c>
      <c r="I3" s="11" t="s">
        <v>20</v>
      </c>
    </row>
    <row r="4" spans="1:9" ht="15" x14ac:dyDescent="0.2">
      <c r="A4" s="11"/>
      <c r="B4" s="11"/>
      <c r="C4" s="6"/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</row>
    <row r="5" spans="1:9" ht="15.75" x14ac:dyDescent="0.25">
      <c r="A5" s="1"/>
      <c r="B5" s="12" t="s">
        <v>5</v>
      </c>
      <c r="C5" s="6"/>
      <c r="D5" s="9"/>
      <c r="E5" s="9"/>
      <c r="F5" s="9"/>
      <c r="G5" s="9"/>
      <c r="H5" s="9"/>
    </row>
    <row r="6" spans="1:9" ht="15" x14ac:dyDescent="0.2">
      <c r="A6" s="9">
        <v>1</v>
      </c>
      <c r="B6" s="13" t="str">
        <f>'Item 14'!C7</f>
        <v>December 2016</v>
      </c>
      <c r="C6" s="6"/>
      <c r="D6" s="43">
        <f>D24+D42</f>
        <v>19899276</v>
      </c>
      <c r="E6" s="43">
        <f t="shared" ref="E6:I6" si="0">E24+E42</f>
        <v>781161</v>
      </c>
      <c r="F6" s="43">
        <f t="shared" si="0"/>
        <v>-544</v>
      </c>
      <c r="G6" s="43">
        <f t="shared" si="0"/>
        <v>275462</v>
      </c>
      <c r="H6" s="43">
        <f t="shared" si="0"/>
        <v>60710</v>
      </c>
      <c r="I6" s="43">
        <f t="shared" si="0"/>
        <v>21016064</v>
      </c>
    </row>
    <row r="7" spans="1:9" ht="15" x14ac:dyDescent="0.2">
      <c r="A7" s="9">
        <v>2</v>
      </c>
      <c r="B7" s="13" t="str">
        <f>'Item 14'!C8</f>
        <v>January 2017</v>
      </c>
      <c r="C7" s="6"/>
      <c r="D7" s="43">
        <f t="shared" ref="D7:I18" si="1">D25+D43</f>
        <v>19987826</v>
      </c>
      <c r="E7" s="43">
        <f t="shared" si="1"/>
        <v>711436</v>
      </c>
      <c r="F7" s="43">
        <f t="shared" si="1"/>
        <v>0</v>
      </c>
      <c r="G7" s="43">
        <f t="shared" si="1"/>
        <v>309888</v>
      </c>
      <c r="H7" s="43">
        <f t="shared" si="1"/>
        <v>65341</v>
      </c>
      <c r="I7" s="43">
        <f t="shared" si="1"/>
        <v>21074490</v>
      </c>
    </row>
    <row r="8" spans="1:9" ht="15" x14ac:dyDescent="0.2">
      <c r="A8" s="9">
        <v>3</v>
      </c>
      <c r="B8" s="13" t="str">
        <f>'Item 14'!C9</f>
        <v>February</v>
      </c>
      <c r="C8" s="6"/>
      <c r="D8" s="43">
        <f t="shared" si="1"/>
        <v>19943112</v>
      </c>
      <c r="E8" s="43">
        <f t="shared" si="1"/>
        <v>915194</v>
      </c>
      <c r="F8" s="43">
        <f t="shared" si="1"/>
        <v>0</v>
      </c>
      <c r="G8" s="43">
        <f t="shared" si="1"/>
        <v>411694</v>
      </c>
      <c r="H8" s="43">
        <f t="shared" si="1"/>
        <v>70069</v>
      </c>
      <c r="I8" s="43">
        <f t="shared" si="1"/>
        <v>21340070</v>
      </c>
    </row>
    <row r="9" spans="1:9" ht="15" x14ac:dyDescent="0.2">
      <c r="A9" s="9">
        <v>4</v>
      </c>
      <c r="B9" s="13" t="str">
        <f>'Item 14'!C10</f>
        <v>March</v>
      </c>
      <c r="C9" s="6"/>
      <c r="D9" s="43">
        <f t="shared" si="1"/>
        <v>19969289</v>
      </c>
      <c r="E9" s="43">
        <f t="shared" si="1"/>
        <v>569378</v>
      </c>
      <c r="F9" s="43">
        <f t="shared" si="1"/>
        <v>0</v>
      </c>
      <c r="G9" s="43">
        <f t="shared" si="1"/>
        <v>517862</v>
      </c>
      <c r="H9" s="43">
        <f t="shared" si="1"/>
        <v>74350</v>
      </c>
      <c r="I9" s="43">
        <f t="shared" si="1"/>
        <v>21130878</v>
      </c>
    </row>
    <row r="10" spans="1:9" ht="15" x14ac:dyDescent="0.2">
      <c r="A10" s="9">
        <v>5</v>
      </c>
      <c r="B10" s="13" t="str">
        <f>'Item 14'!C11</f>
        <v>April</v>
      </c>
      <c r="C10" s="6"/>
      <c r="D10" s="43">
        <f t="shared" si="1"/>
        <v>18743622</v>
      </c>
      <c r="E10" s="43">
        <f t="shared" si="1"/>
        <v>956471</v>
      </c>
      <c r="F10" s="43">
        <f t="shared" si="1"/>
        <v>0</v>
      </c>
      <c r="G10" s="43">
        <f t="shared" si="1"/>
        <v>162554</v>
      </c>
      <c r="H10" s="43">
        <f t="shared" si="1"/>
        <v>79332</v>
      </c>
      <c r="I10" s="43">
        <f t="shared" si="1"/>
        <v>19941979</v>
      </c>
    </row>
    <row r="11" spans="1:9" ht="15" x14ac:dyDescent="0.2">
      <c r="A11" s="9">
        <v>6</v>
      </c>
      <c r="B11" s="13" t="str">
        <f>'Item 14'!C12</f>
        <v>May</v>
      </c>
      <c r="C11" s="6"/>
      <c r="D11" s="43">
        <f t="shared" si="1"/>
        <v>18564782</v>
      </c>
      <c r="E11" s="43">
        <f t="shared" si="1"/>
        <v>1138212</v>
      </c>
      <c r="F11" s="43">
        <f t="shared" si="1"/>
        <v>-30000</v>
      </c>
      <c r="G11" s="43">
        <f t="shared" si="1"/>
        <v>210918</v>
      </c>
      <c r="H11" s="43">
        <f t="shared" si="1"/>
        <v>83837</v>
      </c>
      <c r="I11" s="43">
        <f t="shared" si="1"/>
        <v>19967749</v>
      </c>
    </row>
    <row r="12" spans="1:9" ht="15" x14ac:dyDescent="0.2">
      <c r="A12" s="9">
        <v>7</v>
      </c>
      <c r="B12" s="13" t="str">
        <f>'Item 14'!C13</f>
        <v>June</v>
      </c>
      <c r="C12" s="6"/>
      <c r="D12" s="43">
        <f t="shared" si="1"/>
        <v>18404190</v>
      </c>
      <c r="E12" s="43">
        <f t="shared" si="1"/>
        <v>948923</v>
      </c>
      <c r="F12" s="43">
        <f t="shared" si="1"/>
        <v>-30000</v>
      </c>
      <c r="G12" s="43">
        <f t="shared" si="1"/>
        <v>296971</v>
      </c>
      <c r="H12" s="43">
        <f t="shared" si="1"/>
        <v>88850</v>
      </c>
      <c r="I12" s="43">
        <f t="shared" si="1"/>
        <v>19708934</v>
      </c>
    </row>
    <row r="13" spans="1:9" ht="15" x14ac:dyDescent="0.2">
      <c r="A13" s="9">
        <v>8</v>
      </c>
      <c r="B13" s="13" t="str">
        <f>'Item 14'!C14</f>
        <v>July</v>
      </c>
      <c r="C13" s="6"/>
      <c r="D13" s="43">
        <f t="shared" si="1"/>
        <v>18340069</v>
      </c>
      <c r="E13" s="43">
        <f t="shared" si="1"/>
        <v>821453</v>
      </c>
      <c r="F13" s="43">
        <f t="shared" si="1"/>
        <v>-30000</v>
      </c>
      <c r="G13" s="43">
        <f t="shared" si="1"/>
        <v>374400</v>
      </c>
      <c r="H13" s="43">
        <f t="shared" si="1"/>
        <v>92914</v>
      </c>
      <c r="I13" s="43">
        <f t="shared" si="1"/>
        <v>19598834</v>
      </c>
    </row>
    <row r="14" spans="1:9" ht="15" x14ac:dyDescent="0.2">
      <c r="A14" s="9">
        <v>9</v>
      </c>
      <c r="B14" s="13" t="str">
        <f>'Item 14'!C15</f>
        <v>August</v>
      </c>
      <c r="C14" s="6"/>
      <c r="D14" s="43">
        <f t="shared" si="1"/>
        <v>18343225</v>
      </c>
      <c r="E14" s="43">
        <f t="shared" si="1"/>
        <v>800721</v>
      </c>
      <c r="F14" s="43">
        <f t="shared" si="1"/>
        <v>-30000</v>
      </c>
      <c r="G14" s="43">
        <f t="shared" si="1"/>
        <v>356106</v>
      </c>
      <c r="H14" s="43">
        <f t="shared" si="1"/>
        <v>98072</v>
      </c>
      <c r="I14" s="43">
        <f t="shared" si="1"/>
        <v>19568123</v>
      </c>
    </row>
    <row r="15" spans="1:9" ht="15" x14ac:dyDescent="0.2">
      <c r="A15" s="9">
        <v>10</v>
      </c>
      <c r="B15" s="13" t="str">
        <f>'Item 14'!C16</f>
        <v>September</v>
      </c>
      <c r="C15" s="6"/>
      <c r="D15" s="43">
        <f t="shared" si="1"/>
        <v>18426432</v>
      </c>
      <c r="E15" s="43">
        <f t="shared" si="1"/>
        <v>937167</v>
      </c>
      <c r="F15" s="43">
        <f t="shared" si="1"/>
        <v>-30000</v>
      </c>
      <c r="G15" s="43">
        <f t="shared" si="1"/>
        <v>529171</v>
      </c>
      <c r="H15" s="43">
        <f t="shared" si="1"/>
        <v>100803</v>
      </c>
      <c r="I15" s="43">
        <f t="shared" si="1"/>
        <v>19963573</v>
      </c>
    </row>
    <row r="16" spans="1:9" ht="15" x14ac:dyDescent="0.2">
      <c r="A16" s="9">
        <v>11</v>
      </c>
      <c r="B16" s="13" t="str">
        <f>'Item 14'!C17</f>
        <v>October</v>
      </c>
      <c r="C16" s="6"/>
      <c r="D16" s="43">
        <f t="shared" si="1"/>
        <v>18422512</v>
      </c>
      <c r="E16" s="43">
        <f t="shared" si="1"/>
        <v>949984</v>
      </c>
      <c r="F16" s="43">
        <f t="shared" si="1"/>
        <v>-30000</v>
      </c>
      <c r="G16" s="43">
        <f t="shared" si="1"/>
        <v>468260</v>
      </c>
      <c r="H16" s="43">
        <f t="shared" si="1"/>
        <v>100803</v>
      </c>
      <c r="I16" s="43">
        <f t="shared" si="1"/>
        <v>19911559</v>
      </c>
    </row>
    <row r="17" spans="1:9" ht="15" x14ac:dyDescent="0.2">
      <c r="A17" s="9">
        <v>12</v>
      </c>
      <c r="B17" s="13" t="str">
        <f>'Item 14'!C18</f>
        <v>November</v>
      </c>
      <c r="C17" s="6"/>
      <c r="D17" s="43">
        <f t="shared" si="1"/>
        <v>17036328</v>
      </c>
      <c r="E17" s="43">
        <f t="shared" si="1"/>
        <v>1017359</v>
      </c>
      <c r="F17" s="43">
        <f t="shared" si="1"/>
        <v>-30000</v>
      </c>
      <c r="G17" s="43">
        <f t="shared" si="1"/>
        <v>451385</v>
      </c>
      <c r="H17" s="43">
        <f t="shared" si="1"/>
        <v>100803</v>
      </c>
      <c r="I17" s="43">
        <f t="shared" si="1"/>
        <v>18575875</v>
      </c>
    </row>
    <row r="18" spans="1:9" ht="15" x14ac:dyDescent="0.2">
      <c r="A18" s="9">
        <v>13</v>
      </c>
      <c r="B18" s="13" t="str">
        <f>'Item 14'!C19</f>
        <v>December</v>
      </c>
      <c r="C18" s="6"/>
      <c r="D18" s="43">
        <f t="shared" si="1"/>
        <v>16881071</v>
      </c>
      <c r="E18" s="43">
        <f t="shared" si="1"/>
        <v>747531</v>
      </c>
      <c r="F18" s="43">
        <f t="shared" si="1"/>
        <v>-30000</v>
      </c>
      <c r="G18" s="43">
        <f t="shared" si="1"/>
        <v>866558</v>
      </c>
      <c r="H18" s="43">
        <f t="shared" si="1"/>
        <v>100803</v>
      </c>
      <c r="I18" s="43">
        <f t="shared" si="1"/>
        <v>18565962</v>
      </c>
    </row>
    <row r="19" spans="1:9" ht="15.75" thickBot="1" x14ac:dyDescent="0.25">
      <c r="A19" s="9">
        <v>14</v>
      </c>
      <c r="B19" s="9" t="s">
        <v>17</v>
      </c>
      <c r="C19" s="6"/>
      <c r="D19" s="14">
        <f t="shared" ref="D19:I19" si="2">SUM(D6:D18)</f>
        <v>242961734</v>
      </c>
      <c r="E19" s="14">
        <f t="shared" si="2"/>
        <v>11294990</v>
      </c>
      <c r="F19" s="14">
        <f t="shared" si="2"/>
        <v>-240544</v>
      </c>
      <c r="G19" s="14">
        <f t="shared" si="2"/>
        <v>5231229</v>
      </c>
      <c r="H19" s="14">
        <f t="shared" si="2"/>
        <v>1116687</v>
      </c>
      <c r="I19" s="14">
        <f t="shared" si="2"/>
        <v>260364090</v>
      </c>
    </row>
    <row r="20" spans="1:9" ht="15.75" thickTop="1" x14ac:dyDescent="0.2">
      <c r="A20" s="9">
        <v>15</v>
      </c>
      <c r="B20" s="6"/>
      <c r="C20" s="6"/>
      <c r="D20" s="15"/>
      <c r="E20" s="15"/>
      <c r="F20" s="15"/>
      <c r="G20" s="15"/>
      <c r="H20" s="15"/>
    </row>
    <row r="21" spans="1:9" ht="15.75" thickBot="1" x14ac:dyDescent="0.25">
      <c r="A21" s="9">
        <v>16</v>
      </c>
      <c r="B21" s="1" t="s">
        <v>18</v>
      </c>
      <c r="C21" s="6"/>
      <c r="D21" s="16">
        <f t="shared" ref="D21:F21" si="3">D19/13</f>
        <v>18689364.153846152</v>
      </c>
      <c r="E21" s="16">
        <f t="shared" si="3"/>
        <v>868845.38461538462</v>
      </c>
      <c r="F21" s="16">
        <f t="shared" si="3"/>
        <v>-18503.384615384617</v>
      </c>
      <c r="G21" s="16">
        <f t="shared" ref="G21" si="4">G19/13</f>
        <v>402402.23076923075</v>
      </c>
      <c r="H21" s="16">
        <f>H19/13</f>
        <v>85899</v>
      </c>
      <c r="I21" s="16">
        <f>I19/13</f>
        <v>20028006.923076924</v>
      </c>
    </row>
    <row r="22" spans="1:9" ht="15.75" thickTop="1" x14ac:dyDescent="0.2">
      <c r="A22" s="9">
        <v>17</v>
      </c>
      <c r="B22" s="2"/>
      <c r="C22" s="2"/>
      <c r="D22" s="15"/>
      <c r="E22" s="15"/>
      <c r="F22" s="15"/>
      <c r="G22" s="15"/>
      <c r="H22" s="15"/>
    </row>
    <row r="23" spans="1:9" ht="15.75" x14ac:dyDescent="0.25">
      <c r="A23" s="9">
        <v>20</v>
      </c>
      <c r="B23" s="18" t="s">
        <v>53</v>
      </c>
      <c r="C23" s="2"/>
      <c r="D23" s="19"/>
      <c r="E23" s="19"/>
      <c r="F23" s="19"/>
      <c r="G23" s="19"/>
      <c r="H23" s="19"/>
    </row>
    <row r="24" spans="1:9" ht="15" x14ac:dyDescent="0.2">
      <c r="A24" s="9">
        <v>21</v>
      </c>
      <c r="B24" s="13" t="str">
        <f>'Item 14'!C25</f>
        <v>December 2016</v>
      </c>
      <c r="C24" s="2"/>
      <c r="D24" s="43">
        <v>467039</v>
      </c>
      <c r="E24" s="43">
        <v>0</v>
      </c>
      <c r="F24" s="43">
        <v>0</v>
      </c>
      <c r="G24" s="43">
        <v>13545</v>
      </c>
      <c r="H24" s="43">
        <v>0</v>
      </c>
      <c r="I24" s="20">
        <v>480584</v>
      </c>
    </row>
    <row r="25" spans="1:9" ht="15" x14ac:dyDescent="0.2">
      <c r="A25" s="9">
        <v>22</v>
      </c>
      <c r="B25" s="13" t="str">
        <f>'Item 14'!C26</f>
        <v>January 2017</v>
      </c>
      <c r="D25" s="43">
        <v>489372</v>
      </c>
      <c r="E25" s="43">
        <v>0</v>
      </c>
      <c r="F25" s="43">
        <v>0</v>
      </c>
      <c r="G25" s="43">
        <v>25800</v>
      </c>
      <c r="H25" s="43">
        <v>0</v>
      </c>
      <c r="I25" s="20">
        <v>515172</v>
      </c>
    </row>
    <row r="26" spans="1:9" ht="15" x14ac:dyDescent="0.2">
      <c r="A26" s="9">
        <v>23</v>
      </c>
      <c r="B26" s="13" t="str">
        <f>'Item 14'!C27</f>
        <v>February</v>
      </c>
      <c r="C26" s="21"/>
      <c r="D26" s="43">
        <v>461566</v>
      </c>
      <c r="E26" s="43">
        <v>0</v>
      </c>
      <c r="F26" s="43">
        <v>0</v>
      </c>
      <c r="G26" s="43">
        <v>31435</v>
      </c>
      <c r="H26" s="43">
        <v>0</v>
      </c>
      <c r="I26" s="20">
        <v>493001</v>
      </c>
    </row>
    <row r="27" spans="1:9" ht="15" x14ac:dyDescent="0.2">
      <c r="A27" s="9">
        <v>24</v>
      </c>
      <c r="B27" s="13" t="str">
        <f>'Item 14'!C28</f>
        <v>March</v>
      </c>
      <c r="C27" s="21"/>
      <c r="D27" s="43">
        <v>439857</v>
      </c>
      <c r="E27" s="43">
        <v>0</v>
      </c>
      <c r="F27" s="43">
        <v>0</v>
      </c>
      <c r="G27" s="43">
        <v>44885</v>
      </c>
      <c r="H27" s="43">
        <v>0</v>
      </c>
      <c r="I27" s="20">
        <v>484742</v>
      </c>
    </row>
    <row r="28" spans="1:9" ht="15" x14ac:dyDescent="0.2">
      <c r="A28" s="9">
        <v>25</v>
      </c>
      <c r="B28" s="13" t="str">
        <f>'Item 14'!C29</f>
        <v>April</v>
      </c>
      <c r="C28" s="21"/>
      <c r="D28" s="43">
        <v>470054</v>
      </c>
      <c r="E28" s="43">
        <v>0</v>
      </c>
      <c r="F28" s="43">
        <v>0</v>
      </c>
      <c r="G28" s="43">
        <v>50084</v>
      </c>
      <c r="H28" s="43">
        <v>0</v>
      </c>
      <c r="I28" s="20">
        <v>520137</v>
      </c>
    </row>
    <row r="29" spans="1:9" ht="15" x14ac:dyDescent="0.2">
      <c r="A29" s="9">
        <v>26</v>
      </c>
      <c r="B29" s="13" t="str">
        <f>'Item 14'!C30</f>
        <v>May</v>
      </c>
      <c r="C29" s="21"/>
      <c r="D29" s="43">
        <v>406994</v>
      </c>
      <c r="E29" s="43">
        <v>0</v>
      </c>
      <c r="F29" s="43">
        <v>0</v>
      </c>
      <c r="G29" s="43">
        <v>32609</v>
      </c>
      <c r="H29" s="43">
        <v>0</v>
      </c>
      <c r="I29" s="20">
        <v>439603</v>
      </c>
    </row>
    <row r="30" spans="1:9" ht="15" x14ac:dyDescent="0.2">
      <c r="A30" s="9">
        <v>27</v>
      </c>
      <c r="B30" s="13" t="str">
        <f>'Item 14'!C31</f>
        <v>June</v>
      </c>
      <c r="C30" s="21"/>
      <c r="D30" s="43">
        <v>449789</v>
      </c>
      <c r="E30" s="43">
        <v>0</v>
      </c>
      <c r="F30" s="43">
        <v>0</v>
      </c>
      <c r="G30" s="43">
        <v>35903</v>
      </c>
      <c r="H30" s="43">
        <v>0</v>
      </c>
      <c r="I30" s="20">
        <v>485692</v>
      </c>
    </row>
    <row r="31" spans="1:9" ht="15" x14ac:dyDescent="0.2">
      <c r="A31" s="9">
        <v>28</v>
      </c>
      <c r="B31" s="13" t="str">
        <f>'Item 14'!C32</f>
        <v>July</v>
      </c>
      <c r="C31" s="21"/>
      <c r="D31" s="43">
        <v>427871</v>
      </c>
      <c r="E31" s="43">
        <v>0</v>
      </c>
      <c r="F31" s="43">
        <v>0</v>
      </c>
      <c r="G31" s="43">
        <v>-11075</v>
      </c>
      <c r="H31" s="43">
        <v>0</v>
      </c>
      <c r="I31" s="20">
        <v>416795</v>
      </c>
    </row>
    <row r="32" spans="1:9" ht="15" x14ac:dyDescent="0.2">
      <c r="A32" s="9">
        <v>29</v>
      </c>
      <c r="B32" s="13" t="str">
        <f>'Item 14'!C33</f>
        <v>August</v>
      </c>
      <c r="C32" s="21"/>
      <c r="D32" s="43">
        <v>388885</v>
      </c>
      <c r="E32" s="43">
        <v>0</v>
      </c>
      <c r="F32" s="43">
        <v>0</v>
      </c>
      <c r="G32" s="43">
        <v>-12946</v>
      </c>
      <c r="H32" s="43">
        <v>0</v>
      </c>
      <c r="I32" s="20">
        <v>375938</v>
      </c>
    </row>
    <row r="33" spans="1:9" ht="15" x14ac:dyDescent="0.2">
      <c r="A33" s="9">
        <v>30</v>
      </c>
      <c r="B33" s="13" t="str">
        <f>'Item 14'!C34</f>
        <v>September</v>
      </c>
      <c r="C33" s="21"/>
      <c r="D33" s="43">
        <v>360392</v>
      </c>
      <c r="E33" s="43">
        <v>0</v>
      </c>
      <c r="F33" s="43">
        <v>0</v>
      </c>
      <c r="G33" s="43">
        <v>-15534</v>
      </c>
      <c r="H33" s="43">
        <v>0</v>
      </c>
      <c r="I33" s="20">
        <v>344858</v>
      </c>
    </row>
    <row r="34" spans="1:9" ht="15" x14ac:dyDescent="0.2">
      <c r="A34" s="9">
        <v>31</v>
      </c>
      <c r="B34" s="13" t="str">
        <f>'Item 14'!C35</f>
        <v>October</v>
      </c>
      <c r="D34" s="43">
        <v>334870</v>
      </c>
      <c r="E34" s="43">
        <v>0</v>
      </c>
      <c r="F34" s="43">
        <v>0</v>
      </c>
      <c r="G34" s="43">
        <v>1066</v>
      </c>
      <c r="H34" s="43">
        <v>0</v>
      </c>
      <c r="I34" s="20">
        <v>335936</v>
      </c>
    </row>
    <row r="35" spans="1:9" ht="15" x14ac:dyDescent="0.2">
      <c r="A35" s="9">
        <v>32</v>
      </c>
      <c r="B35" s="13" t="str">
        <f>'Item 14'!C36</f>
        <v>November</v>
      </c>
      <c r="D35" s="43">
        <v>352478</v>
      </c>
      <c r="E35" s="43">
        <v>0</v>
      </c>
      <c r="F35" s="43">
        <v>0</v>
      </c>
      <c r="G35" s="43">
        <v>3358</v>
      </c>
      <c r="H35" s="43">
        <v>0</v>
      </c>
      <c r="I35" s="20">
        <v>355836</v>
      </c>
    </row>
    <row r="36" spans="1:9" ht="15" x14ac:dyDescent="0.2">
      <c r="A36" s="9">
        <v>33</v>
      </c>
      <c r="B36" s="13" t="str">
        <f>'Item 14'!C37</f>
        <v>December</v>
      </c>
      <c r="D36" s="43">
        <v>296279</v>
      </c>
      <c r="E36" s="43">
        <v>0</v>
      </c>
      <c r="F36" s="43">
        <v>0</v>
      </c>
      <c r="G36" s="43">
        <v>83075</v>
      </c>
      <c r="H36" s="43">
        <v>0</v>
      </c>
      <c r="I36" s="20">
        <v>379353</v>
      </c>
    </row>
    <row r="37" spans="1:9" ht="15.75" thickBot="1" x14ac:dyDescent="0.25">
      <c r="A37" s="9">
        <v>34</v>
      </c>
      <c r="B37" s="9" t="s">
        <v>17</v>
      </c>
      <c r="D37" s="14">
        <f t="shared" ref="D37:I37" si="5">SUM(D24:D36)</f>
        <v>5345446</v>
      </c>
      <c r="E37" s="14">
        <f t="shared" si="5"/>
        <v>0</v>
      </c>
      <c r="F37" s="14">
        <f t="shared" si="5"/>
        <v>0</v>
      </c>
      <c r="G37" s="14">
        <f t="shared" si="5"/>
        <v>282205</v>
      </c>
      <c r="H37" s="14">
        <f t="shared" si="5"/>
        <v>0</v>
      </c>
      <c r="I37" s="14">
        <f t="shared" si="5"/>
        <v>5627647</v>
      </c>
    </row>
    <row r="38" spans="1:9" ht="15.75" thickTop="1" x14ac:dyDescent="0.2">
      <c r="A38" s="9">
        <v>35</v>
      </c>
      <c r="B38" s="6"/>
      <c r="D38" s="15"/>
      <c r="E38" s="15"/>
      <c r="F38" s="15"/>
      <c r="G38" s="15"/>
      <c r="H38" s="15"/>
      <c r="I38" s="15"/>
    </row>
    <row r="39" spans="1:9" ht="15.75" thickBot="1" x14ac:dyDescent="0.25">
      <c r="A39" s="9">
        <v>36</v>
      </c>
      <c r="B39" s="1" t="s">
        <v>18</v>
      </c>
      <c r="D39" s="16">
        <f t="shared" ref="D39" si="6">D37/13</f>
        <v>411188.15384615387</v>
      </c>
      <c r="E39" s="16">
        <f>E37/13</f>
        <v>0</v>
      </c>
      <c r="F39" s="16">
        <f>F37/13</f>
        <v>0</v>
      </c>
      <c r="G39" s="16">
        <f t="shared" ref="G39" si="7">G37/13</f>
        <v>21708.076923076922</v>
      </c>
      <c r="H39" s="16">
        <f>H37/13</f>
        <v>0</v>
      </c>
      <c r="I39" s="16">
        <f>I37/13</f>
        <v>432895.92307692306</v>
      </c>
    </row>
    <row r="40" spans="1:9" ht="15.75" thickTop="1" x14ac:dyDescent="0.2">
      <c r="A40" s="9">
        <v>37</v>
      </c>
      <c r="D40" s="32"/>
      <c r="E40" s="32"/>
      <c r="F40" s="32"/>
      <c r="G40" s="32"/>
      <c r="H40" s="32"/>
    </row>
    <row r="41" spans="1:9" ht="15.75" x14ac:dyDescent="0.25">
      <c r="A41" s="9">
        <v>40</v>
      </c>
      <c r="B41" s="18" t="s">
        <v>58</v>
      </c>
      <c r="D41" s="38"/>
      <c r="E41" s="38"/>
      <c r="F41" s="38"/>
      <c r="G41" s="38"/>
      <c r="H41" s="38"/>
    </row>
    <row r="42" spans="1:9" ht="15" x14ac:dyDescent="0.2">
      <c r="A42" s="9">
        <v>41</v>
      </c>
      <c r="B42" s="13" t="str">
        <f>'Item 14'!C43</f>
        <v>December 2016</v>
      </c>
      <c r="C42" s="2"/>
      <c r="D42" s="43">
        <v>19432237</v>
      </c>
      <c r="E42" s="43">
        <v>781161</v>
      </c>
      <c r="F42" s="43">
        <v>-544</v>
      </c>
      <c r="G42" s="43">
        <v>261917</v>
      </c>
      <c r="H42" s="43">
        <v>60710</v>
      </c>
      <c r="I42" s="20">
        <v>20535480</v>
      </c>
    </row>
    <row r="43" spans="1:9" ht="15" x14ac:dyDescent="0.2">
      <c r="A43" s="9">
        <v>42</v>
      </c>
      <c r="B43" s="13" t="str">
        <f>'Item 14'!C44</f>
        <v>January 2017</v>
      </c>
      <c r="C43" s="2"/>
      <c r="D43" s="43">
        <v>19498454</v>
      </c>
      <c r="E43" s="43">
        <v>711436</v>
      </c>
      <c r="F43" s="43">
        <v>0</v>
      </c>
      <c r="G43" s="43">
        <v>284088</v>
      </c>
      <c r="H43" s="43">
        <v>65341</v>
      </c>
      <c r="I43" s="20">
        <v>20559318</v>
      </c>
    </row>
    <row r="44" spans="1:9" ht="15" x14ac:dyDescent="0.2">
      <c r="A44" s="9">
        <v>43</v>
      </c>
      <c r="B44" s="13" t="str">
        <f>'Item 14'!C45</f>
        <v>February</v>
      </c>
      <c r="C44" s="2"/>
      <c r="D44" s="43">
        <v>19481546</v>
      </c>
      <c r="E44" s="43">
        <v>915194</v>
      </c>
      <c r="F44" s="43">
        <v>0</v>
      </c>
      <c r="G44" s="43">
        <v>380259</v>
      </c>
      <c r="H44" s="43">
        <v>70069</v>
      </c>
      <c r="I44" s="20">
        <v>20847069</v>
      </c>
    </row>
    <row r="45" spans="1:9" ht="15" x14ac:dyDescent="0.2">
      <c r="A45" s="9">
        <v>44</v>
      </c>
      <c r="B45" s="13" t="str">
        <f>'Item 14'!C46</f>
        <v>March</v>
      </c>
      <c r="C45" s="2"/>
      <c r="D45" s="43">
        <v>19529432</v>
      </c>
      <c r="E45" s="43">
        <v>569378</v>
      </c>
      <c r="F45" s="43">
        <v>0</v>
      </c>
      <c r="G45" s="43">
        <v>472977</v>
      </c>
      <c r="H45" s="43">
        <v>74350</v>
      </c>
      <c r="I45" s="20">
        <v>20646136</v>
      </c>
    </row>
    <row r="46" spans="1:9" ht="15" x14ac:dyDescent="0.2">
      <c r="A46" s="9">
        <v>45</v>
      </c>
      <c r="B46" s="13" t="str">
        <f>'Item 14'!C47</f>
        <v>April</v>
      </c>
      <c r="C46" s="2"/>
      <c r="D46" s="43">
        <v>18273568</v>
      </c>
      <c r="E46" s="43">
        <v>956471</v>
      </c>
      <c r="F46" s="43">
        <v>0</v>
      </c>
      <c r="G46" s="43">
        <v>112470</v>
      </c>
      <c r="H46" s="43">
        <v>79332</v>
      </c>
      <c r="I46" s="20">
        <v>19421842</v>
      </c>
    </row>
    <row r="47" spans="1:9" ht="15" x14ac:dyDescent="0.2">
      <c r="A47" s="9">
        <v>46</v>
      </c>
      <c r="B47" s="13" t="str">
        <f>'Item 14'!C48</f>
        <v>May</v>
      </c>
      <c r="C47" s="2"/>
      <c r="D47" s="43">
        <v>18157788</v>
      </c>
      <c r="E47" s="43">
        <v>1138212</v>
      </c>
      <c r="F47" s="43">
        <v>-30000</v>
      </c>
      <c r="G47" s="43">
        <v>178309</v>
      </c>
      <c r="H47" s="43">
        <v>83837</v>
      </c>
      <c r="I47" s="20">
        <v>19528146</v>
      </c>
    </row>
    <row r="48" spans="1:9" ht="15" x14ac:dyDescent="0.2">
      <c r="A48" s="9">
        <v>47</v>
      </c>
      <c r="B48" s="13" t="str">
        <f>'Item 14'!C49</f>
        <v>June</v>
      </c>
      <c r="C48" s="6"/>
      <c r="D48" s="43">
        <v>17954401</v>
      </c>
      <c r="E48" s="43">
        <v>948923</v>
      </c>
      <c r="F48" s="43">
        <v>-30000</v>
      </c>
      <c r="G48" s="43">
        <v>261068</v>
      </c>
      <c r="H48" s="43">
        <v>88850</v>
      </c>
      <c r="I48" s="20">
        <v>19223242</v>
      </c>
    </row>
    <row r="49" spans="1:9" ht="15" x14ac:dyDescent="0.2">
      <c r="A49" s="9">
        <v>48</v>
      </c>
      <c r="B49" s="13" t="str">
        <f>'Item 14'!C50</f>
        <v>July</v>
      </c>
      <c r="C49" s="6"/>
      <c r="D49" s="43">
        <v>17912198</v>
      </c>
      <c r="E49" s="43">
        <v>821453</v>
      </c>
      <c r="F49" s="43">
        <v>-30000</v>
      </c>
      <c r="G49" s="43">
        <v>385475</v>
      </c>
      <c r="H49" s="43">
        <v>92914</v>
      </c>
      <c r="I49" s="20">
        <v>19182039</v>
      </c>
    </row>
    <row r="50" spans="1:9" ht="15" x14ac:dyDescent="0.2">
      <c r="A50" s="9">
        <v>49</v>
      </c>
      <c r="B50" s="13" t="str">
        <f>'Item 14'!C51</f>
        <v>August</v>
      </c>
      <c r="C50" s="6"/>
      <c r="D50" s="43">
        <v>17954340</v>
      </c>
      <c r="E50" s="43">
        <v>800721</v>
      </c>
      <c r="F50" s="43">
        <v>-30000</v>
      </c>
      <c r="G50" s="43">
        <v>369052</v>
      </c>
      <c r="H50" s="43">
        <v>98072</v>
      </c>
      <c r="I50" s="20">
        <v>19192185</v>
      </c>
    </row>
    <row r="51" spans="1:9" ht="15" x14ac:dyDescent="0.2">
      <c r="A51" s="9">
        <v>50</v>
      </c>
      <c r="B51" s="13" t="str">
        <f>'Item 14'!C52</f>
        <v>September</v>
      </c>
      <c r="C51" s="6"/>
      <c r="D51" s="43">
        <v>18066040</v>
      </c>
      <c r="E51" s="43">
        <v>937167</v>
      </c>
      <c r="F51" s="43">
        <v>-30000</v>
      </c>
      <c r="G51" s="43">
        <v>544705</v>
      </c>
      <c r="H51" s="43">
        <v>100803</v>
      </c>
      <c r="I51" s="20">
        <v>19618715</v>
      </c>
    </row>
    <row r="52" spans="1:9" ht="15" x14ac:dyDescent="0.2">
      <c r="A52" s="9">
        <v>51</v>
      </c>
      <c r="B52" s="13" t="str">
        <f>'Item 14'!C53</f>
        <v>October</v>
      </c>
      <c r="C52" s="6"/>
      <c r="D52" s="43">
        <v>18087642</v>
      </c>
      <c r="E52" s="43">
        <v>949984</v>
      </c>
      <c r="F52" s="43">
        <v>-30000</v>
      </c>
      <c r="G52" s="43">
        <v>467194</v>
      </c>
      <c r="H52" s="43">
        <v>100803</v>
      </c>
      <c r="I52" s="20">
        <v>19575623</v>
      </c>
    </row>
    <row r="53" spans="1:9" ht="15" x14ac:dyDescent="0.2">
      <c r="A53" s="9">
        <v>52</v>
      </c>
      <c r="B53" s="13" t="str">
        <f>'Item 14'!C54</f>
        <v>November</v>
      </c>
      <c r="C53" s="6"/>
      <c r="D53" s="43">
        <v>16683850</v>
      </c>
      <c r="E53" s="43">
        <v>1017359</v>
      </c>
      <c r="F53" s="43">
        <v>-30000</v>
      </c>
      <c r="G53" s="43">
        <v>448027</v>
      </c>
      <c r="H53" s="43">
        <v>100803</v>
      </c>
      <c r="I53" s="20">
        <v>18220039</v>
      </c>
    </row>
    <row r="54" spans="1:9" ht="15" x14ac:dyDescent="0.2">
      <c r="A54" s="9">
        <v>53</v>
      </c>
      <c r="B54" s="13" t="str">
        <f>'Item 14'!C55</f>
        <v>December</v>
      </c>
      <c r="C54" s="6"/>
      <c r="D54" s="43">
        <v>16584792</v>
      </c>
      <c r="E54" s="43">
        <v>747531</v>
      </c>
      <c r="F54" s="43">
        <v>-30000</v>
      </c>
      <c r="G54" s="43">
        <v>783483</v>
      </c>
      <c r="H54" s="43">
        <v>100803</v>
      </c>
      <c r="I54" s="20">
        <v>18186609</v>
      </c>
    </row>
    <row r="55" spans="1:9" ht="15.75" thickBot="1" x14ac:dyDescent="0.25">
      <c r="A55" s="9">
        <v>54</v>
      </c>
      <c r="B55" s="9" t="s">
        <v>17</v>
      </c>
      <c r="C55" s="6"/>
      <c r="D55" s="14">
        <f t="shared" ref="D55:I55" si="8">SUM(D42:D54)</f>
        <v>237616288</v>
      </c>
      <c r="E55" s="14">
        <f t="shared" si="8"/>
        <v>11294990</v>
      </c>
      <c r="F55" s="14">
        <f t="shared" si="8"/>
        <v>-240544</v>
      </c>
      <c r="G55" s="14">
        <f t="shared" si="8"/>
        <v>4949024</v>
      </c>
      <c r="H55" s="14">
        <f t="shared" si="8"/>
        <v>1116687</v>
      </c>
      <c r="I55" s="14">
        <f t="shared" si="8"/>
        <v>254736443</v>
      </c>
    </row>
    <row r="56" spans="1:9" ht="15.75" thickTop="1" x14ac:dyDescent="0.2">
      <c r="A56" s="9">
        <v>55</v>
      </c>
      <c r="B56" s="6"/>
      <c r="C56" s="6"/>
      <c r="D56" s="15"/>
      <c r="E56" s="15"/>
      <c r="F56" s="15"/>
      <c r="G56" s="15"/>
      <c r="H56" s="15"/>
      <c r="I56" s="15"/>
    </row>
    <row r="57" spans="1:9" ht="15.75" thickBot="1" x14ac:dyDescent="0.25">
      <c r="A57" s="9">
        <v>56</v>
      </c>
      <c r="B57" s="1" t="s">
        <v>18</v>
      </c>
      <c r="C57" s="6"/>
      <c r="D57" s="16">
        <f t="shared" ref="D57" si="9">D55/13</f>
        <v>18278176</v>
      </c>
      <c r="E57" s="16">
        <f>E55/13</f>
        <v>868845.38461538462</v>
      </c>
      <c r="F57" s="16">
        <f>F55/13</f>
        <v>-18503.384615384617</v>
      </c>
      <c r="G57" s="16">
        <f t="shared" ref="G57" si="10">G55/13</f>
        <v>380694.15384615387</v>
      </c>
      <c r="H57" s="16">
        <f>H55/13</f>
        <v>85899</v>
      </c>
      <c r="I57" s="16">
        <f>I55/13</f>
        <v>19595111</v>
      </c>
    </row>
    <row r="58" spans="1:9" ht="15.75" thickTop="1" x14ac:dyDescent="0.2">
      <c r="A58" s="9"/>
      <c r="B58" s="13"/>
      <c r="C58" s="6"/>
      <c r="H58" s="23"/>
    </row>
    <row r="59" spans="1:9" ht="15" x14ac:dyDescent="0.2">
      <c r="A59" s="9"/>
      <c r="B59" s="13"/>
      <c r="C59" s="6"/>
      <c r="H59" s="23"/>
    </row>
    <row r="60" spans="1:9" ht="15" x14ac:dyDescent="0.2">
      <c r="A60" s="9"/>
      <c r="B60" s="13"/>
      <c r="C60" s="6"/>
      <c r="D60" s="22">
        <f t="shared" ref="D60:I60" si="11">D21-D39-D57</f>
        <v>0</v>
      </c>
      <c r="E60" s="22">
        <f t="shared" si="11"/>
        <v>0</v>
      </c>
      <c r="F60" s="22">
        <f t="shared" si="11"/>
        <v>0</v>
      </c>
      <c r="G60" s="22">
        <f t="shared" si="11"/>
        <v>0</v>
      </c>
      <c r="H60" s="22">
        <f t="shared" si="11"/>
        <v>0</v>
      </c>
      <c r="I60" s="22">
        <f t="shared" si="11"/>
        <v>0</v>
      </c>
    </row>
    <row r="61" spans="1:9" ht="15" x14ac:dyDescent="0.2">
      <c r="A61" s="9"/>
      <c r="B61" s="13"/>
      <c r="C61" s="6"/>
      <c r="H61" s="23"/>
    </row>
    <row r="62" spans="1:9" ht="15" x14ac:dyDescent="0.2">
      <c r="A62" s="9"/>
      <c r="B62" s="13"/>
      <c r="C62" s="6"/>
      <c r="D62" s="22"/>
      <c r="E62" s="22"/>
      <c r="F62" s="22"/>
      <c r="G62" s="22"/>
      <c r="H62" s="22"/>
      <c r="I62" s="22"/>
    </row>
    <row r="63" spans="1:9" ht="15" x14ac:dyDescent="0.2">
      <c r="A63" s="9"/>
      <c r="B63" s="13"/>
      <c r="C63" s="6"/>
      <c r="D63" s="22"/>
      <c r="E63" s="22"/>
      <c r="F63" s="22"/>
      <c r="G63" s="22"/>
      <c r="H63" s="22"/>
      <c r="I63" s="22"/>
    </row>
    <row r="64" spans="1:9" ht="15" x14ac:dyDescent="0.2">
      <c r="A64" s="9"/>
      <c r="B64" s="13"/>
      <c r="C64" s="6"/>
      <c r="D64" s="22"/>
      <c r="E64" s="22"/>
      <c r="F64" s="22"/>
      <c r="G64" s="22"/>
      <c r="H64" s="22"/>
      <c r="I64" s="22"/>
    </row>
    <row r="65" spans="1:9" ht="15" x14ac:dyDescent="0.2">
      <c r="A65" s="9"/>
      <c r="B65" s="13"/>
      <c r="C65" s="6"/>
      <c r="D65" s="22"/>
      <c r="E65" s="22"/>
      <c r="F65" s="22"/>
      <c r="G65" s="22"/>
      <c r="H65" s="22"/>
      <c r="I65" s="22"/>
    </row>
    <row r="66" spans="1:9" ht="15" x14ac:dyDescent="0.2">
      <c r="A66" s="9"/>
      <c r="B66" s="9"/>
      <c r="C66" s="6"/>
      <c r="D66" s="22"/>
      <c r="E66" s="22"/>
      <c r="F66" s="22"/>
      <c r="G66" s="22"/>
      <c r="H66" s="22"/>
      <c r="I66" s="22"/>
    </row>
    <row r="67" spans="1:9" ht="15" x14ac:dyDescent="0.2">
      <c r="A67" s="9"/>
      <c r="B67" s="6"/>
      <c r="C67" s="6"/>
      <c r="D67" s="22"/>
      <c r="E67" s="22"/>
      <c r="F67" s="22"/>
      <c r="G67" s="22"/>
      <c r="H67" s="22"/>
      <c r="I67" s="22"/>
    </row>
    <row r="68" spans="1:9" ht="15" x14ac:dyDescent="0.2">
      <c r="A68" s="9"/>
      <c r="B68" s="1"/>
      <c r="C68" s="6"/>
      <c r="D68" s="22"/>
      <c r="E68" s="22"/>
      <c r="F68" s="22"/>
      <c r="G68" s="22"/>
      <c r="H68" s="22"/>
      <c r="I68" s="22"/>
    </row>
    <row r="69" spans="1:9" ht="15" x14ac:dyDescent="0.2">
      <c r="A69" s="9"/>
      <c r="B69" s="2"/>
      <c r="C69" s="2"/>
      <c r="D69" s="22"/>
      <c r="E69" s="22"/>
      <c r="F69" s="22"/>
      <c r="G69" s="22"/>
      <c r="H69" s="22"/>
      <c r="I69" s="22"/>
    </row>
    <row r="70" spans="1:9" ht="15.75" x14ac:dyDescent="0.25">
      <c r="A70" s="9"/>
      <c r="B70" s="17"/>
      <c r="C70" s="2"/>
      <c r="D70" s="22"/>
      <c r="E70" s="22"/>
      <c r="F70" s="22"/>
      <c r="G70" s="22"/>
      <c r="H70" s="22"/>
      <c r="I70" s="22"/>
    </row>
    <row r="71" spans="1:9" ht="15.75" x14ac:dyDescent="0.25">
      <c r="A71" s="9"/>
      <c r="B71" s="17"/>
      <c r="C71" s="2"/>
      <c r="D71" s="22"/>
      <c r="E71" s="22"/>
      <c r="F71" s="22"/>
      <c r="G71" s="22"/>
      <c r="H71" s="22"/>
      <c r="I71" s="22"/>
    </row>
    <row r="72" spans="1:9" ht="15.75" x14ac:dyDescent="0.25">
      <c r="A72" s="9"/>
      <c r="B72" s="18"/>
      <c r="C72" s="2"/>
      <c r="D72" s="22"/>
      <c r="E72" s="22"/>
      <c r="F72" s="22"/>
      <c r="G72" s="22"/>
      <c r="H72" s="22"/>
      <c r="I72" s="22"/>
    </row>
    <row r="73" spans="1:9" ht="15" x14ac:dyDescent="0.2">
      <c r="A73" s="9"/>
      <c r="B73" s="13"/>
      <c r="C73" s="2"/>
      <c r="D73" s="22"/>
      <c r="E73" s="22"/>
      <c r="F73" s="22"/>
      <c r="G73" s="22"/>
      <c r="H73" s="22"/>
      <c r="I73" s="22"/>
    </row>
    <row r="74" spans="1:9" ht="15" x14ac:dyDescent="0.2">
      <c r="A74" s="9"/>
      <c r="B74" s="13"/>
      <c r="D74" s="22"/>
      <c r="E74" s="22"/>
      <c r="F74" s="22"/>
      <c r="G74" s="22"/>
      <c r="H74" s="22"/>
      <c r="I74" s="22"/>
    </row>
    <row r="75" spans="1:9" ht="15" x14ac:dyDescent="0.2">
      <c r="A75" s="9"/>
      <c r="B75" s="13"/>
      <c r="C75" s="21"/>
      <c r="H75" s="26"/>
    </row>
    <row r="76" spans="1:9" ht="15" x14ac:dyDescent="0.2">
      <c r="A76" s="9"/>
      <c r="B76" s="13"/>
      <c r="C76" s="21"/>
      <c r="H76" s="26"/>
    </row>
    <row r="77" spans="1:9" ht="15" x14ac:dyDescent="0.2">
      <c r="A77" s="9"/>
      <c r="B77" s="13"/>
      <c r="C77" s="21"/>
      <c r="H77" s="26"/>
    </row>
    <row r="78" spans="1:9" ht="15" x14ac:dyDescent="0.2">
      <c r="A78" s="9"/>
      <c r="B78" s="13"/>
      <c r="C78" s="21"/>
      <c r="H78" s="26"/>
    </row>
    <row r="79" spans="1:9" ht="15" x14ac:dyDescent="0.2">
      <c r="A79" s="9"/>
      <c r="B79" s="13"/>
      <c r="C79" s="21"/>
      <c r="H79" s="26"/>
    </row>
    <row r="80" spans="1:9" ht="15" x14ac:dyDescent="0.2">
      <c r="A80" s="9"/>
      <c r="B80" s="13"/>
      <c r="C80" s="21"/>
      <c r="H80" s="26"/>
    </row>
    <row r="81" spans="1:8" ht="15" x14ac:dyDescent="0.2">
      <c r="A81" s="9"/>
      <c r="B81" s="13"/>
      <c r="C81" s="21"/>
      <c r="H81" s="26"/>
    </row>
    <row r="82" spans="1:8" ht="15" x14ac:dyDescent="0.2">
      <c r="A82" s="9"/>
      <c r="B82" s="13"/>
      <c r="C82" s="21"/>
      <c r="H82" s="26"/>
    </row>
    <row r="83" spans="1:8" ht="15" x14ac:dyDescent="0.2">
      <c r="A83" s="9"/>
      <c r="B83" s="13"/>
      <c r="H83" s="26"/>
    </row>
    <row r="84" spans="1:8" ht="15" x14ac:dyDescent="0.2">
      <c r="A84" s="9"/>
      <c r="B84" s="13"/>
      <c r="H84" s="26"/>
    </row>
    <row r="85" spans="1:8" ht="15" x14ac:dyDescent="0.2">
      <c r="A85" s="9"/>
      <c r="B85" s="13"/>
      <c r="H85" s="26"/>
    </row>
    <row r="86" spans="1:8" ht="15" x14ac:dyDescent="0.2">
      <c r="A86" s="9"/>
      <c r="B86" s="9"/>
      <c r="H86" s="24"/>
    </row>
    <row r="87" spans="1:8" ht="15" x14ac:dyDescent="0.2">
      <c r="A87" s="9"/>
      <c r="B87" s="6"/>
      <c r="H87" s="25"/>
    </row>
    <row r="88" spans="1:8" ht="15" x14ac:dyDescent="0.2">
      <c r="A88" s="9"/>
      <c r="B88" s="1"/>
      <c r="H88" s="24"/>
    </row>
  </sheetData>
  <phoneticPr fontId="3" type="noConversion"/>
  <pageMargins left="0.5" right="0.25" top="0.86805555555555602" bottom="0.75" header="0.3" footer="0.3"/>
  <pageSetup scale="67" orientation="portrait" r:id="rId1"/>
  <headerFooter alignWithMargins="0">
    <oddHeader>&amp;L&amp;"Arial,Bold"DUKE ENERGY KENTUCKY
MONTHLY AND 13-MONTH AVERAGE ACCOUNT BALANCESS
CALENDAR YEAR 2017&amp;R&amp;"Times New Roman,Bold"KyPSC Case No. 2018-00261
STAFF-DR-01-014 Attachment
Page &amp;P of &amp;N</oddHead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Witness xmlns="b9d8ba39-ee9f-49d4-886c-5a19d7852603">CindyLee</Witness>
  </documentManagement>
</p:properties>
</file>

<file path=customXml/itemProps1.xml><?xml version="1.0" encoding="utf-8"?>
<ds:datastoreItem xmlns:ds="http://schemas.openxmlformats.org/officeDocument/2006/customXml" ds:itemID="{E21F711C-F928-4320-821E-A15F73FC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718BC7-B36B-441E-8D41-29FAAD403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691CA-6BAE-494C-8527-7902E77B7FE1}">
  <ds:schemaRefs>
    <ds:schemaRef ds:uri="e8140ab9-1a87-4657-a6c4-99cca0129bf1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9d8ba39-ee9f-49d4-886c-5a19d785260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Item 14</vt:lpstr>
      <vt:lpstr>Item (g)</vt:lpstr>
      <vt:lpstr>'Item (g)'!Print_Area</vt:lpstr>
      <vt:lpstr>'Item 14'!Print_Area</vt:lpstr>
      <vt:lpstr>'Item (g)'!Print_Titles</vt:lpstr>
      <vt:lpstr>'Item 14'!Print_Titles</vt:lpstr>
    </vt:vector>
  </TitlesOfParts>
  <Company>Cinergy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Duke Energy Kentucky, Inc.</dc:title>
  <dc:subject>Various 13 month average balances</dc:subject>
  <dc:creator>Ted Czupik</dc:creator>
  <cp:lastModifiedBy>Allyson Honaker</cp:lastModifiedBy>
  <cp:lastPrinted>2018-09-11T17:00:52Z</cp:lastPrinted>
  <dcterms:created xsi:type="dcterms:W3CDTF">2006-02-24T13:27:25Z</dcterms:created>
  <dcterms:modified xsi:type="dcterms:W3CDTF">2018-09-11T17:01:13Z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  <property fmtid="{D5CDD505-2E9C-101B-9397-08002B2CF9AE}" pid="3" name="SV_QUERY_LIST_4F35BF76-6C0D-4D9B-82B2-816C12CF3733">
    <vt:lpwstr>empty_477D106A-C0D6-4607-AEBD-E2C9D60EA279</vt:lpwstr>
  </property>
</Properties>
</file>