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18 WSCKY Rate Case\Data Requests\Staff Set 3\"/>
    </mc:Choice>
  </mc:AlternateContent>
  <xr:revisionPtr revIDLastSave="0" documentId="10_ncr:100000_{0E6E4E4D-84B0-4233-8078-210700739325}" xr6:coauthVersionLast="31" xr6:coauthVersionMax="31" xr10:uidLastSave="{00000000-0000-0000-0000-000000000000}"/>
  <bookViews>
    <workbookView xWindow="0" yWindow="0" windowWidth="28800" windowHeight="12195" xr2:uid="{90A879FE-B2E9-40C5-8215-C01FAAEBE3FA}"/>
  </bookViews>
  <sheets>
    <sheet name="PSC DR 7 and 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I">#REF!</definedName>
    <definedName name="\P">#REF!</definedName>
    <definedName name="\S">#REF!</definedName>
    <definedName name="__pg1">#REF!</definedName>
    <definedName name="__pg2">#REF!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ISSUANCE_EXPENS">#REF!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[1]A!$B$1:$T$36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SERIES_R">#REF!</definedName>
    <definedName name="_4SERIES_T">#REF!</definedName>
    <definedName name="_bdm.02BC9EC907394BFAAC45F5B8DE6B5A0A.edm" hidden="1">[2]Sheet1!$A:$IV</definedName>
    <definedName name="_bdm.7C8DADF76681415C9B5BE1091E1E82E9.edm" hidden="1">'[2]Financing Outputs'!$A:$IV</definedName>
    <definedName name="_div1">#REF!</definedName>
    <definedName name="_div2">#REF!</definedName>
    <definedName name="_div3">#REF!</definedName>
    <definedName name="_div4">#REF!</definedName>
    <definedName name="_Key1" hidden="1">#REF!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pg1">#REF!</definedName>
    <definedName name="_pg2">#REF!</definedName>
    <definedName name="_R">'[3]Schedule RAM-2'!#REF!</definedName>
    <definedName name="_RMA1">#REF!</definedName>
    <definedName name="_RMA2">#REF!</definedName>
    <definedName name="_Sort" hidden="1">#REF!</definedName>
    <definedName name="_xlcn.WorksheetConnection_T9A2C161" hidden="1">#REF!</definedName>
    <definedName name="A">'[4]CUST.EQUIV'!#REF!</definedName>
    <definedName name="Account_and_Adjustment_Information">OFFSET(#REF!,0,0,COUNTA(#REF!),COUNTA(#REF!))</definedName>
    <definedName name="Acct1580Mainframe_depr">'[5]wp-p3-alloc of State computers'!$P$8</definedName>
    <definedName name="Acct1585MiniComputers_depr">'[5]wp-p3-alloc of State computers'!$P$9</definedName>
    <definedName name="Acct1590CompSysCost_depr">'[5]wp-p3-alloc of State computers'!$P$10</definedName>
    <definedName name="Acct1595MicrosSysCost_depr">'[5]wp-p3-alloc of State computers'!$P$11</definedName>
    <definedName name="AccumDepr">[6]Data!$I$13:$J$131</definedName>
    <definedName name="Actual_AsOf_Date">'[7]Input Schedule'!$C$8</definedName>
    <definedName name="AIAC">[6]Data!$O$13:$P$131</definedName>
    <definedName name="ALL">[8]A!$P$10:$Q$117</definedName>
    <definedName name="allocation_data">OFFSET(#REF!,1,0,COUNTA(#REF!)-1,COUNTA(#REF!))</definedName>
    <definedName name="ALLOCATION_TABLE">'[9]Linked TB'!$B$705:$H$712</definedName>
    <definedName name="AMORT">#REF!</definedName>
    <definedName name="applist">INDEX(('[10]INDEX MATCH'!$A$37:$A$51,'[10]INDEX MATCH'!$B$37:$B$51,'[10]INDEX MATCH'!$C$37:$C$51),,,'[10]INDEX MATCH'!$I$36)</definedName>
    <definedName name="BACKUP">'[11]CAPM Backup (Sc 12 - p. 2)'!$A$18:$K$79</definedName>
    <definedName name="base_year_end_date">'[12]Input Schedule'!$C$8</definedName>
    <definedName name="bb_MDMyNTU0NDRBODY1NDVEQz" hidden="1">#REF!</definedName>
    <definedName name="BETA">#REF!</definedName>
    <definedName name="BETA_CURR_SELECTED">[13]Data!$K$8</definedName>
    <definedName name="BETA_OVERRIDE_FIELDS">[13]Data!$J$4:$J$7</definedName>
    <definedName name="BETA_OVERRIDE_VALUES">[13]Data!$K$4:$K$7</definedName>
    <definedName name="betaadj">#REF!</definedName>
    <definedName name="CIAC">[6]Data!$R$13:$S$131</definedName>
    <definedName name="CNC2.CE">'[4]CUST.EQUIV'!#REF!</definedName>
    <definedName name="CNC3.CE">'[14]Cust Eq Input'!#REF!</definedName>
    <definedName name="CO__02">#REF!</definedName>
    <definedName name="Company_Name">'[9]Input Schedule'!$G$6</definedName>
    <definedName name="company_title">'[5]Input Schedule'!$C$4</definedName>
    <definedName name="company1">#REF!</definedName>
    <definedName name="company1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#REF!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#REF!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osite">#REF!</definedName>
    <definedName name="Computers_rate">'[9]Input Schedule'!#REF!</definedName>
    <definedName name="COST">#REF!</definedName>
    <definedName name="CustomerDeposits">[6]Data!$AA$13:$AB$131</definedName>
    <definedName name="customers">'[5]Input Schedule'!$C$15</definedName>
    <definedName name="CWIP">[6]Data!$F$13:$G$131</definedName>
    <definedName name="CWS.CE">'[4]CUST.EQUIV'!#REF!</definedName>
    <definedName name="DATE">#REF!</definedName>
    <definedName name="DEBT">#REF!</definedName>
    <definedName name="DEBTCOST">#REF!</definedName>
    <definedName name="DeferredCharges">[6]Data!$U$13:$V$131</definedName>
    <definedName name="DeferredIncomeTaxes">[6]Data!$X$13:$Y$131</definedName>
    <definedName name="DisallowedPAA">[6]Data!$CF$13:$CG$131</definedName>
    <definedName name="div1a">#REF!</definedName>
    <definedName name="div2a">#REF!</definedName>
    <definedName name="Docket">'[9]Input Schedule'!$G$4</definedName>
    <definedName name="dsfsd">'[15]Credit Ratings-DO Not'!$E$5:$F$23</definedName>
    <definedName name="end_balance">OFFSET('[16]tb 2007 reformat'!$H$1,1,0,COUNTA('[16]tb 2007 reformat'!$A$1:$A$65536),1)</definedName>
    <definedName name="esdateno.21">#REF!</definedName>
    <definedName name="exdate">#REF!</definedName>
    <definedName name="EXECCOMP">#REF!</definedName>
    <definedName name="exp.div.a">[17]Calculate!$B$15:$B$180</definedName>
    <definedName name="exp.div.b">[17]Calculate!$F$15:$F$180</definedName>
    <definedName name="fact">#REF!</definedName>
    <definedName name="Factors">'[18]COS 1'!$K$195:$Z$230</definedName>
    <definedName name="feb2017_">#REF!</definedName>
    <definedName name="Finance__WSC.Work.Papers.WSC.Other.Prepayments">#REF!</definedName>
    <definedName name="FL.1">#REF!</definedName>
    <definedName name="FL.3">#REF!</definedName>
    <definedName name="FL.5">#REF!</definedName>
    <definedName name="FTYE">'[5]Input Schedule'!$C$10</definedName>
    <definedName name="func">'[18]COS 1'!$AH$199:$AY$219</definedName>
    <definedName name="GA.1">#REF!</definedName>
    <definedName name="GA.3">#REF!</definedName>
    <definedName name="GA.5">#REF!</definedName>
    <definedName name="GROWTH">#REF!</definedName>
    <definedName name="growthnum21">#REF!</definedName>
    <definedName name="HB_ILConsol">#REF!</definedName>
    <definedName name="HB_MonthlyConsumption">#REF!</definedName>
    <definedName name="HB_PIS_COSS">#REF!</definedName>
    <definedName name="HB_Post2007TaxDepr">#REF!</definedName>
    <definedName name="HB_Proforma">#REF!</definedName>
    <definedName name="HB_Report16">#REF!</definedName>
    <definedName name="HB_Report16_CY">#REF!</definedName>
    <definedName name="HB_Report17">#REF!</definedName>
    <definedName name="HB_SchD_Rev0717">#REF!</definedName>
    <definedName name="HB_SchE">#REF!</definedName>
    <definedName name="HB_SE3_2017">#REF!</definedName>
    <definedName name="HB_SE3_2018">#REF!</definedName>
    <definedName name="HB_TaxDepr">#REF!</definedName>
    <definedName name="HB_Vehicle">#REF!</definedName>
    <definedName name="HB_wpP2">#REF!</definedName>
    <definedName name="HB_wpP3">#REF!</definedName>
    <definedName name="HB_wpP4">#REF!</definedName>
    <definedName name="HB_wpT1">#REF!</definedName>
    <definedName name="HB_wpT2">#REF!</definedName>
    <definedName name="HB_wpT3">#REF!</definedName>
    <definedName name="HB_wpT4">#REF!</definedName>
    <definedName name="HB_wpT5">#REF!</definedName>
    <definedName name="HB_wpT6">#REF!</definedName>
    <definedName name="HB_wpT7">#REF!</definedName>
    <definedName name="hldgpd">#REF!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INPUT">#REF!</definedName>
    <definedName name="INTSYNCH">'[19]summary:proforma int'!$A$2:$AB$414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40779.9033680556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2017_">#REF!</definedName>
    <definedName name="k.1">[20]Calculate!$C$11</definedName>
    <definedName name="k.10">[20]Calculate!$G$83</definedName>
    <definedName name="k.11">[20]Calculate!$C$101</definedName>
    <definedName name="k.12">[20]Calculate!$G$101</definedName>
    <definedName name="k.13">[20]Calculate!$C$119</definedName>
    <definedName name="k.15">[20]Calculate!$C$137</definedName>
    <definedName name="k.16">[20]Calculate!$G$137</definedName>
    <definedName name="k.17">[20]Calculate!$C$155</definedName>
    <definedName name="k.18">[20]Calculate!$G$155</definedName>
    <definedName name="k.19">[20]Calculate!$C$173</definedName>
    <definedName name="k.2">[20]Calculate!$G$11</definedName>
    <definedName name="k.20">[20]Calculate!$G$173</definedName>
    <definedName name="k.21">[20]Calculate!$C$191</definedName>
    <definedName name="k.22">[20]Calculate!$G$191</definedName>
    <definedName name="k.23">[20]Calculate!$C$209</definedName>
    <definedName name="k.24">[20]Calculate!$G$209</definedName>
    <definedName name="k.25">[20]Calculate!$C$227</definedName>
    <definedName name="k.26">[20]Calculate!$G$227</definedName>
    <definedName name="k.27">[20]Calculate!$C$245</definedName>
    <definedName name="k.28">[20]Calculate!$G$245</definedName>
    <definedName name="k.29">[20]Calculate!$C$263</definedName>
    <definedName name="k.3">[20]Calculate!$C$29</definedName>
    <definedName name="k.30">[20]Calculate!$G$263</definedName>
    <definedName name="k.31">[20]Calculate!$C$281</definedName>
    <definedName name="k.32">[20]Calculate!$G$281</definedName>
    <definedName name="k.33">[20]Calculate!$C$299</definedName>
    <definedName name="k.4">[20]Calculate!$G$29</definedName>
    <definedName name="k.5">[20]Calculate!$C$47</definedName>
    <definedName name="k.6">[20]Calculate!$G$47</definedName>
    <definedName name="k.7">[20]Calculate!$C$65</definedName>
    <definedName name="k.8">[20]Calculate!$G$65</definedName>
    <definedName name="k.9">[20]Calculate!$C$83</definedName>
    <definedName name="l">#REF!</definedName>
    <definedName name="LA.1">#REF!</definedName>
    <definedName name="LA.3">#REF!</definedName>
    <definedName name="LA.5">#REF!</definedName>
    <definedName name="LEX">#REF!</definedName>
    <definedName name="LEXINGTON">#REF!</definedName>
    <definedName name="LEXINGTON2">#REF!</definedName>
    <definedName name="m">'[21]Credit Ratings-DO Not'!$E$5:$F$23</definedName>
    <definedName name="mar_1">#REF!</definedName>
    <definedName name="MB">[8]A!$I$125:$HH$180</definedName>
    <definedName name="MD.1">#REF!</definedName>
    <definedName name="MD.3">#REF!</definedName>
    <definedName name="MD.5">#REF!</definedName>
    <definedName name="Moodys">#REF!</definedName>
    <definedName name="MS.1">#REF!</definedName>
    <definedName name="MS.3">#REF!</definedName>
    <definedName name="MS.5">#REF!</definedName>
    <definedName name="MWR_1">#REF!</definedName>
    <definedName name="NC.1">#REF!</definedName>
    <definedName name="NC.3">#REF!</definedName>
    <definedName name="NC.5">#REF!</definedName>
    <definedName name="NEST">#REF!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OCC.CE">'[14]Cust Eq Input'!#REF!</definedName>
    <definedName name="OH.1">#REF!</definedName>
    <definedName name="OH.3">#REF!</definedName>
    <definedName name="OH.5">#REF!</definedName>
    <definedName name="OH.CE">'[4]CUST.EQUIV'!#REF!</definedName>
    <definedName name="OH.CEP">'[4]CUST.EQUIV'!#REF!</definedName>
    <definedName name="OUTPUT">[22]A!$C$11:$Z$98</definedName>
    <definedName name="P1_">#REF!</definedName>
    <definedName name="P2_">#REF!</definedName>
    <definedName name="PAA">[6]Data!$L$13:$M$131</definedName>
    <definedName name="paydate">#REF!</definedName>
    <definedName name="paydateno.7">#REF!</definedName>
    <definedName name="Plant">[6]Data!$C$13:$D$131</definedName>
    <definedName name="price">#REF!</definedName>
    <definedName name="_xlnm.Print_Area" localSheetId="0">'PSC DR 7 and 9'!$A$1:$G$43</definedName>
    <definedName name="_xlnm.Print_Area">[22]A!$A$11:$N$51</definedName>
    <definedName name="_xlnm.Print_Titles">#N/A</definedName>
    <definedName name="PRN">[8]A!$S$11</definedName>
    <definedName name="PRNGROWTH">[8]A!$S$11</definedName>
    <definedName name="qtr.a1">[17]Calculate!$A$15:$G$15</definedName>
    <definedName name="qtr.a2">[17]Calculate!$A$16:$G$16</definedName>
    <definedName name="qtr.a3">[17]Calculate!$A$17:$G$17</definedName>
    <definedName name="qtr.a4">[17]Calculate!$A$18:$G$18</definedName>
    <definedName name="qtr.b1">[17]Calculate!$A$33:$G$33</definedName>
    <definedName name="qtr.b2">[17]Calculate!$A$34:$G$34</definedName>
    <definedName name="qtr.b3">[17]Calculate!$A$35:$G$35</definedName>
    <definedName name="qtr.b4">[17]Calculate!$A$36:$G$36</definedName>
    <definedName name="qtr.c1">[17]Calculate!$A$51:$G$51</definedName>
    <definedName name="qtr.c2">[17]Calculate!$A$52:$G$52</definedName>
    <definedName name="qtr.c3">[17]Calculate!$A$53:$G$53</definedName>
    <definedName name="qtr.c4">[17]Calculate!$A$54:$G$54</definedName>
    <definedName name="qtr.d1">[17]Calculate!$A$69:$G$69</definedName>
    <definedName name="qtr.d2">[17]Calculate!$A$70:$G$70</definedName>
    <definedName name="qtr.d3">[17]Calculate!$A$71:$G$71</definedName>
    <definedName name="qtr.d4">[17]Calculate!$A$72:$G$72</definedName>
    <definedName name="qtr.e1">[23]Calculate!$A$87:$G$87</definedName>
    <definedName name="qtr.e2">[23]Calculate!$A$88:$G$88</definedName>
    <definedName name="qtr.e3">[23]Calculate!$A$89:$G$89</definedName>
    <definedName name="qtr.e4">[23]Calculate!$A$90:$G$90</definedName>
    <definedName name="qtr.f1">[23]Calculate!$A$105:$G$105</definedName>
    <definedName name="qtr.f2">[23]Calculate!$A$106:$G$106</definedName>
    <definedName name="qtr.f3">[23]Calculate!$A$107:$G$107</definedName>
    <definedName name="qtr.f4">[23]Calculate!$A$108:$G$108</definedName>
    <definedName name="Rankings">#REF!</definedName>
    <definedName name="Reduced_acct">OFFSET('[16]tb 2007 reformat'!$A$1,1,0,COUNTA('[16]tb 2007 reformat'!$A$1:$A$65536),1)</definedName>
    <definedName name="REPORT">#REF!</definedName>
    <definedName name="Report_Pages">#REF!</definedName>
    <definedName name="RETURN">[8]A!$M$129:$M$143</definedName>
    <definedName name="revreqrma">#REF!</definedName>
    <definedName name="REVREQRMA2">#REF!</definedName>
    <definedName name="riskprem">#REF!</definedName>
    <definedName name="RMA3B">#REF!</definedName>
    <definedName name="RMA7B">#REF!</definedName>
    <definedName name="s">'[24]Credit Ratings-DO Not'!$B$5:$C$26</definedName>
    <definedName name="SAP">#REF!</definedName>
    <definedName name="SC.1">#REF!</definedName>
    <definedName name="SC.3">#REF!</definedName>
    <definedName name="SC.5">#REF!</definedName>
    <definedName name="sch">#REF!</definedName>
    <definedName name="SCU.CE">'[4]CUST.EQUIV'!#REF!</definedName>
    <definedName name="se">#REF!</definedName>
    <definedName name="SE.SE60D.ALLOC.">#REF!</definedName>
    <definedName name="sewer_customers">'[5]Input Schedule'!$C$14</definedName>
    <definedName name="SPWS_WBID">"5C3BEB3C-3631-11D4-B07C-00104BC5D17F"</definedName>
    <definedName name="SUMMARY">[22]A!$A$1:$J$52</definedName>
    <definedName name="support">#REF!</definedName>
    <definedName name="swr_comp_dep">'[7]Input Schedule'!#REF!</definedName>
    <definedName name="swr_cust_per">'[5]Input Schedule'!$D$14</definedName>
    <definedName name="swr_plt_dep">'[7]Input Schedule'!#REF!</definedName>
    <definedName name="swr_vhle_dep">'[7]Input Schedule'!#REF!</definedName>
    <definedName name="t">'[14]Cust Eq Input'!#REF!</definedName>
    <definedName name="tar10high">[20]Calculate!#REF!</definedName>
    <definedName name="tar10low">[20]Calculate!#REF!</definedName>
    <definedName name="tar11high">[20]Calculate!#REF!</definedName>
    <definedName name="tar11low">[20]Calculate!#REF!</definedName>
    <definedName name="tar12high">[20]Calculate!#REF!</definedName>
    <definedName name="tar12low">[20]Calculate!#REF!</definedName>
    <definedName name="tar13high">[20]Calculate!#REF!</definedName>
    <definedName name="tar13low">[20]Calculate!#REF!</definedName>
    <definedName name="tar14high">[20]Calculate!#REF!</definedName>
    <definedName name="tar14low">[20]Calculate!#REF!</definedName>
    <definedName name="tar15high">[20]Calculate!#REF!</definedName>
    <definedName name="tar15low">[20]Calculate!#REF!</definedName>
    <definedName name="tar16high">[20]Calculate!#REF!</definedName>
    <definedName name="tar16low">[20]Calculate!#REF!</definedName>
    <definedName name="tar17high">[20]Calculate!#REF!</definedName>
    <definedName name="tar17low">[20]Calculate!#REF!</definedName>
    <definedName name="tar18high">[20]Calculate!#REF!</definedName>
    <definedName name="tar18low">[20]Calculate!#REF!</definedName>
    <definedName name="tar19high">[20]Calculate!#REF!</definedName>
    <definedName name="tar19low">[20]Calculate!#REF!</definedName>
    <definedName name="tar1high">[20]Calculate!#REF!</definedName>
    <definedName name="tar20high">[20]Calculate!#REF!</definedName>
    <definedName name="tar20low">[20]Calculate!#REF!</definedName>
    <definedName name="tar2high">[20]Calculate!#REF!</definedName>
    <definedName name="tar3high">[20]Calculate!#REF!</definedName>
    <definedName name="tar4high">[20]Calculate!#REF!</definedName>
    <definedName name="tar5high">[20]Calculate!#REF!</definedName>
    <definedName name="tar6high">[20]Calculate!#REF!</definedName>
    <definedName name="tar7high">[20]Calculate!#REF!</definedName>
    <definedName name="tar8high">[20]Calculate!#REF!</definedName>
    <definedName name="tar9high">[20]Calculate!#REF!</definedName>
    <definedName name="tar9low">[20]Calculate!#REF!</definedName>
    <definedName name="TAXCALC2">[19]summary:fit!$A$1:$V$287</definedName>
    <definedName name="test_year_end_date">'[5]Input Schedule'!$C$8</definedName>
    <definedName name="TestYearEnded">'[9]Input Schedule'!$G$9</definedName>
    <definedName name="Ticker">""</definedName>
    <definedName name="TN.1">#REF!</definedName>
    <definedName name="TN.3">#REF!</definedName>
    <definedName name="TN.5">#REF!</definedName>
    <definedName name="TOT">'[14]Cust Eq Input'!#REF!</definedName>
    <definedName name="TOT.CNC.CE">'[4]CUST.EQUIV'!#REF!</definedName>
    <definedName name="total_UI_ERC">'[25]Input Schedule'!$C$16</definedName>
    <definedName name="v">'[14]Cust Eq Input'!#REF!</definedName>
    <definedName name="VA.1">#REF!</definedName>
    <definedName name="VA.3">#REF!</definedName>
    <definedName name="VA.5">#REF!</definedName>
    <definedName name="Vehicles_rate">'[7]Input Schedule'!#REF!</definedName>
    <definedName name="vlapp">'[11]CAPM VL Appr Pot. (Sc 12 - WP)'!$A$1:$J$51</definedName>
    <definedName name="water_customer">'[5]Input Schedule'!$C$13</definedName>
    <definedName name="water_customers">'[25]Input Schedule'!$C$11</definedName>
    <definedName name="WD.CE">'[4]CUST.EQUIV'!#REF!</definedName>
    <definedName name="work">'[26]CAPM Backup (Sc 12 - p. 2)'!$A$18:$K$79</definedName>
    <definedName name="WP">#REF!</definedName>
    <definedName name="WProjectBudget">'[27]Approved Budget'!$A$5:$AJ$163</definedName>
    <definedName name="WSCBSAllocation">[6]Data!$BE$13:$BF$131</definedName>
    <definedName name="wtr_comp_dep">'[7]Input Schedule'!#REF!</definedName>
    <definedName name="wtr_cust_per">'[5]Input Schedule'!$D$13</definedName>
    <definedName name="wtr_plt_dep">'[7]Input Schedule'!#REF!</definedName>
    <definedName name="wtr_vhle_dep">'[7]Input Schedule'!#REF!</definedName>
    <definedName name="x">#REF!</definedName>
    <definedName name="Year_End_Results_for_1997__1996____1995">#REF!</definedName>
    <definedName name="YIELDS">#REF!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8" i="1" s="1"/>
  <c r="C16" i="1" l="1"/>
  <c r="C20" i="1" s="1"/>
  <c r="G41" i="1"/>
  <c r="G39" i="1"/>
  <c r="G8" i="1"/>
  <c r="G9" i="1"/>
  <c r="G10" i="1"/>
  <c r="G11" i="1"/>
  <c r="G12" i="1"/>
  <c r="G7" i="1"/>
  <c r="E14" i="1"/>
  <c r="E16" i="1" l="1"/>
  <c r="E20" i="1" s="1"/>
  <c r="C22" i="1"/>
  <c r="C25" i="1" s="1"/>
  <c r="G5" i="1"/>
  <c r="E18" i="1"/>
  <c r="G14" i="1" l="1"/>
  <c r="G16" i="1" s="1"/>
  <c r="G20" i="1" s="1"/>
  <c r="C27" i="1"/>
  <c r="C43" i="1" s="1"/>
  <c r="C30" i="1"/>
  <c r="C29" i="1"/>
  <c r="C32" i="1" s="1"/>
  <c r="C35" i="1" s="1"/>
  <c r="C37" i="1" s="1"/>
  <c r="G18" i="1" l="1"/>
  <c r="G22" i="1" s="1"/>
  <c r="G25" i="1" s="1"/>
  <c r="E22" i="1"/>
  <c r="E25" i="1" s="1"/>
  <c r="E30" i="1" s="1"/>
  <c r="E27" i="1" l="1"/>
  <c r="G30" i="1"/>
  <c r="G27" i="1"/>
  <c r="G29" i="1"/>
  <c r="E29" i="1"/>
  <c r="E32" i="1" s="1"/>
  <c r="E43" i="1" l="1"/>
  <c r="G32" i="1"/>
  <c r="G43" i="1"/>
  <c r="E35" i="1"/>
  <c r="E37" i="1" s="1"/>
  <c r="G35" i="1" l="1"/>
  <c r="G37" i="1" s="1"/>
</calcChain>
</file>

<file path=xl/sharedStrings.xml><?xml version="1.0" encoding="utf-8"?>
<sst xmlns="http://schemas.openxmlformats.org/spreadsheetml/2006/main" count="28" uniqueCount="28">
  <si>
    <t>Net Income</t>
  </si>
  <si>
    <t>Line No.</t>
  </si>
  <si>
    <t>Description</t>
  </si>
  <si>
    <t>Total Revenue</t>
  </si>
  <si>
    <t>Maintenance Expense</t>
  </si>
  <si>
    <t>General Expense</t>
  </si>
  <si>
    <t>Depreciation &amp; Amortization</t>
  </si>
  <si>
    <t>Taxes Other Than Income</t>
  </si>
  <si>
    <t>Income from Management Services</t>
  </si>
  <si>
    <t>Interest Expense</t>
  </si>
  <si>
    <t>Taxable Income</t>
  </si>
  <si>
    <t xml:space="preserve">  Total State Income Taxes</t>
  </si>
  <si>
    <t>Taxable Income before taxes</t>
  </si>
  <si>
    <t>Less:  State I/T</t>
  </si>
  <si>
    <t>Federal Taxable Income</t>
  </si>
  <si>
    <t xml:space="preserve">    Federal Tax Rate</t>
  </si>
  <si>
    <t>Total Federal Taxes</t>
  </si>
  <si>
    <t>Rate Base</t>
  </si>
  <si>
    <t>Equity Thickness</t>
  </si>
  <si>
    <t>Return on Equity</t>
  </si>
  <si>
    <t>Total Operating Expenses</t>
  </si>
  <si>
    <t>Less: Federal &amp; State Income Taxes</t>
  </si>
  <si>
    <t>Operating Expenses Net of Income Taxes</t>
  </si>
  <si>
    <t>Divide by: Operating Ratio</t>
  </si>
  <si>
    <t>Revenue to Cover Operating Ratio</t>
  </si>
  <si>
    <t xml:space="preserve">    State Tax Rate</t>
  </si>
  <si>
    <t>Revenue (Deficiency) or Excess</t>
  </si>
  <si>
    <t>Response to Commission Staff's Third Information Request, Questions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</si>
</sst>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#,##0&quot; &quot;;\(#,##0\)"/>
    <numFmt numFmtId="167" formatCode="#."/>
    <numFmt numFmtId="168" formatCode="_(&quot;$&quot;* #,##0_);_(&quot;$&quot;* \(#,##0\);_(&quot;$&quot;* &quot;-&quot;??_);_(@_)"/>
    <numFmt numFmtId="169" formatCode="_([$€-2]* #,##0.00_);_([$€-2]* \(#,##0.00\);_([$€-2]* &quot;-&quot;??_)"/>
    <numFmt numFmtId="170" formatCode="[$-409]mmm\-yy;@"/>
    <numFmt numFmtId="171" formatCode="##"/>
    <numFmt numFmtId="172" formatCode="mm/dd/yy"/>
    <numFmt numFmtId="173" formatCode="mm/yy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0"/>
      <name val="Geneva"/>
      <family val="2"/>
    </font>
    <font>
      <sz val="10"/>
      <name val="Arial"/>
      <family val="2"/>
    </font>
    <font>
      <sz val="9"/>
      <name val="Geneva"/>
      <family val="2"/>
    </font>
    <font>
      <sz val="9"/>
      <name val="Geneva"/>
    </font>
    <font>
      <sz val="10"/>
      <name val="Bookman Old Style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3"/>
      <name val="Calibri"/>
      <family val="2"/>
    </font>
    <font>
      <sz val="11"/>
      <color indexed="60"/>
      <name val="Calibri"/>
      <family val="2"/>
    </font>
    <font>
      <sz val="9"/>
      <name val="Courier"/>
      <family val="3"/>
    </font>
    <font>
      <sz val="10"/>
      <name val="Bookman"/>
      <family val="1"/>
    </font>
    <font>
      <sz val="10"/>
      <name val="Geneva"/>
    </font>
    <font>
      <b/>
      <sz val="11"/>
      <color indexed="63"/>
      <name val="Calibri"/>
      <family val="2"/>
    </font>
    <font>
      <sz val="12"/>
      <color theme="1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theme="4" tint="-0.49998474074526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4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0" fillId="4" borderId="0" applyNumberFormat="0" applyBorder="0" applyAlignment="0" applyProtection="0"/>
    <xf numFmtId="0" fontId="10" fillId="5" borderId="0" applyNumberFormat="0" applyBorder="0" applyAlignment="0" applyProtection="0"/>
    <xf numFmtId="170" fontId="10" fillId="4" borderId="0" applyNumberFormat="0" applyBorder="0" applyAlignment="0" applyProtection="0"/>
    <xf numFmtId="0" fontId="10" fillId="5" borderId="0" applyNumberFormat="0" applyBorder="0" applyAlignment="0" applyProtection="0"/>
    <xf numFmtId="170" fontId="10" fillId="4" borderId="0" applyNumberFormat="0" applyBorder="0" applyAlignment="0" applyProtection="0"/>
    <xf numFmtId="170" fontId="10" fillId="6" borderId="0" applyNumberFormat="0" applyBorder="0" applyAlignment="0" applyProtection="0"/>
    <xf numFmtId="0" fontId="10" fillId="7" borderId="0" applyNumberFormat="0" applyBorder="0" applyAlignment="0" applyProtection="0"/>
    <xf numFmtId="170" fontId="10" fillId="6" borderId="0" applyNumberFormat="0" applyBorder="0" applyAlignment="0" applyProtection="0"/>
    <xf numFmtId="0" fontId="10" fillId="7" borderId="0" applyNumberFormat="0" applyBorder="0" applyAlignment="0" applyProtection="0"/>
    <xf numFmtId="170" fontId="10" fillId="6" borderId="0" applyNumberFormat="0" applyBorder="0" applyAlignment="0" applyProtection="0"/>
    <xf numFmtId="170" fontId="10" fillId="8" borderId="0" applyNumberFormat="0" applyBorder="0" applyAlignment="0" applyProtection="0"/>
    <xf numFmtId="0" fontId="10" fillId="9" borderId="0" applyNumberFormat="0" applyBorder="0" applyAlignment="0" applyProtection="0"/>
    <xf numFmtId="170" fontId="10" fillId="8" borderId="0" applyNumberFormat="0" applyBorder="0" applyAlignment="0" applyProtection="0"/>
    <xf numFmtId="0" fontId="10" fillId="9" borderId="0" applyNumberFormat="0" applyBorder="0" applyAlignment="0" applyProtection="0"/>
    <xf numFmtId="170" fontId="10" fillId="8" borderId="0" applyNumberFormat="0" applyBorder="0" applyAlignment="0" applyProtection="0"/>
    <xf numFmtId="170" fontId="10" fillId="10" borderId="0" applyNumberFormat="0" applyBorder="0" applyAlignment="0" applyProtection="0"/>
    <xf numFmtId="0" fontId="10" fillId="11" borderId="0" applyNumberFormat="0" applyBorder="0" applyAlignment="0" applyProtection="0"/>
    <xf numFmtId="170" fontId="10" fillId="10" borderId="0" applyNumberFormat="0" applyBorder="0" applyAlignment="0" applyProtection="0"/>
    <xf numFmtId="0" fontId="10" fillId="11" borderId="0" applyNumberFormat="0" applyBorder="0" applyAlignment="0" applyProtection="0"/>
    <xf numFmtId="170" fontId="10" fillId="10" borderId="0" applyNumberFormat="0" applyBorder="0" applyAlignment="0" applyProtection="0"/>
    <xf numFmtId="170" fontId="10" fillId="12" borderId="0" applyNumberFormat="0" applyBorder="0" applyAlignment="0" applyProtection="0"/>
    <xf numFmtId="0" fontId="10" fillId="12" borderId="0" applyNumberFormat="0" applyBorder="0" applyAlignment="0" applyProtection="0"/>
    <xf numFmtId="170" fontId="10" fillId="12" borderId="0" applyNumberFormat="0" applyBorder="0" applyAlignment="0" applyProtection="0"/>
    <xf numFmtId="0" fontId="10" fillId="12" borderId="0" applyNumberFormat="0" applyBorder="0" applyAlignment="0" applyProtection="0"/>
    <xf numFmtId="170" fontId="10" fillId="12" borderId="0" applyNumberFormat="0" applyBorder="0" applyAlignment="0" applyProtection="0"/>
    <xf numFmtId="170" fontId="10" fillId="11" borderId="0" applyNumberFormat="0" applyBorder="0" applyAlignment="0" applyProtection="0"/>
    <xf numFmtId="0" fontId="10" fillId="9" borderId="0" applyNumberFormat="0" applyBorder="0" applyAlignment="0" applyProtection="0"/>
    <xf numFmtId="170" fontId="10" fillId="11" borderId="0" applyNumberFormat="0" applyBorder="0" applyAlignment="0" applyProtection="0"/>
    <xf numFmtId="0" fontId="10" fillId="9" borderId="0" applyNumberFormat="0" applyBorder="0" applyAlignment="0" applyProtection="0"/>
    <xf numFmtId="170" fontId="10" fillId="11" borderId="0" applyNumberFormat="0" applyBorder="0" applyAlignment="0" applyProtection="0"/>
    <xf numFmtId="170" fontId="10" fillId="5" borderId="0" applyNumberFormat="0" applyBorder="0" applyAlignment="0" applyProtection="0"/>
    <xf numFmtId="0" fontId="10" fillId="12" borderId="0" applyNumberFormat="0" applyBorder="0" applyAlignment="0" applyProtection="0"/>
    <xf numFmtId="170" fontId="10" fillId="5" borderId="0" applyNumberFormat="0" applyBorder="0" applyAlignment="0" applyProtection="0"/>
    <xf numFmtId="0" fontId="10" fillId="12" borderId="0" applyNumberFormat="0" applyBorder="0" applyAlignment="0" applyProtection="0"/>
    <xf numFmtId="170" fontId="10" fillId="5" borderId="0" applyNumberFormat="0" applyBorder="0" applyAlignment="0" applyProtection="0"/>
    <xf numFmtId="170" fontId="10" fillId="7" borderId="0" applyNumberFormat="0" applyBorder="0" applyAlignment="0" applyProtection="0"/>
    <xf numFmtId="0" fontId="10" fillId="7" borderId="0" applyNumberFormat="0" applyBorder="0" applyAlignment="0" applyProtection="0"/>
    <xf numFmtId="170" fontId="10" fillId="7" borderId="0" applyNumberFormat="0" applyBorder="0" applyAlignment="0" applyProtection="0"/>
    <xf numFmtId="0" fontId="10" fillId="7" borderId="0" applyNumberFormat="0" applyBorder="0" applyAlignment="0" applyProtection="0"/>
    <xf numFmtId="170" fontId="10" fillId="7" borderId="0" applyNumberFormat="0" applyBorder="0" applyAlignment="0" applyProtection="0"/>
    <xf numFmtId="170" fontId="10" fillId="13" borderId="0" applyNumberFormat="0" applyBorder="0" applyAlignment="0" applyProtection="0"/>
    <xf numFmtId="0" fontId="10" fillId="14" borderId="0" applyNumberFormat="0" applyBorder="0" applyAlignment="0" applyProtection="0"/>
    <xf numFmtId="170" fontId="10" fillId="13" borderId="0" applyNumberFormat="0" applyBorder="0" applyAlignment="0" applyProtection="0"/>
    <xf numFmtId="0" fontId="10" fillId="14" borderId="0" applyNumberFormat="0" applyBorder="0" applyAlignment="0" applyProtection="0"/>
    <xf numFmtId="170" fontId="10" fillId="13" borderId="0" applyNumberFormat="0" applyBorder="0" applyAlignment="0" applyProtection="0"/>
    <xf numFmtId="170" fontId="10" fillId="10" borderId="0" applyNumberFormat="0" applyBorder="0" applyAlignment="0" applyProtection="0"/>
    <xf numFmtId="0" fontId="10" fillId="6" borderId="0" applyNumberFormat="0" applyBorder="0" applyAlignment="0" applyProtection="0"/>
    <xf numFmtId="170" fontId="10" fillId="10" borderId="0" applyNumberFormat="0" applyBorder="0" applyAlignment="0" applyProtection="0"/>
    <xf numFmtId="0" fontId="10" fillId="6" borderId="0" applyNumberFormat="0" applyBorder="0" applyAlignment="0" applyProtection="0"/>
    <xf numFmtId="170" fontId="10" fillId="10" borderId="0" applyNumberFormat="0" applyBorder="0" applyAlignment="0" applyProtection="0"/>
    <xf numFmtId="170" fontId="10" fillId="5" borderId="0" applyNumberFormat="0" applyBorder="0" applyAlignment="0" applyProtection="0"/>
    <xf numFmtId="0" fontId="10" fillId="12" borderId="0" applyNumberFormat="0" applyBorder="0" applyAlignment="0" applyProtection="0"/>
    <xf numFmtId="170" fontId="10" fillId="5" borderId="0" applyNumberFormat="0" applyBorder="0" applyAlignment="0" applyProtection="0"/>
    <xf numFmtId="0" fontId="10" fillId="12" borderId="0" applyNumberFormat="0" applyBorder="0" applyAlignment="0" applyProtection="0"/>
    <xf numFmtId="170" fontId="10" fillId="5" borderId="0" applyNumberFormat="0" applyBorder="0" applyAlignment="0" applyProtection="0"/>
    <xf numFmtId="170" fontId="10" fillId="15" borderId="0" applyNumberFormat="0" applyBorder="0" applyAlignment="0" applyProtection="0"/>
    <xf numFmtId="0" fontId="10" fillId="9" borderId="0" applyNumberFormat="0" applyBorder="0" applyAlignment="0" applyProtection="0"/>
    <xf numFmtId="170" fontId="10" fillId="15" borderId="0" applyNumberFormat="0" applyBorder="0" applyAlignment="0" applyProtection="0"/>
    <xf numFmtId="0" fontId="10" fillId="9" borderId="0" applyNumberFormat="0" applyBorder="0" applyAlignment="0" applyProtection="0"/>
    <xf numFmtId="170" fontId="10" fillId="15" borderId="0" applyNumberFormat="0" applyBorder="0" applyAlignment="0" applyProtection="0"/>
    <xf numFmtId="170" fontId="12" fillId="16" borderId="0" applyNumberFormat="0" applyBorder="0" applyAlignment="0" applyProtection="0"/>
    <xf numFmtId="0" fontId="12" fillId="12" borderId="0" applyNumberFormat="0" applyBorder="0" applyAlignment="0" applyProtection="0"/>
    <xf numFmtId="170" fontId="12" fillId="16" borderId="0" applyNumberFormat="0" applyBorder="0" applyAlignment="0" applyProtection="0"/>
    <xf numFmtId="0" fontId="12" fillId="12" borderId="0" applyNumberFormat="0" applyBorder="0" applyAlignment="0" applyProtection="0"/>
    <xf numFmtId="170" fontId="12" fillId="16" borderId="0" applyNumberFormat="0" applyBorder="0" applyAlignment="0" applyProtection="0"/>
    <xf numFmtId="170" fontId="12" fillId="7" borderId="0" applyNumberFormat="0" applyBorder="0" applyAlignment="0" applyProtection="0"/>
    <xf numFmtId="0" fontId="12" fillId="17" borderId="0" applyNumberFormat="0" applyBorder="0" applyAlignment="0" applyProtection="0"/>
    <xf numFmtId="170" fontId="12" fillId="7" borderId="0" applyNumberFormat="0" applyBorder="0" applyAlignment="0" applyProtection="0"/>
    <xf numFmtId="0" fontId="12" fillId="17" borderId="0" applyNumberFormat="0" applyBorder="0" applyAlignment="0" applyProtection="0"/>
    <xf numFmtId="170" fontId="12" fillId="7" borderId="0" applyNumberFormat="0" applyBorder="0" applyAlignment="0" applyProtection="0"/>
    <xf numFmtId="170" fontId="12" fillId="13" borderId="0" applyNumberFormat="0" applyBorder="0" applyAlignment="0" applyProtection="0"/>
    <xf numFmtId="0" fontId="12" fillId="15" borderId="0" applyNumberFormat="0" applyBorder="0" applyAlignment="0" applyProtection="0"/>
    <xf numFmtId="170" fontId="12" fillId="13" borderId="0" applyNumberFormat="0" applyBorder="0" applyAlignment="0" applyProtection="0"/>
    <xf numFmtId="0" fontId="12" fillId="15" borderId="0" applyNumberFormat="0" applyBorder="0" applyAlignment="0" applyProtection="0"/>
    <xf numFmtId="170" fontId="12" fillId="13" borderId="0" applyNumberFormat="0" applyBorder="0" applyAlignment="0" applyProtection="0"/>
    <xf numFmtId="170" fontId="12" fillId="18" borderId="0" applyNumberFormat="0" applyBorder="0" applyAlignment="0" applyProtection="0"/>
    <xf numFmtId="0" fontId="12" fillId="6" borderId="0" applyNumberFormat="0" applyBorder="0" applyAlignment="0" applyProtection="0"/>
    <xf numFmtId="170" fontId="12" fillId="18" borderId="0" applyNumberFormat="0" applyBorder="0" applyAlignment="0" applyProtection="0"/>
    <xf numFmtId="0" fontId="12" fillId="6" borderId="0" applyNumberFormat="0" applyBorder="0" applyAlignment="0" applyProtection="0"/>
    <xf numFmtId="170" fontId="12" fillId="18" borderId="0" applyNumberFormat="0" applyBorder="0" applyAlignment="0" applyProtection="0"/>
    <xf numFmtId="170" fontId="12" fillId="19" borderId="0" applyNumberFormat="0" applyBorder="0" applyAlignment="0" applyProtection="0"/>
    <xf numFmtId="0" fontId="12" fillId="12" borderId="0" applyNumberFormat="0" applyBorder="0" applyAlignment="0" applyProtection="0"/>
    <xf numFmtId="170" fontId="12" fillId="19" borderId="0" applyNumberFormat="0" applyBorder="0" applyAlignment="0" applyProtection="0"/>
    <xf numFmtId="0" fontId="12" fillId="12" borderId="0" applyNumberFormat="0" applyBorder="0" applyAlignment="0" applyProtection="0"/>
    <xf numFmtId="170" fontId="12" fillId="19" borderId="0" applyNumberFormat="0" applyBorder="0" applyAlignment="0" applyProtection="0"/>
    <xf numFmtId="170" fontId="12" fillId="20" borderId="0" applyNumberFormat="0" applyBorder="0" applyAlignment="0" applyProtection="0"/>
    <xf numFmtId="0" fontId="12" fillId="7" borderId="0" applyNumberFormat="0" applyBorder="0" applyAlignment="0" applyProtection="0"/>
    <xf numFmtId="170" fontId="12" fillId="20" borderId="0" applyNumberFormat="0" applyBorder="0" applyAlignment="0" applyProtection="0"/>
    <xf numFmtId="0" fontId="12" fillId="7" borderId="0" applyNumberFormat="0" applyBorder="0" applyAlignment="0" applyProtection="0"/>
    <xf numFmtId="170" fontId="12" fillId="20" borderId="0" applyNumberFormat="0" applyBorder="0" applyAlignment="0" applyProtection="0"/>
    <xf numFmtId="0" fontId="9" fillId="3" borderId="0" applyNumberFormat="0" applyBorder="0" applyAlignment="0" applyProtection="0"/>
    <xf numFmtId="0" fontId="12" fillId="21" borderId="0" applyNumberFormat="0" applyBorder="0" applyAlignment="0" applyProtection="0"/>
    <xf numFmtId="0" fontId="9" fillId="3" borderId="0" applyNumberFormat="0" applyBorder="0" applyAlignment="0" applyProtection="0"/>
    <xf numFmtId="0" fontId="12" fillId="21" borderId="0" applyNumberFormat="0" applyBorder="0" applyAlignment="0" applyProtection="0"/>
    <xf numFmtId="0" fontId="9" fillId="3" borderId="0" applyNumberFormat="0" applyBorder="0" applyAlignment="0" applyProtection="0"/>
    <xf numFmtId="170" fontId="12" fillId="22" borderId="0" applyNumberFormat="0" applyBorder="0" applyAlignment="0" applyProtection="0"/>
    <xf numFmtId="0" fontId="12" fillId="17" borderId="0" applyNumberFormat="0" applyBorder="0" applyAlignment="0" applyProtection="0"/>
    <xf numFmtId="170" fontId="12" fillId="22" borderId="0" applyNumberFormat="0" applyBorder="0" applyAlignment="0" applyProtection="0"/>
    <xf numFmtId="0" fontId="12" fillId="17" borderId="0" applyNumberFormat="0" applyBorder="0" applyAlignment="0" applyProtection="0"/>
    <xf numFmtId="170" fontId="12" fillId="22" borderId="0" applyNumberFormat="0" applyBorder="0" applyAlignment="0" applyProtection="0"/>
    <xf numFmtId="170" fontId="12" fillId="23" borderId="0" applyNumberFormat="0" applyBorder="0" applyAlignment="0" applyProtection="0"/>
    <xf numFmtId="0" fontId="12" fillId="15" borderId="0" applyNumberFormat="0" applyBorder="0" applyAlignment="0" applyProtection="0"/>
    <xf numFmtId="170" fontId="12" fillId="23" borderId="0" applyNumberFormat="0" applyBorder="0" applyAlignment="0" applyProtection="0"/>
    <xf numFmtId="0" fontId="12" fillId="15" borderId="0" applyNumberFormat="0" applyBorder="0" applyAlignment="0" applyProtection="0"/>
    <xf numFmtId="170" fontId="12" fillId="23" borderId="0" applyNumberFormat="0" applyBorder="0" applyAlignment="0" applyProtection="0"/>
    <xf numFmtId="170" fontId="12" fillId="18" borderId="0" applyNumberFormat="0" applyBorder="0" applyAlignment="0" applyProtection="0"/>
    <xf numFmtId="0" fontId="12" fillId="24" borderId="0" applyNumberFormat="0" applyBorder="0" applyAlignment="0" applyProtection="0"/>
    <xf numFmtId="170" fontId="12" fillId="18" borderId="0" applyNumberFormat="0" applyBorder="0" applyAlignment="0" applyProtection="0"/>
    <xf numFmtId="0" fontId="12" fillId="24" borderId="0" applyNumberFormat="0" applyBorder="0" applyAlignment="0" applyProtection="0"/>
    <xf numFmtId="170" fontId="12" fillId="18" borderId="0" applyNumberFormat="0" applyBorder="0" applyAlignment="0" applyProtection="0"/>
    <xf numFmtId="170" fontId="12" fillId="19" borderId="0" applyNumberFormat="0" applyBorder="0" applyAlignment="0" applyProtection="0"/>
    <xf numFmtId="0" fontId="12" fillId="19" borderId="0" applyNumberFormat="0" applyBorder="0" applyAlignment="0" applyProtection="0"/>
    <xf numFmtId="170" fontId="12" fillId="19" borderId="0" applyNumberFormat="0" applyBorder="0" applyAlignment="0" applyProtection="0"/>
    <xf numFmtId="0" fontId="12" fillId="19" borderId="0" applyNumberFormat="0" applyBorder="0" applyAlignment="0" applyProtection="0"/>
    <xf numFmtId="170" fontId="12" fillId="19" borderId="0" applyNumberFormat="0" applyBorder="0" applyAlignment="0" applyProtection="0"/>
    <xf numFmtId="170" fontId="12" fillId="17" borderId="0" applyNumberFormat="0" applyBorder="0" applyAlignment="0" applyProtection="0"/>
    <xf numFmtId="0" fontId="12" fillId="25" borderId="0" applyNumberFormat="0" applyBorder="0" applyAlignment="0" applyProtection="0"/>
    <xf numFmtId="170" fontId="12" fillId="17" borderId="0" applyNumberFormat="0" applyBorder="0" applyAlignment="0" applyProtection="0"/>
    <xf numFmtId="0" fontId="12" fillId="25" borderId="0" applyNumberFormat="0" applyBorder="0" applyAlignment="0" applyProtection="0"/>
    <xf numFmtId="170" fontId="12" fillId="17" borderId="0" applyNumberFormat="0" applyBorder="0" applyAlignment="0" applyProtection="0"/>
    <xf numFmtId="170" fontId="13" fillId="6" borderId="0" applyNumberFormat="0" applyBorder="0" applyAlignment="0" applyProtection="0"/>
    <xf numFmtId="0" fontId="14" fillId="10" borderId="0" applyNumberFormat="0" applyBorder="0" applyAlignment="0" applyProtection="0"/>
    <xf numFmtId="170" fontId="13" fillId="6" borderId="0" applyNumberFormat="0" applyBorder="0" applyAlignment="0" applyProtection="0"/>
    <xf numFmtId="0" fontId="14" fillId="10" borderId="0" applyNumberFormat="0" applyBorder="0" applyAlignment="0" applyProtection="0"/>
    <xf numFmtId="170" fontId="13" fillId="6" borderId="0" applyNumberFormat="0" applyBorder="0" applyAlignment="0" applyProtection="0"/>
    <xf numFmtId="170" fontId="15" fillId="26" borderId="7" applyNumberFormat="0" applyAlignment="0" applyProtection="0"/>
    <xf numFmtId="0" fontId="16" fillId="27" borderId="7" applyNumberFormat="0" applyAlignment="0" applyProtection="0"/>
    <xf numFmtId="170" fontId="15" fillId="26" borderId="7" applyNumberFormat="0" applyAlignment="0" applyProtection="0"/>
    <xf numFmtId="0" fontId="16" fillId="27" borderId="7" applyNumberFormat="0" applyAlignment="0" applyProtection="0"/>
    <xf numFmtId="170" fontId="15" fillId="26" borderId="7" applyNumberFormat="0" applyAlignment="0" applyProtection="0"/>
    <xf numFmtId="170" fontId="17" fillId="28" borderId="8" applyNumberFormat="0" applyAlignment="0" applyProtection="0"/>
    <xf numFmtId="0" fontId="17" fillId="28" borderId="8" applyNumberFormat="0" applyAlignment="0" applyProtection="0"/>
    <xf numFmtId="170" fontId="17" fillId="28" borderId="8" applyNumberFormat="0" applyAlignment="0" applyProtection="0"/>
    <xf numFmtId="0" fontId="17" fillId="28" borderId="8" applyNumberFormat="0" applyAlignment="0" applyProtection="0"/>
    <xf numFmtId="170" fontId="17" fillId="28" borderId="8" applyNumberFormat="0" applyAlignment="0" applyProtection="0"/>
    <xf numFmtId="171" fontId="18" fillId="0" borderId="0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4" fontId="18" fillId="0" borderId="0"/>
    <xf numFmtId="173" fontId="22" fillId="0" borderId="0" applyFont="0" applyAlignment="0"/>
    <xf numFmtId="173" fontId="22" fillId="0" borderId="0" applyFont="0" applyAlignment="0"/>
    <xf numFmtId="173" fontId="22" fillId="0" borderId="0" applyFont="0" applyAlignment="0"/>
    <xf numFmtId="173" fontId="22" fillId="0" borderId="0" applyFont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4" fillId="8" borderId="0" applyNumberFormat="0" applyBorder="0" applyAlignment="0" applyProtection="0"/>
    <xf numFmtId="0" fontId="24" fillId="12" borderId="0" applyNumberFormat="0" applyBorder="0" applyAlignment="0" applyProtection="0"/>
    <xf numFmtId="170" fontId="24" fillId="8" borderId="0" applyNumberFormat="0" applyBorder="0" applyAlignment="0" applyProtection="0"/>
    <xf numFmtId="0" fontId="24" fillId="12" borderId="0" applyNumberFormat="0" applyBorder="0" applyAlignment="0" applyProtection="0"/>
    <xf numFmtId="170" fontId="24" fillId="8" borderId="0" applyNumberFormat="0" applyBorder="0" applyAlignment="0" applyProtection="0"/>
    <xf numFmtId="170" fontId="25" fillId="0" borderId="9" applyNumberFormat="0" applyFill="0" applyAlignment="0" applyProtection="0"/>
    <xf numFmtId="0" fontId="26" fillId="0" borderId="10" applyNumberFormat="0" applyFill="0" applyAlignment="0" applyProtection="0"/>
    <xf numFmtId="170" fontId="25" fillId="0" borderId="9" applyNumberFormat="0" applyFill="0" applyAlignment="0" applyProtection="0"/>
    <xf numFmtId="0" fontId="26" fillId="0" borderId="10" applyNumberFormat="0" applyFill="0" applyAlignment="0" applyProtection="0"/>
    <xf numFmtId="170" fontId="25" fillId="0" borderId="9" applyNumberFormat="0" applyFill="0" applyAlignment="0" applyProtection="0"/>
    <xf numFmtId="170" fontId="27" fillId="0" borderId="11" applyNumberFormat="0" applyFill="0" applyAlignment="0" applyProtection="0"/>
    <xf numFmtId="0" fontId="28" fillId="0" borderId="12" applyNumberFormat="0" applyFill="0" applyAlignment="0" applyProtection="0"/>
    <xf numFmtId="170" fontId="27" fillId="0" borderId="11" applyNumberFormat="0" applyFill="0" applyAlignment="0" applyProtection="0"/>
    <xf numFmtId="0" fontId="28" fillId="0" borderId="12" applyNumberFormat="0" applyFill="0" applyAlignment="0" applyProtection="0"/>
    <xf numFmtId="170" fontId="27" fillId="0" borderId="11" applyNumberFormat="0" applyFill="0" applyAlignment="0" applyProtection="0"/>
    <xf numFmtId="170" fontId="29" fillId="0" borderId="13" applyNumberFormat="0" applyFill="0" applyAlignment="0" applyProtection="0"/>
    <xf numFmtId="0" fontId="30" fillId="0" borderId="14" applyNumberFormat="0" applyFill="0" applyAlignment="0" applyProtection="0"/>
    <xf numFmtId="170" fontId="29" fillId="0" borderId="13" applyNumberFormat="0" applyFill="0" applyAlignment="0" applyProtection="0"/>
    <xf numFmtId="0" fontId="30" fillId="0" borderId="14" applyNumberFormat="0" applyFill="0" applyAlignment="0" applyProtection="0"/>
    <xf numFmtId="170" fontId="29" fillId="0" borderId="13" applyNumberFormat="0" applyFill="0" applyAlignment="0" applyProtection="0"/>
    <xf numFmtId="17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31" fillId="11" borderId="7" applyNumberFormat="0" applyAlignment="0" applyProtection="0"/>
    <xf numFmtId="0" fontId="31" fillId="14" borderId="7" applyNumberFormat="0" applyAlignment="0" applyProtection="0"/>
    <xf numFmtId="170" fontId="31" fillId="11" borderId="7" applyNumberFormat="0" applyAlignment="0" applyProtection="0"/>
    <xf numFmtId="0" fontId="31" fillId="14" borderId="7" applyNumberFormat="0" applyAlignment="0" applyProtection="0"/>
    <xf numFmtId="170" fontId="31" fillId="11" borderId="7" applyNumberFormat="0" applyAlignment="0" applyProtection="0"/>
    <xf numFmtId="170" fontId="32" fillId="0" borderId="15" applyNumberFormat="0" applyFill="0" applyAlignment="0" applyProtection="0"/>
    <xf numFmtId="0" fontId="33" fillId="0" borderId="16" applyNumberFormat="0" applyFill="0" applyAlignment="0" applyProtection="0"/>
    <xf numFmtId="170" fontId="32" fillId="0" borderId="15" applyNumberFormat="0" applyFill="0" applyAlignment="0" applyProtection="0"/>
    <xf numFmtId="0" fontId="33" fillId="0" borderId="16" applyNumberFormat="0" applyFill="0" applyAlignment="0" applyProtection="0"/>
    <xf numFmtId="170" fontId="32" fillId="0" borderId="15" applyNumberFormat="0" applyFill="0" applyAlignment="0" applyProtection="0"/>
    <xf numFmtId="170" fontId="34" fillId="14" borderId="0" applyNumberFormat="0" applyBorder="0" applyAlignment="0" applyProtection="0"/>
    <xf numFmtId="0" fontId="34" fillId="14" borderId="0" applyNumberFormat="0" applyBorder="0" applyAlignment="0" applyProtection="0"/>
    <xf numFmtId="170" fontId="34" fillId="14" borderId="0" applyNumberFormat="0" applyBorder="0" applyAlignment="0" applyProtection="0"/>
    <xf numFmtId="0" fontId="34" fillId="14" borderId="0" applyNumberFormat="0" applyBorder="0" applyAlignment="0" applyProtection="0"/>
    <xf numFmtId="170" fontId="34" fillId="14" borderId="0" applyNumberFormat="0" applyBorder="0" applyAlignment="0" applyProtection="0"/>
    <xf numFmtId="0" fontId="35" fillId="0" borderId="0"/>
    <xf numFmtId="0" fontId="35" fillId="0" borderId="0"/>
    <xf numFmtId="17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170" fontId="3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170" fontId="2" fillId="0" borderId="0"/>
    <xf numFmtId="0" fontId="19" fillId="0" borderId="0"/>
    <xf numFmtId="170" fontId="2" fillId="0" borderId="0"/>
    <xf numFmtId="0" fontId="18" fillId="0" borderId="0"/>
    <xf numFmtId="0" fontId="37" fillId="0" borderId="0"/>
    <xf numFmtId="0" fontId="18" fillId="0" borderId="0"/>
    <xf numFmtId="170" fontId="2" fillId="0" borderId="0"/>
    <xf numFmtId="170" fontId="2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9" borderId="17" applyNumberFormat="0" applyFont="0" applyAlignment="0" applyProtection="0"/>
    <xf numFmtId="0" fontId="2" fillId="9" borderId="17" applyNumberFormat="0" applyFont="0" applyAlignment="0" applyProtection="0"/>
    <xf numFmtId="0" fontId="10" fillId="9" borderId="17" applyNumberFormat="0" applyFont="0" applyAlignment="0" applyProtection="0"/>
    <xf numFmtId="0" fontId="2" fillId="9" borderId="17" applyNumberFormat="0" applyFont="0" applyAlignment="0" applyProtection="0"/>
    <xf numFmtId="0" fontId="10" fillId="9" borderId="17" applyNumberFormat="0" applyFont="0" applyAlignment="0" applyProtection="0"/>
    <xf numFmtId="0" fontId="10" fillId="9" borderId="17" applyNumberFormat="0" applyFont="0" applyAlignment="0" applyProtection="0"/>
    <xf numFmtId="170" fontId="38" fillId="26" borderId="18" applyNumberFormat="0" applyAlignment="0" applyProtection="0"/>
    <xf numFmtId="0" fontId="38" fillId="27" borderId="18" applyNumberFormat="0" applyAlignment="0" applyProtection="0"/>
    <xf numFmtId="170" fontId="38" fillId="26" borderId="18" applyNumberFormat="0" applyAlignment="0" applyProtection="0"/>
    <xf numFmtId="0" fontId="38" fillId="27" borderId="18" applyNumberFormat="0" applyAlignment="0" applyProtection="0"/>
    <xf numFmtId="170" fontId="38" fillId="26" borderId="18" applyNumberFormat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42" fillId="0" borderId="19" applyNumberFormat="0" applyFill="0" applyAlignment="0" applyProtection="0"/>
    <xf numFmtId="0" fontId="8" fillId="0" borderId="6" applyNumberFormat="0" applyFill="0" applyAlignment="0" applyProtection="0"/>
    <xf numFmtId="0" fontId="42" fillId="0" borderId="19" applyNumberFormat="0" applyFill="0" applyAlignment="0" applyProtection="0"/>
    <xf numFmtId="0" fontId="8" fillId="0" borderId="6" applyNumberFormat="0" applyFill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0" fillId="2" borderId="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2" borderId="5" applyNumberFormat="0" applyFont="0" applyAlignment="0" applyProtection="0"/>
    <xf numFmtId="0" fontId="44" fillId="29" borderId="20" applyNumberFormat="0" applyAlignment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6" fontId="3" fillId="0" borderId="1" xfId="4" applyNumberFormat="1" applyFont="1" applyFill="1" applyBorder="1" applyProtection="1">
      <protection locked="0"/>
    </xf>
    <xf numFmtId="165" fontId="3" fillId="0" borderId="1" xfId="0" applyNumberFormat="1" applyFont="1" applyFill="1" applyBorder="1" applyAlignment="1">
      <alignment horizontal="center"/>
    </xf>
    <xf numFmtId="42" fontId="5" fillId="0" borderId="0" xfId="0" applyNumberFormat="1" applyFont="1" applyFill="1"/>
    <xf numFmtId="37" fontId="5" fillId="0" borderId="0" xfId="0" applyNumberFormat="1" applyFont="1" applyFill="1"/>
    <xf numFmtId="37" fontId="5" fillId="0" borderId="0" xfId="0" applyNumberFormat="1" applyFont="1" applyFill="1" applyBorder="1"/>
    <xf numFmtId="37" fontId="5" fillId="0" borderId="1" xfId="0" applyNumberFormat="1" applyFont="1" applyFill="1" applyBorder="1"/>
    <xf numFmtId="37" fontId="5" fillId="0" borderId="2" xfId="0" applyNumberFormat="1" applyFont="1" applyFill="1" applyBorder="1"/>
    <xf numFmtId="9" fontId="5" fillId="0" borderId="0" xfId="0" applyNumberFormat="1" applyFont="1" applyFill="1"/>
    <xf numFmtId="0" fontId="0" fillId="0" borderId="0" xfId="0" applyFont="1" applyFill="1"/>
    <xf numFmtId="0" fontId="4" fillId="0" borderId="0" xfId="0" applyFont="1" applyFill="1"/>
    <xf numFmtId="37" fontId="4" fillId="0" borderId="0" xfId="0" applyNumberFormat="1" applyFont="1" applyFill="1"/>
    <xf numFmtId="0" fontId="3" fillId="0" borderId="1" xfId="0" applyFont="1" applyFill="1" applyBorder="1" applyAlignment="1">
      <alignment horizontal="center" wrapText="1"/>
    </xf>
    <xf numFmtId="167" fontId="3" fillId="0" borderId="0" xfId="0" applyNumberFormat="1" applyFont="1" applyFill="1" applyAlignment="1">
      <alignment horizontal="center"/>
    </xf>
    <xf numFmtId="9" fontId="5" fillId="0" borderId="1" xfId="3" applyFont="1" applyFill="1" applyBorder="1"/>
    <xf numFmtId="42" fontId="5" fillId="0" borderId="3" xfId="0" applyNumberFormat="1" applyFont="1" applyFill="1" applyBorder="1"/>
    <xf numFmtId="42" fontId="5" fillId="0" borderId="4" xfId="0" applyNumberFormat="1" applyFont="1" applyFill="1" applyBorder="1"/>
    <xf numFmtId="42" fontId="0" fillId="0" borderId="0" xfId="0" applyNumberFormat="1" applyFont="1" applyFill="1"/>
    <xf numFmtId="168" fontId="5" fillId="0" borderId="0" xfId="2" applyNumberFormat="1" applyFont="1" applyFill="1"/>
    <xf numFmtId="164" fontId="5" fillId="0" borderId="1" xfId="1" applyNumberFormat="1" applyFont="1" applyFill="1" applyBorder="1"/>
    <xf numFmtId="0" fontId="5" fillId="0" borderId="0" xfId="0" applyFont="1" applyFill="1"/>
    <xf numFmtId="168" fontId="5" fillId="0" borderId="0" xfId="0" applyNumberFormat="1" applyFont="1" applyFill="1"/>
    <xf numFmtId="10" fontId="0" fillId="0" borderId="0" xfId="0" applyNumberFormat="1" applyFont="1" applyFill="1"/>
    <xf numFmtId="10" fontId="0" fillId="0" borderId="0" xfId="3" applyNumberFormat="1" applyFont="1" applyFill="1"/>
    <xf numFmtId="0" fontId="8" fillId="0" borderId="0" xfId="0" applyFont="1" applyFill="1"/>
  </cellXfs>
  <cellStyles count="434">
    <cellStyle name="20% - Accent1 2" xfId="15" xr:uid="{00000000-0005-0000-0000-000000000000}"/>
    <cellStyle name="20% - Accent1 2 2" xfId="16" xr:uid="{00000000-0005-0000-0000-000001000000}"/>
    <cellStyle name="20% - Accent1 2 2 2" xfId="17" xr:uid="{00000000-0005-0000-0000-000002000000}"/>
    <cellStyle name="20% - Accent1 2 2 3" xfId="18" xr:uid="{00000000-0005-0000-0000-000003000000}"/>
    <cellStyle name="20% - Accent1 2 3" xfId="19" xr:uid="{00000000-0005-0000-0000-000004000000}"/>
    <cellStyle name="20% - Accent2 2" xfId="20" xr:uid="{00000000-0005-0000-0000-000005000000}"/>
    <cellStyle name="20% - Accent2 2 2" xfId="21" xr:uid="{00000000-0005-0000-0000-000006000000}"/>
    <cellStyle name="20% - Accent2 2 2 2" xfId="22" xr:uid="{00000000-0005-0000-0000-000007000000}"/>
    <cellStyle name="20% - Accent2 2 2 3" xfId="23" xr:uid="{00000000-0005-0000-0000-000008000000}"/>
    <cellStyle name="20% - Accent2 2 3" xfId="24" xr:uid="{00000000-0005-0000-0000-000009000000}"/>
    <cellStyle name="20% - Accent3 2" xfId="25" xr:uid="{00000000-0005-0000-0000-00000A000000}"/>
    <cellStyle name="20% - Accent3 2 2" xfId="26" xr:uid="{00000000-0005-0000-0000-00000B000000}"/>
    <cellStyle name="20% - Accent3 2 2 2" xfId="27" xr:uid="{00000000-0005-0000-0000-00000C000000}"/>
    <cellStyle name="20% - Accent3 2 2 3" xfId="28" xr:uid="{00000000-0005-0000-0000-00000D000000}"/>
    <cellStyle name="20% - Accent3 2 3" xfId="29" xr:uid="{00000000-0005-0000-0000-00000E000000}"/>
    <cellStyle name="20% - Accent4 2" xfId="30" xr:uid="{00000000-0005-0000-0000-00000F000000}"/>
    <cellStyle name="20% - Accent4 2 2" xfId="31" xr:uid="{00000000-0005-0000-0000-000010000000}"/>
    <cellStyle name="20% - Accent4 2 2 2" xfId="32" xr:uid="{00000000-0005-0000-0000-000011000000}"/>
    <cellStyle name="20% - Accent4 2 2 3" xfId="33" xr:uid="{00000000-0005-0000-0000-000012000000}"/>
    <cellStyle name="20% - Accent4 2 3" xfId="34" xr:uid="{00000000-0005-0000-0000-000013000000}"/>
    <cellStyle name="20% - Accent5 2" xfId="35" xr:uid="{00000000-0005-0000-0000-000014000000}"/>
    <cellStyle name="20% - Accent5 2 2" xfId="36" xr:uid="{00000000-0005-0000-0000-000015000000}"/>
    <cellStyle name="20% - Accent5 2 2 2" xfId="37" xr:uid="{00000000-0005-0000-0000-000016000000}"/>
    <cellStyle name="20% - Accent5 2 2 3" xfId="38" xr:uid="{00000000-0005-0000-0000-000017000000}"/>
    <cellStyle name="20% - Accent5 2 3" xfId="39" xr:uid="{00000000-0005-0000-0000-000018000000}"/>
    <cellStyle name="20% - Accent6 2" xfId="40" xr:uid="{00000000-0005-0000-0000-000019000000}"/>
    <cellStyle name="20% - Accent6 2 2" xfId="41" xr:uid="{00000000-0005-0000-0000-00001A000000}"/>
    <cellStyle name="20% - Accent6 2 2 2" xfId="42" xr:uid="{00000000-0005-0000-0000-00001B000000}"/>
    <cellStyle name="20% - Accent6 2 2 3" xfId="43" xr:uid="{00000000-0005-0000-0000-00001C000000}"/>
    <cellStyle name="20% - Accent6 2 3" xfId="44" xr:uid="{00000000-0005-0000-0000-00001D000000}"/>
    <cellStyle name="40% - Accent1 2" xfId="45" xr:uid="{00000000-0005-0000-0000-00001E000000}"/>
    <cellStyle name="40% - Accent1 2 2" xfId="46" xr:uid="{00000000-0005-0000-0000-00001F000000}"/>
    <cellStyle name="40% - Accent1 2 2 2" xfId="47" xr:uid="{00000000-0005-0000-0000-000020000000}"/>
    <cellStyle name="40% - Accent1 2 2 3" xfId="48" xr:uid="{00000000-0005-0000-0000-000021000000}"/>
    <cellStyle name="40% - Accent1 2 3" xfId="49" xr:uid="{00000000-0005-0000-0000-000022000000}"/>
    <cellStyle name="40% - Accent2 2" xfId="50" xr:uid="{00000000-0005-0000-0000-000023000000}"/>
    <cellStyle name="40% - Accent2 2 2" xfId="51" xr:uid="{00000000-0005-0000-0000-000024000000}"/>
    <cellStyle name="40% - Accent2 2 2 2" xfId="52" xr:uid="{00000000-0005-0000-0000-000025000000}"/>
    <cellStyle name="40% - Accent2 2 2 3" xfId="53" xr:uid="{00000000-0005-0000-0000-000026000000}"/>
    <cellStyle name="40% - Accent2 2 3" xfId="54" xr:uid="{00000000-0005-0000-0000-000027000000}"/>
    <cellStyle name="40% - Accent3 2" xfId="55" xr:uid="{00000000-0005-0000-0000-000028000000}"/>
    <cellStyle name="40% - Accent3 2 2" xfId="56" xr:uid="{00000000-0005-0000-0000-000029000000}"/>
    <cellStyle name="40% - Accent3 2 2 2" xfId="57" xr:uid="{00000000-0005-0000-0000-00002A000000}"/>
    <cellStyle name="40% - Accent3 2 2 3" xfId="58" xr:uid="{00000000-0005-0000-0000-00002B000000}"/>
    <cellStyle name="40% - Accent3 2 3" xfId="59" xr:uid="{00000000-0005-0000-0000-00002C000000}"/>
    <cellStyle name="40% - Accent4 2" xfId="60" xr:uid="{00000000-0005-0000-0000-00002D000000}"/>
    <cellStyle name="40% - Accent4 2 2" xfId="61" xr:uid="{00000000-0005-0000-0000-00002E000000}"/>
    <cellStyle name="40% - Accent4 2 2 2" xfId="62" xr:uid="{00000000-0005-0000-0000-00002F000000}"/>
    <cellStyle name="40% - Accent4 2 2 3" xfId="63" xr:uid="{00000000-0005-0000-0000-000030000000}"/>
    <cellStyle name="40% - Accent4 2 3" xfId="64" xr:uid="{00000000-0005-0000-0000-000031000000}"/>
    <cellStyle name="40% - Accent5 2" xfId="65" xr:uid="{00000000-0005-0000-0000-000032000000}"/>
    <cellStyle name="40% - Accent5 2 2" xfId="66" xr:uid="{00000000-0005-0000-0000-000033000000}"/>
    <cellStyle name="40% - Accent5 2 2 2" xfId="67" xr:uid="{00000000-0005-0000-0000-000034000000}"/>
    <cellStyle name="40% - Accent5 2 2 3" xfId="68" xr:uid="{00000000-0005-0000-0000-000035000000}"/>
    <cellStyle name="40% - Accent5 2 3" xfId="69" xr:uid="{00000000-0005-0000-0000-000036000000}"/>
    <cellStyle name="40% - Accent6 2" xfId="70" xr:uid="{00000000-0005-0000-0000-000038000000}"/>
    <cellStyle name="40% - Accent6 2 2" xfId="71" xr:uid="{00000000-0005-0000-0000-000039000000}"/>
    <cellStyle name="40% - Accent6 2 2 2" xfId="72" xr:uid="{00000000-0005-0000-0000-00003A000000}"/>
    <cellStyle name="40% - Accent6 2 2 3" xfId="73" xr:uid="{00000000-0005-0000-0000-00003B000000}"/>
    <cellStyle name="40% - Accent6 2 3" xfId="74" xr:uid="{00000000-0005-0000-0000-00003C000000}"/>
    <cellStyle name="60% - Accent1 2" xfId="75" xr:uid="{00000000-0005-0000-0000-00003D000000}"/>
    <cellStyle name="60% - Accent1 2 2" xfId="76" xr:uid="{00000000-0005-0000-0000-00003E000000}"/>
    <cellStyle name="60% - Accent1 2 2 2" xfId="77" xr:uid="{00000000-0005-0000-0000-00003F000000}"/>
    <cellStyle name="60% - Accent1 2 2 3" xfId="78" xr:uid="{00000000-0005-0000-0000-000040000000}"/>
    <cellStyle name="60% - Accent1 2 3" xfId="79" xr:uid="{00000000-0005-0000-0000-000041000000}"/>
    <cellStyle name="60% - Accent2 2" xfId="80" xr:uid="{00000000-0005-0000-0000-000042000000}"/>
    <cellStyle name="60% - Accent2 2 2" xfId="81" xr:uid="{00000000-0005-0000-0000-000043000000}"/>
    <cellStyle name="60% - Accent2 2 2 2" xfId="82" xr:uid="{00000000-0005-0000-0000-000044000000}"/>
    <cellStyle name="60% - Accent2 2 2 3" xfId="83" xr:uid="{00000000-0005-0000-0000-000045000000}"/>
    <cellStyle name="60% - Accent2 2 3" xfId="84" xr:uid="{00000000-0005-0000-0000-000046000000}"/>
    <cellStyle name="60% - Accent3 2" xfId="85" xr:uid="{00000000-0005-0000-0000-000047000000}"/>
    <cellStyle name="60% - Accent3 2 2" xfId="86" xr:uid="{00000000-0005-0000-0000-000048000000}"/>
    <cellStyle name="60% - Accent3 2 2 2" xfId="87" xr:uid="{00000000-0005-0000-0000-000049000000}"/>
    <cellStyle name="60% - Accent3 2 2 3" xfId="88" xr:uid="{00000000-0005-0000-0000-00004A000000}"/>
    <cellStyle name="60% - Accent3 2 3" xfId="89" xr:uid="{00000000-0005-0000-0000-00004B000000}"/>
    <cellStyle name="60% - Accent4 2" xfId="90" xr:uid="{00000000-0005-0000-0000-00004C000000}"/>
    <cellStyle name="60% - Accent4 2 2" xfId="91" xr:uid="{00000000-0005-0000-0000-00004D000000}"/>
    <cellStyle name="60% - Accent4 2 2 2" xfId="92" xr:uid="{00000000-0005-0000-0000-00004E000000}"/>
    <cellStyle name="60% - Accent4 2 2 3" xfId="93" xr:uid="{00000000-0005-0000-0000-00004F000000}"/>
    <cellStyle name="60% - Accent4 2 3" xfId="94" xr:uid="{00000000-0005-0000-0000-000050000000}"/>
    <cellStyle name="60% - Accent5 2" xfId="95" xr:uid="{00000000-0005-0000-0000-000051000000}"/>
    <cellStyle name="60% - Accent5 2 2" xfId="96" xr:uid="{00000000-0005-0000-0000-000052000000}"/>
    <cellStyle name="60% - Accent5 2 2 2" xfId="97" xr:uid="{00000000-0005-0000-0000-000053000000}"/>
    <cellStyle name="60% - Accent5 2 2 3" xfId="98" xr:uid="{00000000-0005-0000-0000-000054000000}"/>
    <cellStyle name="60% - Accent5 2 3" xfId="99" xr:uid="{00000000-0005-0000-0000-000055000000}"/>
    <cellStyle name="60% - Accent6 2" xfId="100" xr:uid="{00000000-0005-0000-0000-000056000000}"/>
    <cellStyle name="60% - Accent6 2 2" xfId="101" xr:uid="{00000000-0005-0000-0000-000057000000}"/>
    <cellStyle name="60% - Accent6 2 2 2" xfId="102" xr:uid="{00000000-0005-0000-0000-000058000000}"/>
    <cellStyle name="60% - Accent6 2 2 3" xfId="103" xr:uid="{00000000-0005-0000-0000-000059000000}"/>
    <cellStyle name="60% - Accent6 2 3" xfId="104" xr:uid="{00000000-0005-0000-0000-00005A000000}"/>
    <cellStyle name="Accent1 2" xfId="105" xr:uid="{00000000-0005-0000-0000-00005B000000}"/>
    <cellStyle name="Accent1 2 2" xfId="106" xr:uid="{00000000-0005-0000-0000-00005C000000}"/>
    <cellStyle name="Accent1 2 2 2" xfId="107" xr:uid="{00000000-0005-0000-0000-00005D000000}"/>
    <cellStyle name="Accent1 2 2 3" xfId="108" xr:uid="{00000000-0005-0000-0000-00005E000000}"/>
    <cellStyle name="Accent1 2 3" xfId="109" xr:uid="{00000000-0005-0000-0000-00005F000000}"/>
    <cellStyle name="Accent2 2" xfId="110" xr:uid="{00000000-0005-0000-0000-000060000000}"/>
    <cellStyle name="Accent2 2 2" xfId="111" xr:uid="{00000000-0005-0000-0000-000061000000}"/>
    <cellStyle name="Accent2 2 2 2" xfId="112" xr:uid="{00000000-0005-0000-0000-000062000000}"/>
    <cellStyle name="Accent2 2 2 3" xfId="113" xr:uid="{00000000-0005-0000-0000-000063000000}"/>
    <cellStyle name="Accent2 2 3" xfId="114" xr:uid="{00000000-0005-0000-0000-000064000000}"/>
    <cellStyle name="Accent3 2" xfId="115" xr:uid="{00000000-0005-0000-0000-000065000000}"/>
    <cellStyle name="Accent3 2 2" xfId="116" xr:uid="{00000000-0005-0000-0000-000066000000}"/>
    <cellStyle name="Accent3 2 2 2" xfId="117" xr:uid="{00000000-0005-0000-0000-000067000000}"/>
    <cellStyle name="Accent3 2 2 3" xfId="118" xr:uid="{00000000-0005-0000-0000-000068000000}"/>
    <cellStyle name="Accent3 2 3" xfId="119" xr:uid="{00000000-0005-0000-0000-000069000000}"/>
    <cellStyle name="Accent4 2" xfId="120" xr:uid="{00000000-0005-0000-0000-00006A000000}"/>
    <cellStyle name="Accent4 2 2" xfId="121" xr:uid="{00000000-0005-0000-0000-00006B000000}"/>
    <cellStyle name="Accent4 2 2 2" xfId="122" xr:uid="{00000000-0005-0000-0000-00006C000000}"/>
    <cellStyle name="Accent4 2 2 3" xfId="123" xr:uid="{00000000-0005-0000-0000-00006D000000}"/>
    <cellStyle name="Accent4 2 3" xfId="124" xr:uid="{00000000-0005-0000-0000-00006E000000}"/>
    <cellStyle name="Accent5 2" xfId="125" xr:uid="{00000000-0005-0000-0000-00006F000000}"/>
    <cellStyle name="Accent5 2 2" xfId="126" xr:uid="{00000000-0005-0000-0000-000070000000}"/>
    <cellStyle name="Accent5 2 2 2" xfId="127" xr:uid="{00000000-0005-0000-0000-000071000000}"/>
    <cellStyle name="Accent5 2 2 3" xfId="128" xr:uid="{00000000-0005-0000-0000-000072000000}"/>
    <cellStyle name="Accent5 2 3" xfId="129" xr:uid="{00000000-0005-0000-0000-000073000000}"/>
    <cellStyle name="Accent6 2" xfId="130" xr:uid="{00000000-0005-0000-0000-000074000000}"/>
    <cellStyle name="Accent6 2 2" xfId="131" xr:uid="{00000000-0005-0000-0000-000075000000}"/>
    <cellStyle name="Accent6 2 2 2" xfId="132" xr:uid="{00000000-0005-0000-0000-000076000000}"/>
    <cellStyle name="Accent6 2 2 3" xfId="133" xr:uid="{00000000-0005-0000-0000-000077000000}"/>
    <cellStyle name="Accent6 2 3" xfId="134" xr:uid="{00000000-0005-0000-0000-000078000000}"/>
    <cellStyle name="Bad 2" xfId="135" xr:uid="{00000000-0005-0000-0000-000079000000}"/>
    <cellStyle name="Bad 2 2" xfId="136" xr:uid="{00000000-0005-0000-0000-00007A000000}"/>
    <cellStyle name="Bad 2 2 2" xfId="137" xr:uid="{00000000-0005-0000-0000-00007B000000}"/>
    <cellStyle name="Bad 2 2 3" xfId="138" xr:uid="{00000000-0005-0000-0000-00007C000000}"/>
    <cellStyle name="Bad 2 3" xfId="139" xr:uid="{00000000-0005-0000-0000-00007D000000}"/>
    <cellStyle name="Calculation 2" xfId="140" xr:uid="{00000000-0005-0000-0000-00007F000000}"/>
    <cellStyle name="Calculation 2 2" xfId="141" xr:uid="{00000000-0005-0000-0000-000080000000}"/>
    <cellStyle name="Calculation 2 2 2" xfId="142" xr:uid="{00000000-0005-0000-0000-000081000000}"/>
    <cellStyle name="Calculation 2 2 3" xfId="143" xr:uid="{00000000-0005-0000-0000-000082000000}"/>
    <cellStyle name="Calculation 2 3" xfId="144" xr:uid="{00000000-0005-0000-0000-000083000000}"/>
    <cellStyle name="Check Cell 2" xfId="145" xr:uid="{00000000-0005-0000-0000-000084000000}"/>
    <cellStyle name="Check Cell 2 2" xfId="146" xr:uid="{00000000-0005-0000-0000-000085000000}"/>
    <cellStyle name="Check Cell 2 2 2" xfId="147" xr:uid="{00000000-0005-0000-0000-000086000000}"/>
    <cellStyle name="Check Cell 2 2 3" xfId="148" xr:uid="{00000000-0005-0000-0000-000087000000}"/>
    <cellStyle name="Check Cell 2 3" xfId="149" xr:uid="{00000000-0005-0000-0000-000088000000}"/>
    <cellStyle name="Co #" xfId="150" xr:uid="{00000000-0005-0000-0000-000089000000}"/>
    <cellStyle name="Comma" xfId="1" builtinId="3"/>
    <cellStyle name="Comma 10" xfId="151" xr:uid="{00000000-0005-0000-0000-00008B000000}"/>
    <cellStyle name="Comma 10 2" xfId="152" xr:uid="{00000000-0005-0000-0000-00008C000000}"/>
    <cellStyle name="Comma 11" xfId="153" xr:uid="{00000000-0005-0000-0000-00008D000000}"/>
    <cellStyle name="Comma 12" xfId="154" xr:uid="{00000000-0005-0000-0000-00008E000000}"/>
    <cellStyle name="Comma 12 2" xfId="155" xr:uid="{00000000-0005-0000-0000-00008F000000}"/>
    <cellStyle name="Comma 12 3" xfId="156" xr:uid="{00000000-0005-0000-0000-000090000000}"/>
    <cellStyle name="Comma 13" xfId="157" xr:uid="{00000000-0005-0000-0000-000091000000}"/>
    <cellStyle name="Comma 14" xfId="409" xr:uid="{00000000-0005-0000-0000-000092000000}"/>
    <cellStyle name="Comma 15" xfId="414" xr:uid="{00000000-0005-0000-0000-000093000000}"/>
    <cellStyle name="Comma 16" xfId="419" xr:uid="{00000000-0005-0000-0000-000094000000}"/>
    <cellStyle name="Comma 17" xfId="423" xr:uid="{00000000-0005-0000-0000-000095000000}"/>
    <cellStyle name="Comma 18" xfId="432" xr:uid="{00000000-0005-0000-0000-000096000000}"/>
    <cellStyle name="Comma 19" xfId="11" xr:uid="{00000000-0005-0000-0000-0000BD000000}"/>
    <cellStyle name="Comma 2" xfId="9" xr:uid="{B28A3BAD-EAEB-4D86-9550-E83E128D67A0}"/>
    <cellStyle name="Comma 2 2" xfId="159" xr:uid="{00000000-0005-0000-0000-000098000000}"/>
    <cellStyle name="Comma 2 2 2" xfId="160" xr:uid="{00000000-0005-0000-0000-000099000000}"/>
    <cellStyle name="Comma 2 2 2 2" xfId="161" xr:uid="{00000000-0005-0000-0000-00009A000000}"/>
    <cellStyle name="Comma 2 2 3" xfId="162" xr:uid="{00000000-0005-0000-0000-00009B000000}"/>
    <cellStyle name="Comma 2 2 4" xfId="163" xr:uid="{00000000-0005-0000-0000-00009C000000}"/>
    <cellStyle name="Comma 2 3" xfId="164" xr:uid="{00000000-0005-0000-0000-00009D000000}"/>
    <cellStyle name="Comma 2 4" xfId="165" xr:uid="{00000000-0005-0000-0000-00009E000000}"/>
    <cellStyle name="Comma 2 5" xfId="166" xr:uid="{00000000-0005-0000-0000-00009F000000}"/>
    <cellStyle name="Comma 2 6" xfId="167" xr:uid="{00000000-0005-0000-0000-0000A0000000}"/>
    <cellStyle name="Comma 2 7" xfId="407" xr:uid="{00000000-0005-0000-0000-0000A1000000}"/>
    <cellStyle name="Comma 2 8" xfId="158" xr:uid="{00000000-0005-0000-0000-000097000000}"/>
    <cellStyle name="Comma 3" xfId="168" xr:uid="{00000000-0005-0000-0000-0000A2000000}"/>
    <cellStyle name="Comma 3 2" xfId="169" xr:uid="{00000000-0005-0000-0000-0000A3000000}"/>
    <cellStyle name="Comma 3 2 2" xfId="170" xr:uid="{00000000-0005-0000-0000-0000A4000000}"/>
    <cellStyle name="Comma 3 2 2 2" xfId="171" xr:uid="{00000000-0005-0000-0000-0000A5000000}"/>
    <cellStyle name="Comma 3 3" xfId="172" xr:uid="{00000000-0005-0000-0000-0000A6000000}"/>
    <cellStyle name="Comma 3 3 2" xfId="173" xr:uid="{00000000-0005-0000-0000-0000A7000000}"/>
    <cellStyle name="Comma 3 4" xfId="174" xr:uid="{00000000-0005-0000-0000-0000A8000000}"/>
    <cellStyle name="Comma 4" xfId="175" xr:uid="{00000000-0005-0000-0000-0000A9000000}"/>
    <cellStyle name="Comma 4 2" xfId="176" xr:uid="{00000000-0005-0000-0000-0000AA000000}"/>
    <cellStyle name="Comma 5" xfId="177" xr:uid="{00000000-0005-0000-0000-0000AB000000}"/>
    <cellStyle name="Comma 5 2" xfId="178" xr:uid="{00000000-0005-0000-0000-0000AC000000}"/>
    <cellStyle name="Comma 6" xfId="179" xr:uid="{00000000-0005-0000-0000-0000AD000000}"/>
    <cellStyle name="Comma 7" xfId="180" xr:uid="{00000000-0005-0000-0000-0000AE000000}"/>
    <cellStyle name="Comma 8" xfId="181" xr:uid="{00000000-0005-0000-0000-0000AF000000}"/>
    <cellStyle name="Comma 9" xfId="182" xr:uid="{00000000-0005-0000-0000-0000B0000000}"/>
    <cellStyle name="Currency" xfId="2" builtinId="4"/>
    <cellStyle name="Currency 10" xfId="417" xr:uid="{00000000-0005-0000-0000-0000B2000000}"/>
    <cellStyle name="Currency 11" xfId="426" xr:uid="{00000000-0005-0000-0000-0000B3000000}"/>
    <cellStyle name="Currency 12" xfId="429" xr:uid="{00000000-0005-0000-0000-0000B4000000}"/>
    <cellStyle name="Currency 13" xfId="431" xr:uid="{00000000-0005-0000-0000-0000B5000000}"/>
    <cellStyle name="Currency 14" xfId="12" xr:uid="{00000000-0005-0000-0000-0000E4000000}"/>
    <cellStyle name="Currency 2" xfId="8" xr:uid="{0D17856C-C4CC-4816-A125-31F568330E55}"/>
    <cellStyle name="Currency 2 2" xfId="184" xr:uid="{00000000-0005-0000-0000-0000B7000000}"/>
    <cellStyle name="Currency 2 3" xfId="185" xr:uid="{00000000-0005-0000-0000-0000B8000000}"/>
    <cellStyle name="Currency 2 4" xfId="186" xr:uid="{00000000-0005-0000-0000-0000B9000000}"/>
    <cellStyle name="Currency 2 5" xfId="183" xr:uid="{00000000-0005-0000-0000-0000B6000000}"/>
    <cellStyle name="Currency 3" xfId="187" xr:uid="{00000000-0005-0000-0000-0000BA000000}"/>
    <cellStyle name="Currency 3 2" xfId="188" xr:uid="{00000000-0005-0000-0000-0000BB000000}"/>
    <cellStyle name="Currency 4" xfId="189" xr:uid="{00000000-0005-0000-0000-0000BC000000}"/>
    <cellStyle name="Currency 4 2" xfId="190" xr:uid="{00000000-0005-0000-0000-0000BD000000}"/>
    <cellStyle name="Currency 4 2 2" xfId="191" xr:uid="{00000000-0005-0000-0000-0000BE000000}"/>
    <cellStyle name="Currency 4 3" xfId="192" xr:uid="{00000000-0005-0000-0000-0000BF000000}"/>
    <cellStyle name="Currency 4 4" xfId="193" xr:uid="{00000000-0005-0000-0000-0000C0000000}"/>
    <cellStyle name="Currency 5" xfId="194" xr:uid="{00000000-0005-0000-0000-0000C1000000}"/>
    <cellStyle name="Currency 5 2" xfId="195" xr:uid="{00000000-0005-0000-0000-0000C2000000}"/>
    <cellStyle name="Currency 5 2 2" xfId="196" xr:uid="{00000000-0005-0000-0000-0000C3000000}"/>
    <cellStyle name="Currency 5 3" xfId="197" xr:uid="{00000000-0005-0000-0000-0000C4000000}"/>
    <cellStyle name="Currency 5 4" xfId="198" xr:uid="{00000000-0005-0000-0000-0000C5000000}"/>
    <cellStyle name="Currency 6" xfId="199" xr:uid="{00000000-0005-0000-0000-0000C6000000}"/>
    <cellStyle name="Currency 7" xfId="200" xr:uid="{00000000-0005-0000-0000-0000C7000000}"/>
    <cellStyle name="Currency 7 2" xfId="201" xr:uid="{00000000-0005-0000-0000-0000C8000000}"/>
    <cellStyle name="Currency 7 3" xfId="202" xr:uid="{00000000-0005-0000-0000-0000C9000000}"/>
    <cellStyle name="Currency 8" xfId="203" xr:uid="{00000000-0005-0000-0000-0000CA000000}"/>
    <cellStyle name="Currency 8 2" xfId="204" xr:uid="{00000000-0005-0000-0000-0000CB000000}"/>
    <cellStyle name="Currency 8 2 2" xfId="205" xr:uid="{00000000-0005-0000-0000-0000CC000000}"/>
    <cellStyle name="Currency 8 2 2 2" xfId="206" xr:uid="{00000000-0005-0000-0000-0000CD000000}"/>
    <cellStyle name="Currency 8 3" xfId="207" xr:uid="{00000000-0005-0000-0000-0000CE000000}"/>
    <cellStyle name="Currency 9" xfId="208" xr:uid="{00000000-0005-0000-0000-0000CF000000}"/>
    <cellStyle name="Date" xfId="209" xr:uid="{00000000-0005-0000-0000-0000D0000000}"/>
    <cellStyle name="Date 2" xfId="210" xr:uid="{00000000-0005-0000-0000-0000D1000000}"/>
    <cellStyle name="Date 3" xfId="211" xr:uid="{00000000-0005-0000-0000-0000D2000000}"/>
    <cellStyle name="Date 4" xfId="212" xr:uid="{00000000-0005-0000-0000-0000D3000000}"/>
    <cellStyle name="Date 5" xfId="213" xr:uid="{00000000-0005-0000-0000-0000D4000000}"/>
    <cellStyle name="Date_Rate Case Plan 063009 (Per JH - 0709)" xfId="214" xr:uid="{00000000-0005-0000-0000-0000D5000000}"/>
    <cellStyle name="Date-Regulatory" xfId="215" xr:uid="{00000000-0005-0000-0000-0000D6000000}"/>
    <cellStyle name="Date-Regulatory 2" xfId="216" xr:uid="{00000000-0005-0000-0000-0000D7000000}"/>
    <cellStyle name="Date-Regulatory 3" xfId="217" xr:uid="{00000000-0005-0000-0000-0000D8000000}"/>
    <cellStyle name="Date-Regulatory 4" xfId="218" xr:uid="{00000000-0005-0000-0000-0000D9000000}"/>
    <cellStyle name="Euro" xfId="219" xr:uid="{00000000-0005-0000-0000-0000DA000000}"/>
    <cellStyle name="Euro 2" xfId="220" xr:uid="{00000000-0005-0000-0000-0000DB000000}"/>
    <cellStyle name="Euro 3" xfId="221" xr:uid="{00000000-0005-0000-0000-0000DC000000}"/>
    <cellStyle name="Euro 4" xfId="222" xr:uid="{00000000-0005-0000-0000-0000DD000000}"/>
    <cellStyle name="Euro_Rate Case Plan 063009 (Per JH - 0709)" xfId="223" xr:uid="{00000000-0005-0000-0000-0000DE000000}"/>
    <cellStyle name="Explanatory Text 2" xfId="224" xr:uid="{00000000-0005-0000-0000-0000DF000000}"/>
    <cellStyle name="Explanatory Text 2 2" xfId="225" xr:uid="{00000000-0005-0000-0000-0000E0000000}"/>
    <cellStyle name="Explanatory Text 2 2 2" xfId="226" xr:uid="{00000000-0005-0000-0000-0000E1000000}"/>
    <cellStyle name="Explanatory Text 2 2 3" xfId="227" xr:uid="{00000000-0005-0000-0000-0000E2000000}"/>
    <cellStyle name="Explanatory Text 2 3" xfId="228" xr:uid="{00000000-0005-0000-0000-0000E3000000}"/>
    <cellStyle name="Good 2" xfId="229" xr:uid="{00000000-0005-0000-0000-0000E4000000}"/>
    <cellStyle name="Good 2 2" xfId="230" xr:uid="{00000000-0005-0000-0000-0000E5000000}"/>
    <cellStyle name="Good 2 2 2" xfId="231" xr:uid="{00000000-0005-0000-0000-0000E6000000}"/>
    <cellStyle name="Good 2 2 3" xfId="232" xr:uid="{00000000-0005-0000-0000-0000E7000000}"/>
    <cellStyle name="Good 2 3" xfId="233" xr:uid="{00000000-0005-0000-0000-0000E8000000}"/>
    <cellStyle name="Heading 1 2" xfId="234" xr:uid="{00000000-0005-0000-0000-0000E9000000}"/>
    <cellStyle name="Heading 1 2 2" xfId="235" xr:uid="{00000000-0005-0000-0000-0000EA000000}"/>
    <cellStyle name="Heading 1 2 2 2" xfId="236" xr:uid="{00000000-0005-0000-0000-0000EB000000}"/>
    <cellStyle name="Heading 1 2 2 3" xfId="237" xr:uid="{00000000-0005-0000-0000-0000EC000000}"/>
    <cellStyle name="Heading 1 2 3" xfId="238" xr:uid="{00000000-0005-0000-0000-0000ED000000}"/>
    <cellStyle name="Heading 2 2" xfId="239" xr:uid="{00000000-0005-0000-0000-0000EF000000}"/>
    <cellStyle name="Heading 2 2 2" xfId="240" xr:uid="{00000000-0005-0000-0000-0000F0000000}"/>
    <cellStyle name="Heading 2 2 2 2" xfId="241" xr:uid="{00000000-0005-0000-0000-0000F1000000}"/>
    <cellStyle name="Heading 2 2 2 3" xfId="242" xr:uid="{00000000-0005-0000-0000-0000F2000000}"/>
    <cellStyle name="Heading 2 2 3" xfId="243" xr:uid="{00000000-0005-0000-0000-0000F3000000}"/>
    <cellStyle name="Heading 3 2" xfId="244" xr:uid="{00000000-0005-0000-0000-0000F5000000}"/>
    <cellStyle name="Heading 3 2 2" xfId="245" xr:uid="{00000000-0005-0000-0000-0000F6000000}"/>
    <cellStyle name="Heading 3 2 2 2" xfId="246" xr:uid="{00000000-0005-0000-0000-0000F7000000}"/>
    <cellStyle name="Heading 3 2 2 3" xfId="247" xr:uid="{00000000-0005-0000-0000-0000F8000000}"/>
    <cellStyle name="Heading 3 2 3" xfId="248" xr:uid="{00000000-0005-0000-0000-0000F9000000}"/>
    <cellStyle name="Heading 4 2" xfId="249" xr:uid="{00000000-0005-0000-0000-0000FB000000}"/>
    <cellStyle name="Heading 4 2 2" xfId="250" xr:uid="{00000000-0005-0000-0000-0000FC000000}"/>
    <cellStyle name="Heading 4 2 2 2" xfId="251" xr:uid="{00000000-0005-0000-0000-0000FD000000}"/>
    <cellStyle name="Heading 4 2 2 3" xfId="252" xr:uid="{00000000-0005-0000-0000-0000FE000000}"/>
    <cellStyle name="Heading 4 2 3" xfId="253" xr:uid="{00000000-0005-0000-0000-0000FF000000}"/>
    <cellStyle name="Input 2" xfId="254" xr:uid="{00000000-0005-0000-0000-000001010000}"/>
    <cellStyle name="Input 2 2" xfId="255" xr:uid="{00000000-0005-0000-0000-000002010000}"/>
    <cellStyle name="Input 2 2 2" xfId="256" xr:uid="{00000000-0005-0000-0000-000003010000}"/>
    <cellStyle name="Input 2 2 3" xfId="257" xr:uid="{00000000-0005-0000-0000-000004010000}"/>
    <cellStyle name="Input 2 3" xfId="258" xr:uid="{00000000-0005-0000-0000-000005010000}"/>
    <cellStyle name="Linked Cell 2" xfId="259" xr:uid="{00000000-0005-0000-0000-000006010000}"/>
    <cellStyle name="Linked Cell 2 2" xfId="260" xr:uid="{00000000-0005-0000-0000-000007010000}"/>
    <cellStyle name="Linked Cell 2 2 2" xfId="261" xr:uid="{00000000-0005-0000-0000-000008010000}"/>
    <cellStyle name="Linked Cell 2 2 3" xfId="262" xr:uid="{00000000-0005-0000-0000-000009010000}"/>
    <cellStyle name="Linked Cell 2 3" xfId="263" xr:uid="{00000000-0005-0000-0000-00000A010000}"/>
    <cellStyle name="Neutral 2" xfId="264" xr:uid="{00000000-0005-0000-0000-00000B010000}"/>
    <cellStyle name="Neutral 2 2" xfId="265" xr:uid="{00000000-0005-0000-0000-00000C010000}"/>
    <cellStyle name="Neutral 2 2 2" xfId="266" xr:uid="{00000000-0005-0000-0000-00000D010000}"/>
    <cellStyle name="Neutral 2 2 3" xfId="267" xr:uid="{00000000-0005-0000-0000-00000E010000}"/>
    <cellStyle name="Neutral 2 3" xfId="268" xr:uid="{00000000-0005-0000-0000-00000F010000}"/>
    <cellStyle name="Normal" xfId="0" builtinId="0"/>
    <cellStyle name="Normal 10" xfId="269" xr:uid="{00000000-0005-0000-0000-000011010000}"/>
    <cellStyle name="Normal 11" xfId="270" xr:uid="{00000000-0005-0000-0000-000012010000}"/>
    <cellStyle name="Normal 12" xfId="271" xr:uid="{00000000-0005-0000-0000-000013010000}"/>
    <cellStyle name="Normal 12 2" xfId="272" xr:uid="{00000000-0005-0000-0000-000014010000}"/>
    <cellStyle name="Normal 12 2 2" xfId="273" xr:uid="{00000000-0005-0000-0000-000015010000}"/>
    <cellStyle name="Normal 12 2 2 2" xfId="274" xr:uid="{00000000-0005-0000-0000-000016010000}"/>
    <cellStyle name="Normal 12 2 2 3" xfId="275" xr:uid="{00000000-0005-0000-0000-000017010000}"/>
    <cellStyle name="Normal 12 2 3" xfId="276" xr:uid="{00000000-0005-0000-0000-000018010000}"/>
    <cellStyle name="Normal 12 3" xfId="277" xr:uid="{00000000-0005-0000-0000-000019010000}"/>
    <cellStyle name="Normal 12 3 2" xfId="278" xr:uid="{00000000-0005-0000-0000-00001A010000}"/>
    <cellStyle name="Normal 12 3 3" xfId="279" xr:uid="{00000000-0005-0000-0000-00001B010000}"/>
    <cellStyle name="Normal 12 4" xfId="280" xr:uid="{00000000-0005-0000-0000-00001C010000}"/>
    <cellStyle name="Normal 13" xfId="281" xr:uid="{00000000-0005-0000-0000-00001D010000}"/>
    <cellStyle name="Normal 13 2" xfId="282" xr:uid="{00000000-0005-0000-0000-00001E010000}"/>
    <cellStyle name="Normal 14" xfId="283" xr:uid="{00000000-0005-0000-0000-00001F010000}"/>
    <cellStyle name="Normal 14 2" xfId="284" xr:uid="{00000000-0005-0000-0000-000020010000}"/>
    <cellStyle name="Normal 14 2 2" xfId="285" xr:uid="{00000000-0005-0000-0000-000021010000}"/>
    <cellStyle name="Normal 14 2 2 2" xfId="286" xr:uid="{00000000-0005-0000-0000-000022010000}"/>
    <cellStyle name="Normal 15" xfId="287" xr:uid="{00000000-0005-0000-0000-000023010000}"/>
    <cellStyle name="Normal 15 2" xfId="288" xr:uid="{00000000-0005-0000-0000-000024010000}"/>
    <cellStyle name="Normal 15 3" xfId="289" xr:uid="{00000000-0005-0000-0000-000025010000}"/>
    <cellStyle name="Normal 16" xfId="290" xr:uid="{00000000-0005-0000-0000-000026010000}"/>
    <cellStyle name="Normal 16 2" xfId="291" xr:uid="{00000000-0005-0000-0000-000027010000}"/>
    <cellStyle name="Normal 16 3" xfId="292" xr:uid="{00000000-0005-0000-0000-000028010000}"/>
    <cellStyle name="Normal 17" xfId="293" xr:uid="{00000000-0005-0000-0000-000029010000}"/>
    <cellStyle name="Normal 18" xfId="410" xr:uid="{00000000-0005-0000-0000-00002A010000}"/>
    <cellStyle name="Normal 19" xfId="413" xr:uid="{00000000-0005-0000-0000-00002B010000}"/>
    <cellStyle name="Normal 2" xfId="5" xr:uid="{6FCA35CB-C559-49B6-8889-0667C945463E}"/>
    <cellStyle name="Normal 2 10" xfId="422" xr:uid="{00000000-0005-0000-0000-00002D010000}"/>
    <cellStyle name="Normal 2 11" xfId="294" xr:uid="{00000000-0005-0000-0000-00002C010000}"/>
    <cellStyle name="Normal 2 2" xfId="295" xr:uid="{00000000-0005-0000-0000-00002E010000}"/>
    <cellStyle name="Normal 2 2 2" xfId="296" xr:uid="{00000000-0005-0000-0000-00002F010000}"/>
    <cellStyle name="Normal 2 3" xfId="297" xr:uid="{00000000-0005-0000-0000-000030010000}"/>
    <cellStyle name="Normal 2 3 30" xfId="298" xr:uid="{00000000-0005-0000-0000-000031010000}"/>
    <cellStyle name="Normal 2 3 30 2" xfId="299" xr:uid="{00000000-0005-0000-0000-000032010000}"/>
    <cellStyle name="Normal 2 3 30 3" xfId="300" xr:uid="{00000000-0005-0000-0000-000033010000}"/>
    <cellStyle name="Normal 2 4" xfId="301" xr:uid="{00000000-0005-0000-0000-000034010000}"/>
    <cellStyle name="Normal 2 5" xfId="302" xr:uid="{00000000-0005-0000-0000-000035010000}"/>
    <cellStyle name="Normal 2 6" xfId="303" xr:uid="{00000000-0005-0000-0000-000036010000}"/>
    <cellStyle name="Normal 2 7" xfId="304" xr:uid="{00000000-0005-0000-0000-000037010000}"/>
    <cellStyle name="Normal 2 8" xfId="305" xr:uid="{00000000-0005-0000-0000-000038010000}"/>
    <cellStyle name="Normal 2 9" xfId="406" xr:uid="{00000000-0005-0000-0000-000039010000}"/>
    <cellStyle name="Normal 2 9 2" xfId="425" xr:uid="{00000000-0005-0000-0000-00003A010000}"/>
    <cellStyle name="Normal 20" xfId="415" xr:uid="{00000000-0005-0000-0000-00003B010000}"/>
    <cellStyle name="Normal 21" xfId="420" xr:uid="{00000000-0005-0000-0000-00003C010000}"/>
    <cellStyle name="Normal 22" xfId="421" xr:uid="{00000000-0005-0000-0000-00003D010000}"/>
    <cellStyle name="Normal 23" xfId="427" xr:uid="{00000000-0005-0000-0000-00003E010000}"/>
    <cellStyle name="Normal 24" xfId="430" xr:uid="{00000000-0005-0000-0000-00003F010000}"/>
    <cellStyle name="Normal 25" xfId="10" xr:uid="{00000000-0005-0000-0000-00003F010000}"/>
    <cellStyle name="Normal 3" xfId="7" xr:uid="{4BCE219C-5630-4C54-A05A-D406FC5C47F9}"/>
    <cellStyle name="Normal 3 2" xfId="307" xr:uid="{00000000-0005-0000-0000-000041010000}"/>
    <cellStyle name="Normal 3 2 2" xfId="308" xr:uid="{00000000-0005-0000-0000-000042010000}"/>
    <cellStyle name="Normal 3 2 2 2" xfId="309" xr:uid="{00000000-0005-0000-0000-000043010000}"/>
    <cellStyle name="Normal 3 3" xfId="310" xr:uid="{00000000-0005-0000-0000-000044010000}"/>
    <cellStyle name="Normal 3 3 2" xfId="311" xr:uid="{00000000-0005-0000-0000-000045010000}"/>
    <cellStyle name="Normal 3 39" xfId="312" xr:uid="{00000000-0005-0000-0000-000046010000}"/>
    <cellStyle name="Normal 3 39 2" xfId="313" xr:uid="{00000000-0005-0000-0000-000047010000}"/>
    <cellStyle name="Normal 3 39 3" xfId="314" xr:uid="{00000000-0005-0000-0000-000048010000}"/>
    <cellStyle name="Normal 3 4" xfId="315" xr:uid="{00000000-0005-0000-0000-000049010000}"/>
    <cellStyle name="Normal 3 4 2" xfId="316" xr:uid="{00000000-0005-0000-0000-00004A010000}"/>
    <cellStyle name="Normal 3 4 3" xfId="317" xr:uid="{00000000-0005-0000-0000-00004B010000}"/>
    <cellStyle name="Normal 3 5" xfId="318" xr:uid="{00000000-0005-0000-0000-00004C010000}"/>
    <cellStyle name="Normal 3 6" xfId="306" xr:uid="{00000000-0005-0000-0000-000040010000}"/>
    <cellStyle name="Normal 4" xfId="319" xr:uid="{00000000-0005-0000-0000-00004D010000}"/>
    <cellStyle name="Normal 4 2" xfId="320" xr:uid="{00000000-0005-0000-0000-00004E010000}"/>
    <cellStyle name="Normal 4 2 2" xfId="321" xr:uid="{00000000-0005-0000-0000-00004F010000}"/>
    <cellStyle name="Normal 4 3" xfId="322" xr:uid="{00000000-0005-0000-0000-000050010000}"/>
    <cellStyle name="Normal 4 3 2" xfId="323" xr:uid="{00000000-0005-0000-0000-000051010000}"/>
    <cellStyle name="Normal 4 3 3" xfId="324" xr:uid="{00000000-0005-0000-0000-000052010000}"/>
    <cellStyle name="Normal 4 3 4" xfId="325" xr:uid="{00000000-0005-0000-0000-000053010000}"/>
    <cellStyle name="Normal 4 4" xfId="326" xr:uid="{00000000-0005-0000-0000-000054010000}"/>
    <cellStyle name="Normal 5" xfId="327" xr:uid="{00000000-0005-0000-0000-000055010000}"/>
    <cellStyle name="Normal 5 14" xfId="328" xr:uid="{00000000-0005-0000-0000-000056010000}"/>
    <cellStyle name="Normal 5 2" xfId="329" xr:uid="{00000000-0005-0000-0000-000057010000}"/>
    <cellStyle name="Normal 5 2 2" xfId="330" xr:uid="{00000000-0005-0000-0000-000058010000}"/>
    <cellStyle name="Normal 5 2 3" xfId="331" xr:uid="{00000000-0005-0000-0000-000059010000}"/>
    <cellStyle name="Normal 5 3" xfId="332" xr:uid="{00000000-0005-0000-0000-00005A010000}"/>
    <cellStyle name="Normal 5 3 2" xfId="333" xr:uid="{00000000-0005-0000-0000-00005B010000}"/>
    <cellStyle name="Normal 5 3 3" xfId="334" xr:uid="{00000000-0005-0000-0000-00005C010000}"/>
    <cellStyle name="Normal 5 3 4" xfId="335" xr:uid="{00000000-0005-0000-0000-00005D010000}"/>
    <cellStyle name="Normal 5 4" xfId="336" xr:uid="{00000000-0005-0000-0000-00005E010000}"/>
    <cellStyle name="Normal 6" xfId="337" xr:uid="{00000000-0005-0000-0000-00005F010000}"/>
    <cellStyle name="Normal 6 2" xfId="338" xr:uid="{00000000-0005-0000-0000-000060010000}"/>
    <cellStyle name="Normal 6 2 2" xfId="339" xr:uid="{00000000-0005-0000-0000-000061010000}"/>
    <cellStyle name="Normal 6 2 3" xfId="340" xr:uid="{00000000-0005-0000-0000-000062010000}"/>
    <cellStyle name="Normal 6 2 4" xfId="341" xr:uid="{00000000-0005-0000-0000-000063010000}"/>
    <cellStyle name="Normal 6 3" xfId="342" xr:uid="{00000000-0005-0000-0000-000064010000}"/>
    <cellStyle name="Normal 6 3 2" xfId="343" xr:uid="{00000000-0005-0000-0000-000065010000}"/>
    <cellStyle name="Normal 6 4" xfId="344" xr:uid="{00000000-0005-0000-0000-000066010000}"/>
    <cellStyle name="Normal 7" xfId="345" xr:uid="{00000000-0005-0000-0000-000067010000}"/>
    <cellStyle name="Normal 7 2" xfId="346" xr:uid="{00000000-0005-0000-0000-000068010000}"/>
    <cellStyle name="Normal 7 2 2" xfId="347" xr:uid="{00000000-0005-0000-0000-000069010000}"/>
    <cellStyle name="Normal 7 2 3" xfId="348" xr:uid="{00000000-0005-0000-0000-00006A010000}"/>
    <cellStyle name="Normal 7 2 4" xfId="349" xr:uid="{00000000-0005-0000-0000-00006B010000}"/>
    <cellStyle name="Normal 7 3" xfId="350" xr:uid="{00000000-0005-0000-0000-00006C010000}"/>
    <cellStyle name="Normal 8" xfId="351" xr:uid="{00000000-0005-0000-0000-00006D010000}"/>
    <cellStyle name="Normal 8 2" xfId="352" xr:uid="{00000000-0005-0000-0000-00006E010000}"/>
    <cellStyle name="Normal 8 3" xfId="353" xr:uid="{00000000-0005-0000-0000-00006F010000}"/>
    <cellStyle name="Normal 8 3 2" xfId="354" xr:uid="{00000000-0005-0000-0000-000070010000}"/>
    <cellStyle name="Normal 8 3 3" xfId="355" xr:uid="{00000000-0005-0000-0000-000071010000}"/>
    <cellStyle name="Normal 8 4" xfId="356" xr:uid="{00000000-0005-0000-0000-000072010000}"/>
    <cellStyle name="Normal 9" xfId="357" xr:uid="{00000000-0005-0000-0000-000073010000}"/>
    <cellStyle name="Normal 9 2" xfId="358" xr:uid="{00000000-0005-0000-0000-000074010000}"/>
    <cellStyle name="Normal 9 2 2" xfId="359" xr:uid="{00000000-0005-0000-0000-000075010000}"/>
    <cellStyle name="Normal 9 2 3" xfId="360" xr:uid="{00000000-0005-0000-0000-000076010000}"/>
    <cellStyle name="Normal 9 3" xfId="361" xr:uid="{00000000-0005-0000-0000-000077010000}"/>
    <cellStyle name="Normal_Cap Structure" xfId="4" xr:uid="{88DC8D23-DB94-4C09-96DA-B69A46B2AF24}"/>
    <cellStyle name="Note 2" xfId="362" xr:uid="{00000000-0005-0000-0000-000079010000}"/>
    <cellStyle name="Note 2 2" xfId="363" xr:uid="{00000000-0005-0000-0000-00007A010000}"/>
    <cellStyle name="Note 2 2 2" xfId="364" xr:uid="{00000000-0005-0000-0000-00007B010000}"/>
    <cellStyle name="Note 2 2 3" xfId="365" xr:uid="{00000000-0005-0000-0000-00007C010000}"/>
    <cellStyle name="Note 2 3" xfId="366" xr:uid="{00000000-0005-0000-0000-00007D010000}"/>
    <cellStyle name="Note 3" xfId="367" xr:uid="{00000000-0005-0000-0000-00007E010000}"/>
    <cellStyle name="Note 4" xfId="411" xr:uid="{00000000-0005-0000-0000-00007F010000}"/>
    <cellStyle name="Note 5" xfId="405" xr:uid="{00000000-0005-0000-0000-0000A7010000}"/>
    <cellStyle name="Output 2" xfId="368" xr:uid="{00000000-0005-0000-0000-000081010000}"/>
    <cellStyle name="Output 2 2" xfId="369" xr:uid="{00000000-0005-0000-0000-000082010000}"/>
    <cellStyle name="Output 2 2 2" xfId="370" xr:uid="{00000000-0005-0000-0000-000083010000}"/>
    <cellStyle name="Output 2 2 3" xfId="371" xr:uid="{00000000-0005-0000-0000-000084010000}"/>
    <cellStyle name="Output 2 3" xfId="372" xr:uid="{00000000-0005-0000-0000-000085010000}"/>
    <cellStyle name="Percent" xfId="3" builtinId="5"/>
    <cellStyle name="Percent 10" xfId="428" xr:uid="{00000000-0005-0000-0000-000087010000}"/>
    <cellStyle name="Percent 11" xfId="433" xr:uid="{00000000-0005-0000-0000-000088010000}"/>
    <cellStyle name="Percent 12" xfId="13" xr:uid="{00000000-0005-0000-0000-0000B4010000}"/>
    <cellStyle name="Percent 2" xfId="6" xr:uid="{D4C52E96-85B3-4A84-9C04-38FC5EAFE842}"/>
    <cellStyle name="Percent 2 2" xfId="373" xr:uid="{00000000-0005-0000-0000-00008A010000}"/>
    <cellStyle name="Percent 2 2 2" xfId="374" xr:uid="{00000000-0005-0000-0000-00008B010000}"/>
    <cellStyle name="Percent 2 2 3" xfId="375" xr:uid="{00000000-0005-0000-0000-00008C010000}"/>
    <cellStyle name="Percent 2 3" xfId="376" xr:uid="{00000000-0005-0000-0000-00008D010000}"/>
    <cellStyle name="Percent 2 4" xfId="408" xr:uid="{00000000-0005-0000-0000-00008E010000}"/>
    <cellStyle name="Percent 2 5" xfId="14" xr:uid="{00000000-0005-0000-0000-000089010000}"/>
    <cellStyle name="Percent 3" xfId="377" xr:uid="{00000000-0005-0000-0000-00008F010000}"/>
    <cellStyle name="Percent 3 2" xfId="378" xr:uid="{00000000-0005-0000-0000-000090010000}"/>
    <cellStyle name="Percent 3 2 2" xfId="379" xr:uid="{00000000-0005-0000-0000-000091010000}"/>
    <cellStyle name="Percent 3 3" xfId="380" xr:uid="{00000000-0005-0000-0000-000092010000}"/>
    <cellStyle name="Percent 3 4" xfId="381" xr:uid="{00000000-0005-0000-0000-000093010000}"/>
    <cellStyle name="Percent 4" xfId="382" xr:uid="{00000000-0005-0000-0000-000094010000}"/>
    <cellStyle name="Percent 4 2" xfId="383" xr:uid="{00000000-0005-0000-0000-000095010000}"/>
    <cellStyle name="Percent 4 3" xfId="384" xr:uid="{00000000-0005-0000-0000-000096010000}"/>
    <cellStyle name="Percent 5" xfId="385" xr:uid="{00000000-0005-0000-0000-000097010000}"/>
    <cellStyle name="Percent 6" xfId="386" xr:uid="{00000000-0005-0000-0000-000098010000}"/>
    <cellStyle name="Percent 6 2" xfId="387" xr:uid="{00000000-0005-0000-0000-000099010000}"/>
    <cellStyle name="Percent 6 3" xfId="388" xr:uid="{00000000-0005-0000-0000-00009A010000}"/>
    <cellStyle name="Percent 7" xfId="389" xr:uid="{00000000-0005-0000-0000-00009B010000}"/>
    <cellStyle name="Percent 8" xfId="418" xr:uid="{00000000-0005-0000-0000-00009C010000}"/>
    <cellStyle name="Percent 9" xfId="424" xr:uid="{00000000-0005-0000-0000-00009D010000}"/>
    <cellStyle name="Section header 1" xfId="412" xr:uid="{00000000-0005-0000-0000-00009E010000}"/>
    <cellStyle name="Title 2" xfId="390" xr:uid="{00000000-0005-0000-0000-0000A0010000}"/>
    <cellStyle name="Title 2 2" xfId="391" xr:uid="{00000000-0005-0000-0000-0000A1010000}"/>
    <cellStyle name="Title 2 2 2" xfId="392" xr:uid="{00000000-0005-0000-0000-0000A2010000}"/>
    <cellStyle name="Title 2 2 3" xfId="393" xr:uid="{00000000-0005-0000-0000-0000A3010000}"/>
    <cellStyle name="Title 2 3" xfId="394" xr:uid="{00000000-0005-0000-0000-0000A4010000}"/>
    <cellStyle name="Title 2 4" xfId="416" xr:uid="{00000000-0005-0000-0000-0000A5010000}"/>
    <cellStyle name="Total 2" xfId="395" xr:uid="{00000000-0005-0000-0000-0000A7010000}"/>
    <cellStyle name="Total 2 2" xfId="396" xr:uid="{00000000-0005-0000-0000-0000A8010000}"/>
    <cellStyle name="Total 2 2 2" xfId="397" xr:uid="{00000000-0005-0000-0000-0000A9010000}"/>
    <cellStyle name="Total 2 2 3" xfId="398" xr:uid="{00000000-0005-0000-0000-0000AA010000}"/>
    <cellStyle name="Total 2 3" xfId="399" xr:uid="{00000000-0005-0000-0000-0000AB010000}"/>
    <cellStyle name="Warning Text 2" xfId="400" xr:uid="{00000000-0005-0000-0000-0000AC010000}"/>
    <cellStyle name="Warning Text 2 2" xfId="401" xr:uid="{00000000-0005-0000-0000-0000AD010000}"/>
    <cellStyle name="Warning Text 2 2 2" xfId="402" xr:uid="{00000000-0005-0000-0000-0000AE010000}"/>
    <cellStyle name="Warning Text 2 2 3" xfId="403" xr:uid="{00000000-0005-0000-0000-0000AF010000}"/>
    <cellStyle name="Warning Text 2 3" xfId="404" xr:uid="{00000000-0005-0000-0000-0000B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qil\Desktop\Excel%20Practic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Filing%20Template/CUPA%20-%20Filing%20Template%20-%20V24%20W%20Onl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an%20D'Ascendis/Box%20Sync/Return%20on%20Equity/ROE%20Models/Bloomberg/Bloomberg%20output/Beta%20Workbo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Prior%20Filing%20Templates/Penn%20Estates%20UI%20RC%20Filing%203.31.13%20Test%20Year%20(Final%20with%20Links)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%20Fields/My%20Documents/Capital%20Budget/MasterPlan/West/West%202007/West%202007%20Capital%20from%20NB%200607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.uiwater.com/files.uiwater.com/files.uiwater.com/files.uiwater.com/files.uiwater.com/files.uiwater.com/accounting/Documents%20and%20Settings/jqmischik/Desktop/Allocation/Upload%20Files/Dec%202007%20WSC%20Alloc%20For%20Uplo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4%20IL%20Consolidated%20Rate%20Case/Templates/IL%20Template%20V18%20(2015%20BGT,%20Repres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7%20IL%20Consolidated%20Rate%20Case/Filing%20Template/USI%20IL%20Consol%20RC%20Filing%20Template%202017.11.30%20CONFIDENTIAL_ICC%20FILI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8%20WSCKY%20Rate%20Case/1-Filing/WSC%20Kentucky%20-%202018%20Historical%20TYE%202017%20Analysis%20-%20FINAL%20V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/>
          <cell r="C49" t="str">
            <v>Strex</v>
          </cell>
        </row>
        <row r="50">
          <cell r="A50" t="str">
            <v>Rehire</v>
          </cell>
          <cell r="B50"/>
          <cell r="C50"/>
        </row>
        <row r="51">
          <cell r="A51" t="str">
            <v>Didactic</v>
          </cell>
          <cell r="B51"/>
          <cell r="C51"/>
        </row>
      </sheetData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Format Filing &gt;&gt;"/>
      <sheetName val="Title"/>
      <sheetName val="Table of Contents 1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Table of Contents 2"/>
      <sheetName val="Sch.D - Rev 12.2015"/>
      <sheetName val="Sch.D - Rev 12.2016"/>
      <sheetName val="Sch.D - Rev 12.2017"/>
      <sheetName val="Sch.E - Proposed Rates"/>
      <sheetName val="wp-a-bd"/>
      <sheetName val="Depreciation Expense"/>
      <sheetName val="wp - r7 w"/>
      <sheetName val="wp - r7 s"/>
      <sheetName val="wp-v-PAA"/>
      <sheetName val="wp-e"/>
      <sheetName val="wp-g"/>
      <sheetName val="Salary Expense"/>
      <sheetName val="wp-d-rc.exp"/>
      <sheetName val="Net Plant In Service"/>
      <sheetName val="wp-p1 Plant"/>
      <sheetName val="wp-p2 Allocation of Vehicles"/>
      <sheetName val="wp-p3 Allocation of Computers"/>
      <sheetName val="wp-i-wc"/>
      <sheetName val="wp.h"/>
      <sheetName val="Filing Template&gt;&gt;"/>
      <sheetName val="TOC"/>
      <sheetName val="Input Schedule"/>
      <sheetName val="Sch.A-B.S"/>
      <sheetName val="Sch.B-I.S"/>
      <sheetName val="Sch.C-R.B"/>
      <sheetName val="Sch.F - Average Bills"/>
      <sheetName val="Bad Debt&gt;&gt;"/>
      <sheetName val="RC Expense&gt;&gt;"/>
      <sheetName val="2013 PE RC 5100045"/>
      <sheetName val="CIAC&gt;&gt;"/>
      <sheetName val="wp-j-CIAC"/>
      <sheetName val="TOTI&gt;&gt;"/>
      <sheetName val="Utility Commission Tax"/>
      <sheetName val="Income Taxes&gt;&gt;"/>
      <sheetName val="Cap Structure&gt;&gt;"/>
      <sheetName val="Recommended Cap Structure"/>
      <sheetName val="Working Capital&gt;&gt;"/>
      <sheetName val="UPIS&gt;&gt;"/>
      <sheetName val="0116-1217 Capital FCST"/>
      <sheetName val="Vehicles&gt;&gt;"/>
      <sheetName val="Vehicle Depreciation Schedule"/>
      <sheetName val="Vehicle Assets"/>
      <sheetName val="CM Vehicle"/>
      <sheetName val="Computers&gt;&gt;"/>
      <sheetName val="Computer Depreciation Schedule"/>
      <sheetName val="Computer Assets"/>
      <sheetName val="Depreciation&gt;&gt;"/>
      <sheetName val="Depr Rates"/>
      <sheetName val="PAA&gt;&gt;"/>
      <sheetName val="Def Maint&gt;&gt;"/>
      <sheetName val="wp - u1 Def Charges Summary"/>
      <sheetName val="ADIT&gt;&gt;"/>
      <sheetName val="ADIT Proration"/>
      <sheetName val="ADIT Projection&gt;&gt;"/>
      <sheetName val="758"/>
      <sheetName val="315"/>
      <sheetName val="316"/>
      <sheetName val="317"/>
      <sheetName val="1215 PP&amp;E Additions"/>
      <sheetName val="1215 D&amp;A Expense"/>
      <sheetName val="Pro Forma Present"/>
      <sheetName val="Plant in Service (WW) COSS"/>
      <sheetName val="TB&gt;&gt;"/>
      <sheetName val="TTM TB 1215"/>
      <sheetName val="Linked TTM 1215"/>
      <sheetName val="Linked TTM 1216 FCST"/>
      <sheetName val="Linked TTM 1217 FCST"/>
      <sheetName val="Forecast&gt;&gt;"/>
      <sheetName val="2016 Expense FCST"/>
      <sheetName val="2017 Expense FCST"/>
      <sheetName val="Revenue&gt;&gt;"/>
      <sheetName val="Hydrant Surcharge Adj&gt;&gt;"/>
      <sheetName val="wp-k-FIRE PROTECT Adjust"/>
      <sheetName val="Regression&gt;&gt;"/>
      <sheetName val="wp-l-Usage Adjust"/>
      <sheetName val="Builds&gt;&gt;"/>
      <sheetName val="Consumption 12.2015"/>
      <sheetName val="Consumption 12.2016"/>
      <sheetName val="Consumption 12.2017"/>
      <sheetName val="Rates"/>
      <sheetName val="Monthly Consumption"/>
      <sheetName val="315 FIRE"/>
      <sheetName val="AUX&gt;&gt;"/>
      <sheetName val="ERC 12-2015"/>
      <sheetName val="CC&amp;B Active ERC 12-2015"/>
      <sheetName val="ERC Growth Projections"/>
      <sheetName val="NARUC ACCs "/>
      <sheetName val="JDE 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C4" t="str">
            <v>Penn Estates Utilities, Inc.</v>
          </cell>
        </row>
        <row r="8">
          <cell r="C8">
            <v>42369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38">
          <cell r="D838" t="str">
            <v>CUSTOMERS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>
        <row r="4">
          <cell r="J4" t="str">
            <v>EQY_BETA_OVERRIDE_START_DT</v>
          </cell>
          <cell r="K4" t="str">
            <v>20101022</v>
          </cell>
        </row>
        <row r="5">
          <cell r="J5" t="str">
            <v>EQY_BETA_OVERRIDE_END_DT</v>
          </cell>
          <cell r="K5" t="str">
            <v>20121012</v>
          </cell>
        </row>
        <row r="6">
          <cell r="J6" t="str">
            <v>EQY_BETA_OVERRIDE_REL_INDEX</v>
          </cell>
          <cell r="K6" t="str">
            <v>SPX Index</v>
          </cell>
        </row>
        <row r="7">
          <cell r="J7" t="str">
            <v>EQY_BETA_OVERRIDE_PERIOD</v>
          </cell>
          <cell r="K7" t="str">
            <v>W</v>
          </cell>
        </row>
        <row r="8">
          <cell r="K8"/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>
        <row r="15">
          <cell r="A15">
            <v>0.25</v>
          </cell>
          <cell r="B15">
            <v>0.26</v>
          </cell>
          <cell r="C15">
            <v>0.27707843216140582</v>
          </cell>
          <cell r="E15">
            <v>0.13500000000000001</v>
          </cell>
          <cell r="F15">
            <v>0.14499999999999999</v>
          </cell>
          <cell r="G15">
            <v>0.15979287064959577</v>
          </cell>
        </row>
        <row r="16">
          <cell r="A16">
            <v>0.25</v>
          </cell>
          <cell r="B16">
            <v>0.26</v>
          </cell>
          <cell r="C16">
            <v>0.2722612678017049</v>
          </cell>
          <cell r="E16">
            <v>0.13500000000000001</v>
          </cell>
          <cell r="F16">
            <v>0.14499999999999999</v>
          </cell>
          <cell r="G16">
            <v>0.15557028100787743</v>
          </cell>
        </row>
        <row r="17">
          <cell r="A17">
            <v>0.25</v>
          </cell>
          <cell r="B17">
            <v>0.26</v>
          </cell>
          <cell r="C17">
            <v>0.2675278525533562</v>
          </cell>
          <cell r="E17">
            <v>0.13500000000000001</v>
          </cell>
          <cell r="F17">
            <v>0.14499999999999999</v>
          </cell>
          <cell r="G17">
            <v>0.151459274963161</v>
          </cell>
        </row>
        <row r="18">
          <cell r="A18">
            <v>0.26</v>
          </cell>
          <cell r="B18" t="e">
            <v>#REF!</v>
          </cell>
          <cell r="C18" t="e">
            <v>#REF!</v>
          </cell>
          <cell r="E18">
            <v>0.14499999999999999</v>
          </cell>
          <cell r="F18" t="e">
            <v>#REF!</v>
          </cell>
          <cell r="G18" t="e">
            <v>#REF!</v>
          </cell>
        </row>
        <row r="22">
          <cell r="B22" t="str">
            <v>Artesian Resources</v>
          </cell>
          <cell r="F22" t="str">
            <v>California Water Service</v>
          </cell>
        </row>
        <row r="24">
          <cell r="B24">
            <v>17.23</v>
          </cell>
          <cell r="F24">
            <v>36.22</v>
          </cell>
        </row>
        <row r="25">
          <cell r="B25" t="e">
            <v>#REF!</v>
          </cell>
          <cell r="F25" t="e">
            <v>#REF!</v>
          </cell>
        </row>
        <row r="26">
          <cell r="B26">
            <v>40228</v>
          </cell>
          <cell r="F26">
            <v>40228</v>
          </cell>
        </row>
        <row r="27">
          <cell r="B27" t="e">
            <v>#REF!</v>
          </cell>
          <cell r="F27" t="e">
            <v>#REF!</v>
          </cell>
        </row>
        <row r="31">
          <cell r="B31" t="str">
            <v>divid1</v>
          </cell>
          <cell r="F31" t="str">
            <v>divid1</v>
          </cell>
        </row>
        <row r="33">
          <cell r="A33">
            <v>0.1784</v>
          </cell>
          <cell r="B33">
            <v>0.18729999999999999</v>
          </cell>
          <cell r="C33">
            <v>0.20590802945286618</v>
          </cell>
          <cell r="E33">
            <v>0.29499999999999998</v>
          </cell>
          <cell r="F33">
            <v>0.29780000000000001</v>
          </cell>
          <cell r="G33">
            <v>0.32592780067353139</v>
          </cell>
        </row>
        <row r="34">
          <cell r="A34">
            <v>0.1784</v>
          </cell>
          <cell r="B34">
            <v>0.18729999999999999</v>
          </cell>
          <cell r="C34">
            <v>0.20075465037664719</v>
          </cell>
          <cell r="E34">
            <v>0.29499999999999998</v>
          </cell>
          <cell r="F34">
            <v>0.29780000000000001</v>
          </cell>
          <cell r="G34">
            <v>0.31815045573731737</v>
          </cell>
        </row>
        <row r="35">
          <cell r="A35">
            <v>0.1784</v>
          </cell>
          <cell r="B35">
            <v>0.18729999999999999</v>
          </cell>
          <cell r="C35">
            <v>0.19573024789242305</v>
          </cell>
          <cell r="E35">
            <v>0.29499999999999998</v>
          </cell>
          <cell r="F35">
            <v>0.29780000000000001</v>
          </cell>
          <cell r="G35">
            <v>0.31055869513644346</v>
          </cell>
        </row>
        <row r="36">
          <cell r="A36">
            <v>0.18729999999999999</v>
          </cell>
          <cell r="B36" t="e">
            <v>#REF!</v>
          </cell>
          <cell r="C36" t="e">
            <v>#REF!</v>
          </cell>
          <cell r="E36">
            <v>0.29499999999999998</v>
          </cell>
          <cell r="F36">
            <v>0.29780000000000001</v>
          </cell>
          <cell r="G36">
            <v>0.30314809042575175</v>
          </cell>
        </row>
        <row r="40">
          <cell r="B40" t="str">
            <v>Conecticut Water Service</v>
          </cell>
          <cell r="F40" t="str">
            <v>Middlesex Water Co.</v>
          </cell>
        </row>
        <row r="42">
          <cell r="B42">
            <v>22.24</v>
          </cell>
          <cell r="F42">
            <v>17.11</v>
          </cell>
        </row>
        <row r="43">
          <cell r="B43" t="e">
            <v>#REF!</v>
          </cell>
          <cell r="F43" t="e">
            <v>#REF!</v>
          </cell>
        </row>
        <row r="44">
          <cell r="B44">
            <v>40252</v>
          </cell>
          <cell r="F44">
            <v>40238</v>
          </cell>
        </row>
        <row r="45">
          <cell r="B45" t="e">
            <v>#REF!</v>
          </cell>
          <cell r="F45" t="e">
            <v>#REF!</v>
          </cell>
        </row>
        <row r="49">
          <cell r="B49" t="str">
            <v>divid1</v>
          </cell>
          <cell r="F49" t="str">
            <v>divid1</v>
          </cell>
        </row>
        <row r="51">
          <cell r="A51">
            <v>0.2225</v>
          </cell>
          <cell r="B51">
            <v>0.22750000000000001</v>
          </cell>
          <cell r="C51">
            <v>0.25404368837507518</v>
          </cell>
          <cell r="E51">
            <v>0.17749999999999999</v>
          </cell>
          <cell r="F51">
            <v>0.18</v>
          </cell>
          <cell r="G51">
            <v>0.2020701837833315</v>
          </cell>
        </row>
        <row r="52">
          <cell r="A52">
            <v>0.2225</v>
          </cell>
          <cell r="B52">
            <v>0.22750000000000001</v>
          </cell>
          <cell r="C52">
            <v>0.2461004374933311</v>
          </cell>
          <cell r="E52">
            <v>0.17749999999999999</v>
          </cell>
          <cell r="F52">
            <v>0.18</v>
          </cell>
          <cell r="G52">
            <v>0.19572888237416528</v>
          </cell>
        </row>
        <row r="53">
          <cell r="A53">
            <v>0.22750000000000001</v>
          </cell>
          <cell r="B53" t="e">
            <v>#REF!</v>
          </cell>
          <cell r="C53" t="e">
            <v>#REF!</v>
          </cell>
          <cell r="E53">
            <v>0.17749999999999999</v>
          </cell>
          <cell r="F53">
            <v>0.18</v>
          </cell>
          <cell r="G53">
            <v>0.18958658164292699</v>
          </cell>
        </row>
        <row r="54">
          <cell r="A54">
            <v>0.22750000000000001</v>
          </cell>
          <cell r="B54" t="e">
            <v>#REF!</v>
          </cell>
          <cell r="C54" t="e">
            <v>#REF!</v>
          </cell>
          <cell r="E54">
            <v>0.18</v>
          </cell>
          <cell r="F54" t="e">
            <v>#REF!</v>
          </cell>
          <cell r="G54" t="e">
            <v>#REF!</v>
          </cell>
        </row>
        <row r="58">
          <cell r="B58" t="str">
            <v>York Water Co.</v>
          </cell>
          <cell r="F58">
            <v>0</v>
          </cell>
        </row>
        <row r="60">
          <cell r="B60">
            <v>13.22</v>
          </cell>
          <cell r="F60">
            <v>0</v>
          </cell>
        </row>
        <row r="61">
          <cell r="B61" t="e">
            <v>#REF!</v>
          </cell>
          <cell r="F61" t="e">
            <v>#REF!</v>
          </cell>
        </row>
        <row r="62">
          <cell r="B62">
            <v>40283</v>
          </cell>
          <cell r="F62">
            <v>0</v>
          </cell>
        </row>
        <row r="63">
          <cell r="B63" t="e">
            <v>#REF!</v>
          </cell>
          <cell r="F63" t="e">
            <v>#REF!</v>
          </cell>
        </row>
        <row r="67">
          <cell r="B67" t="str">
            <v>divid1</v>
          </cell>
          <cell r="F67" t="str">
            <v>divid1</v>
          </cell>
        </row>
        <row r="69">
          <cell r="A69">
            <v>0.126</v>
          </cell>
          <cell r="B69" t="e">
            <v>#REF!</v>
          </cell>
          <cell r="C69" t="e">
            <v>#REF!</v>
          </cell>
          <cell r="E69">
            <v>0</v>
          </cell>
          <cell r="F69" t="e">
            <v>#REF!</v>
          </cell>
          <cell r="G69" t="e">
            <v>#REF!</v>
          </cell>
        </row>
        <row r="70">
          <cell r="A70">
            <v>0.126</v>
          </cell>
          <cell r="B70" t="e">
            <v>#REF!</v>
          </cell>
          <cell r="C70" t="e">
            <v>#REF!</v>
          </cell>
          <cell r="E70">
            <v>0</v>
          </cell>
          <cell r="F70" t="e">
            <v>#REF!</v>
          </cell>
          <cell r="G70" t="e">
            <v>#REF!</v>
          </cell>
        </row>
        <row r="71">
          <cell r="A71">
            <v>0.126</v>
          </cell>
          <cell r="B71" t="e">
            <v>#REF!</v>
          </cell>
          <cell r="C71" t="e">
            <v>#REF!</v>
          </cell>
          <cell r="E71">
            <v>0</v>
          </cell>
          <cell r="F71" t="e">
            <v>#REF!</v>
          </cell>
          <cell r="G71" t="e">
            <v>#REF!</v>
          </cell>
        </row>
        <row r="72">
          <cell r="A72">
            <v>0.126</v>
          </cell>
          <cell r="B72" t="e">
            <v>#REF!</v>
          </cell>
          <cell r="C72" t="e">
            <v>#REF!</v>
          </cell>
          <cell r="E72">
            <v>0</v>
          </cell>
          <cell r="F72" t="e">
            <v>#REF!</v>
          </cell>
          <cell r="G72" t="e">
            <v>#REF!</v>
          </cell>
        </row>
        <row r="76">
          <cell r="B76">
            <v>0</v>
          </cell>
          <cell r="F76">
            <v>0</v>
          </cell>
        </row>
        <row r="78">
          <cell r="B78">
            <v>0</v>
          </cell>
          <cell r="F78">
            <v>0</v>
          </cell>
        </row>
        <row r="79">
          <cell r="B79" t="e">
            <v>#REF!</v>
          </cell>
          <cell r="F79" t="e">
            <v>#REF!</v>
          </cell>
        </row>
        <row r="80">
          <cell r="B80">
            <v>0</v>
          </cell>
          <cell r="F80">
            <v>0</v>
          </cell>
        </row>
        <row r="81">
          <cell r="B81" t="e">
            <v>#REF!</v>
          </cell>
          <cell r="F81" t="e">
            <v>#REF!</v>
          </cell>
        </row>
        <row r="85">
          <cell r="B85" t="str">
            <v>divid1</v>
          </cell>
          <cell r="F85" t="str">
            <v>divid1</v>
          </cell>
        </row>
        <row r="87">
          <cell r="B87" t="e">
            <v>#REF!</v>
          </cell>
          <cell r="F87" t="e">
            <v>#REF!</v>
          </cell>
        </row>
        <row r="88">
          <cell r="B88" t="e">
            <v>#REF!</v>
          </cell>
          <cell r="F88" t="e">
            <v>#REF!</v>
          </cell>
        </row>
        <row r="89">
          <cell r="B89" t="e">
            <v>#REF!</v>
          </cell>
          <cell r="F89" t="e">
            <v>#REF!</v>
          </cell>
        </row>
        <row r="90">
          <cell r="B90" t="e">
            <v>#REF!</v>
          </cell>
          <cell r="F90" t="e">
            <v>#REF!</v>
          </cell>
        </row>
        <row r="94">
          <cell r="B94">
            <v>0</v>
          </cell>
          <cell r="F94">
            <v>0</v>
          </cell>
        </row>
        <row r="96">
          <cell r="B96">
            <v>0</v>
          </cell>
          <cell r="F96">
            <v>0</v>
          </cell>
        </row>
        <row r="97">
          <cell r="B97" t="e">
            <v>#REF!</v>
          </cell>
          <cell r="F97" t="e">
            <v>#REF!</v>
          </cell>
        </row>
        <row r="98">
          <cell r="B98">
            <v>0</v>
          </cell>
          <cell r="F98">
            <v>0</v>
          </cell>
        </row>
        <row r="99">
          <cell r="B99" t="e">
            <v>#REF!</v>
          </cell>
          <cell r="F99">
            <v>0</v>
          </cell>
        </row>
        <row r="103">
          <cell r="B103" t="str">
            <v>divid1</v>
          </cell>
          <cell r="F103" t="str">
            <v>divid1</v>
          </cell>
        </row>
        <row r="105">
          <cell r="B105" t="e">
            <v>#REF!</v>
          </cell>
          <cell r="F105">
            <v>0</v>
          </cell>
        </row>
        <row r="106">
          <cell r="B106" t="e">
            <v>#REF!</v>
          </cell>
          <cell r="F106">
            <v>0</v>
          </cell>
        </row>
        <row r="107">
          <cell r="B107" t="e">
            <v>#REF!</v>
          </cell>
          <cell r="F107">
            <v>0</v>
          </cell>
        </row>
        <row r="108">
          <cell r="B108" t="e">
            <v>#REF!</v>
          </cell>
          <cell r="F108">
            <v>0</v>
          </cell>
        </row>
        <row r="112">
          <cell r="B112">
            <v>0</v>
          </cell>
          <cell r="F112">
            <v>0</v>
          </cell>
        </row>
        <row r="114">
          <cell r="B114">
            <v>0</v>
          </cell>
          <cell r="F114">
            <v>0</v>
          </cell>
        </row>
        <row r="115">
          <cell r="B115" t="e">
            <v>#REF!</v>
          </cell>
          <cell r="F115" t="e">
            <v>#REF!</v>
          </cell>
        </row>
        <row r="116">
          <cell r="B116">
            <v>0</v>
          </cell>
          <cell r="F116">
            <v>0</v>
          </cell>
        </row>
        <row r="117">
          <cell r="B117" t="e">
            <v>#REF!</v>
          </cell>
          <cell r="F117" t="e">
            <v>#REF!</v>
          </cell>
        </row>
        <row r="121">
          <cell r="B121" t="str">
            <v>divid1</v>
          </cell>
          <cell r="F121" t="str">
            <v>divid1</v>
          </cell>
        </row>
        <row r="123">
          <cell r="B123" t="e">
            <v>#REF!</v>
          </cell>
          <cell r="F123" t="e">
            <v>#REF!</v>
          </cell>
        </row>
        <row r="124">
          <cell r="B124" t="e">
            <v>#REF!</v>
          </cell>
          <cell r="F124" t="e">
            <v>#REF!</v>
          </cell>
        </row>
        <row r="125">
          <cell r="B125" t="e">
            <v>#REF!</v>
          </cell>
          <cell r="F125" t="e">
            <v>#REF!</v>
          </cell>
        </row>
        <row r="126">
          <cell r="B126" t="e">
            <v>#REF!</v>
          </cell>
          <cell r="F126" t="e">
            <v>#REF!</v>
          </cell>
        </row>
        <row r="130">
          <cell r="B130">
            <v>0</v>
          </cell>
          <cell r="F130">
            <v>0</v>
          </cell>
        </row>
        <row r="132">
          <cell r="B132">
            <v>0</v>
          </cell>
          <cell r="F132">
            <v>0</v>
          </cell>
        </row>
        <row r="133">
          <cell r="B133" t="e">
            <v>#REF!</v>
          </cell>
          <cell r="F133" t="e">
            <v>#REF!</v>
          </cell>
        </row>
        <row r="134">
          <cell r="B134">
            <v>0</v>
          </cell>
          <cell r="F134">
            <v>0</v>
          </cell>
        </row>
        <row r="135">
          <cell r="B135" t="e">
            <v>#REF!</v>
          </cell>
          <cell r="F135" t="e">
            <v>#REF!</v>
          </cell>
        </row>
        <row r="139">
          <cell r="B139" t="str">
            <v>divid1</v>
          </cell>
          <cell r="F139" t="str">
            <v>divid1</v>
          </cell>
        </row>
        <row r="141">
          <cell r="B141" t="e">
            <v>#REF!</v>
          </cell>
          <cell r="F141" t="e">
            <v>#REF!</v>
          </cell>
        </row>
        <row r="142">
          <cell r="B142" t="e">
            <v>#REF!</v>
          </cell>
          <cell r="F142" t="e">
            <v>#REF!</v>
          </cell>
        </row>
        <row r="143">
          <cell r="B143" t="e">
            <v>#REF!</v>
          </cell>
          <cell r="F143" t="e">
            <v>#REF!</v>
          </cell>
        </row>
        <row r="144">
          <cell r="B144" t="e">
            <v>#REF!</v>
          </cell>
          <cell r="F144" t="e">
            <v>#REF!</v>
          </cell>
        </row>
        <row r="148">
          <cell r="B148">
            <v>0</v>
          </cell>
          <cell r="F148">
            <v>0</v>
          </cell>
        </row>
        <row r="150">
          <cell r="B150">
            <v>0</v>
          </cell>
          <cell r="F150">
            <v>0</v>
          </cell>
        </row>
        <row r="151">
          <cell r="B151" t="e">
            <v>#REF!</v>
          </cell>
          <cell r="F151" t="e">
            <v>#REF!</v>
          </cell>
        </row>
        <row r="152">
          <cell r="B152">
            <v>0</v>
          </cell>
          <cell r="F152">
            <v>0</v>
          </cell>
        </row>
        <row r="153">
          <cell r="B153" t="e">
            <v>#REF!</v>
          </cell>
          <cell r="F153" t="e">
            <v>#REF!</v>
          </cell>
        </row>
        <row r="157">
          <cell r="B157" t="str">
            <v>divid1</v>
          </cell>
          <cell r="F157" t="str">
            <v>divid1</v>
          </cell>
        </row>
        <row r="159">
          <cell r="B159" t="e">
            <v>#REF!</v>
          </cell>
          <cell r="F159" t="e">
            <v>#REF!</v>
          </cell>
        </row>
        <row r="160">
          <cell r="B160" t="e">
            <v>#REF!</v>
          </cell>
          <cell r="F160" t="e">
            <v>#REF!</v>
          </cell>
        </row>
        <row r="161">
          <cell r="B161" t="e">
            <v>#REF!</v>
          </cell>
          <cell r="F161" t="e">
            <v>#REF!</v>
          </cell>
        </row>
        <row r="162">
          <cell r="B162" t="e">
            <v>#REF!</v>
          </cell>
          <cell r="F162" t="e">
            <v>#REF!</v>
          </cell>
        </row>
        <row r="166">
          <cell r="B166">
            <v>0</v>
          </cell>
          <cell r="F166">
            <v>0</v>
          </cell>
        </row>
        <row r="168">
          <cell r="B168">
            <v>0</v>
          </cell>
          <cell r="F168">
            <v>0</v>
          </cell>
        </row>
        <row r="169">
          <cell r="B169" t="e">
            <v>#REF!</v>
          </cell>
          <cell r="F169" t="e">
            <v>#REF!</v>
          </cell>
        </row>
        <row r="170">
          <cell r="B170">
            <v>0</v>
          </cell>
          <cell r="F170">
            <v>0</v>
          </cell>
        </row>
        <row r="171">
          <cell r="B171" t="e">
            <v>#REF!</v>
          </cell>
          <cell r="F171" t="e">
            <v>#REF!</v>
          </cell>
        </row>
        <row r="175">
          <cell r="B175" t="str">
            <v>divid1</v>
          </cell>
          <cell r="F175" t="str">
            <v>divid1</v>
          </cell>
        </row>
        <row r="177">
          <cell r="B177" t="e">
            <v>#REF!</v>
          </cell>
          <cell r="F177" t="e">
            <v>#REF!</v>
          </cell>
        </row>
        <row r="178">
          <cell r="B178" t="e">
            <v>#REF!</v>
          </cell>
          <cell r="F178" t="e">
            <v>#REF!</v>
          </cell>
        </row>
        <row r="179">
          <cell r="B179" t="e">
            <v>#REF!</v>
          </cell>
          <cell r="F179" t="e">
            <v>#REF!</v>
          </cell>
        </row>
        <row r="180">
          <cell r="B180" t="e">
            <v>#REF!</v>
          </cell>
          <cell r="F180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>
        <row r="195">
          <cell r="L195">
            <v>2</v>
          </cell>
          <cell r="N195">
            <v>4</v>
          </cell>
          <cell r="P195">
            <v>6</v>
          </cell>
          <cell r="R195">
            <v>8</v>
          </cell>
          <cell r="T195">
            <v>10</v>
          </cell>
          <cell r="V195">
            <v>12</v>
          </cell>
          <cell r="X195">
            <v>14</v>
          </cell>
          <cell r="Z195">
            <v>20</v>
          </cell>
        </row>
        <row r="196">
          <cell r="L196" t="str">
            <v>Residential</v>
          </cell>
          <cell r="N196" t="str">
            <v>Commercial</v>
          </cell>
          <cell r="P196" t="str">
            <v>Industrial</v>
          </cell>
          <cell r="R196" t="str">
            <v xml:space="preserve">Public </v>
          </cell>
          <cell r="T196" t="str">
            <v>Resale</v>
          </cell>
          <cell r="V196" t="str">
            <v>Private Fire</v>
          </cell>
          <cell r="X196" t="str">
            <v>Public Fire</v>
          </cell>
          <cell r="Z196" t="str">
            <v>Total</v>
          </cell>
        </row>
        <row r="199">
          <cell r="K199">
            <v>1</v>
          </cell>
          <cell r="L199">
            <v>0.56030000000000002</v>
          </cell>
          <cell r="N199">
            <v>0.31380000000000002</v>
          </cell>
          <cell r="P199">
            <v>0.1206</v>
          </cell>
          <cell r="R199">
            <v>0</v>
          </cell>
          <cell r="T199">
            <v>0</v>
          </cell>
          <cell r="V199">
            <v>8.9999999999999998E-4</v>
          </cell>
          <cell r="X199">
            <v>4.4000000000000003E-3</v>
          </cell>
          <cell r="Z199">
            <v>1.0000000000000002</v>
          </cell>
          <cell r="AH199">
            <v>1</v>
          </cell>
          <cell r="AI199">
            <v>0.99470000000000003</v>
          </cell>
          <cell r="AK199">
            <v>0</v>
          </cell>
          <cell r="AM199">
            <v>0</v>
          </cell>
          <cell r="AO199">
            <v>0</v>
          </cell>
          <cell r="AQ199">
            <v>0</v>
          </cell>
          <cell r="AS199">
            <v>0</v>
          </cell>
          <cell r="AW199">
            <v>8.9999999999999998E-4</v>
          </cell>
          <cell r="AY199">
            <v>4.4000000000000003E-3</v>
          </cell>
        </row>
        <row r="200">
          <cell r="K200">
            <v>2</v>
          </cell>
          <cell r="L200">
            <v>0.6149</v>
          </cell>
          <cell r="N200">
            <v>0.28739999999999999</v>
          </cell>
          <cell r="P200">
            <v>9.4899999999999998E-2</v>
          </cell>
          <cell r="R200">
            <v>0</v>
          </cell>
          <cell r="T200">
            <v>0</v>
          </cell>
          <cell r="V200">
            <v>5.0000000000000001E-4</v>
          </cell>
          <cell r="X200">
            <v>2.3E-3</v>
          </cell>
          <cell r="Z200">
            <v>0.99999999999999989</v>
          </cell>
          <cell r="AH200">
            <v>2</v>
          </cell>
          <cell r="AI200">
            <v>0.52350000000000008</v>
          </cell>
          <cell r="AK200">
            <v>0.47370000000000001</v>
          </cell>
          <cell r="AM200">
            <v>0</v>
          </cell>
          <cell r="AO200">
            <v>0</v>
          </cell>
          <cell r="AQ200">
            <v>0</v>
          </cell>
          <cell r="AS200">
            <v>0</v>
          </cell>
          <cell r="AW200">
            <v>5.0000000000000001E-4</v>
          </cell>
          <cell r="AY200">
            <v>2.3E-3</v>
          </cell>
        </row>
        <row r="201">
          <cell r="K201">
            <v>3</v>
          </cell>
          <cell r="L201">
            <v>0.5847</v>
          </cell>
          <cell r="N201">
            <v>0.2732</v>
          </cell>
          <cell r="P201">
            <v>9.01E-2</v>
          </cell>
          <cell r="R201">
            <v>0</v>
          </cell>
          <cell r="T201">
            <v>0</v>
          </cell>
          <cell r="V201">
            <v>1.2E-2</v>
          </cell>
          <cell r="X201">
            <v>0.04</v>
          </cell>
          <cell r="Z201">
            <v>1</v>
          </cell>
          <cell r="AH201">
            <v>3</v>
          </cell>
          <cell r="AI201">
            <v>0.50029999999999997</v>
          </cell>
          <cell r="AK201">
            <v>0.45040000000000002</v>
          </cell>
          <cell r="AM201">
            <v>0</v>
          </cell>
          <cell r="AO201">
            <v>0</v>
          </cell>
          <cell r="AQ201">
            <v>0</v>
          </cell>
          <cell r="AS201">
            <v>0</v>
          </cell>
          <cell r="AW201">
            <v>1.15E-2</v>
          </cell>
          <cell r="AY201">
            <v>3.78E-2</v>
          </cell>
        </row>
        <row r="202">
          <cell r="K202">
            <v>4</v>
          </cell>
          <cell r="L202">
            <v>0.46829999999999999</v>
          </cell>
          <cell r="N202">
            <v>0.19219999999999998</v>
          </cell>
          <cell r="P202">
            <v>5.5800000000000002E-2</v>
          </cell>
          <cell r="R202">
            <v>0</v>
          </cell>
          <cell r="T202">
            <v>0</v>
          </cell>
          <cell r="V202">
            <v>6.6300000000000012E-2</v>
          </cell>
          <cell r="X202">
            <v>0.21739999999999998</v>
          </cell>
          <cell r="Z202">
            <v>1</v>
          </cell>
          <cell r="AH202">
            <v>4</v>
          </cell>
          <cell r="AI202">
            <v>0.2379</v>
          </cell>
          <cell r="AK202">
            <v>0</v>
          </cell>
          <cell r="AM202">
            <v>0.47839999999999999</v>
          </cell>
          <cell r="AO202">
            <v>0</v>
          </cell>
          <cell r="AQ202">
            <v>0</v>
          </cell>
          <cell r="AS202">
            <v>0</v>
          </cell>
          <cell r="AW202">
            <v>6.6300000000000012E-2</v>
          </cell>
          <cell r="AY202">
            <v>0.21739999999999998</v>
          </cell>
        </row>
        <row r="203">
          <cell r="K203">
            <v>5</v>
          </cell>
          <cell r="L203">
            <v>0.62529999999999997</v>
          </cell>
          <cell r="N203">
            <v>0.25619999999999998</v>
          </cell>
          <cell r="P203">
            <v>7.5300000000000006E-2</v>
          </cell>
          <cell r="R203">
            <v>0</v>
          </cell>
          <cell r="T203">
            <v>0</v>
          </cell>
          <cell r="V203">
            <v>9.7999999999999997E-3</v>
          </cell>
          <cell r="X203">
            <v>3.3399999999999999E-2</v>
          </cell>
          <cell r="Z203">
            <v>1</v>
          </cell>
          <cell r="AH203">
            <v>5</v>
          </cell>
          <cell r="AI203">
            <v>0.318</v>
          </cell>
          <cell r="AK203">
            <v>0</v>
          </cell>
          <cell r="AM203">
            <v>0.63880000000000003</v>
          </cell>
          <cell r="AO203">
            <v>0</v>
          </cell>
          <cell r="AQ203">
            <v>0</v>
          </cell>
          <cell r="AS203">
            <v>0</v>
          </cell>
          <cell r="AW203">
            <v>9.7999999999999997E-3</v>
          </cell>
          <cell r="AY203">
            <v>3.3399999999999999E-2</v>
          </cell>
        </row>
        <row r="205">
          <cell r="K205">
            <v>6</v>
          </cell>
          <cell r="L205">
            <v>0.47510000000000002</v>
          </cell>
          <cell r="N205">
            <v>0.19700000000000001</v>
          </cell>
          <cell r="P205">
            <v>5.7799999999999997E-2</v>
          </cell>
          <cell r="R205">
            <v>0</v>
          </cell>
          <cell r="T205">
            <v>0</v>
          </cell>
          <cell r="V205">
            <v>6.3100000000000003E-2</v>
          </cell>
          <cell r="X205">
            <v>0.20699999999999999</v>
          </cell>
          <cell r="Z205">
            <v>1</v>
          </cell>
          <cell r="AH205">
            <v>6</v>
          </cell>
          <cell r="AI205">
            <v>0.25309999999999999</v>
          </cell>
          <cell r="AK205">
            <v>2.63E-2</v>
          </cell>
          <cell r="AM205">
            <v>0.45050000000000001</v>
          </cell>
          <cell r="AW205">
            <v>6.3100000000000003E-2</v>
          </cell>
          <cell r="AY205">
            <v>0.20699999999999999</v>
          </cell>
        </row>
        <row r="206">
          <cell r="K206">
            <v>7</v>
          </cell>
          <cell r="L206">
            <v>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V206">
            <v>0</v>
          </cell>
          <cell r="X206">
            <v>1</v>
          </cell>
          <cell r="Z206">
            <v>1</v>
          </cell>
          <cell r="AH206">
            <v>7</v>
          </cell>
          <cell r="AI206">
            <v>0</v>
          </cell>
          <cell r="AK206">
            <v>0</v>
          </cell>
          <cell r="AM206">
            <v>0</v>
          </cell>
          <cell r="AO206">
            <v>0</v>
          </cell>
          <cell r="AQ206">
            <v>0</v>
          </cell>
          <cell r="AS206">
            <v>0</v>
          </cell>
          <cell r="AW206">
            <v>0</v>
          </cell>
          <cell r="AY206">
            <v>1</v>
          </cell>
        </row>
        <row r="207">
          <cell r="K207">
            <v>8</v>
          </cell>
          <cell r="L207">
            <v>0.80659999999999998</v>
          </cell>
          <cell r="N207">
            <v>0.1807</v>
          </cell>
          <cell r="P207">
            <v>1.2699999999999999E-2</v>
          </cell>
          <cell r="R207">
            <v>0</v>
          </cell>
          <cell r="T207">
            <v>0</v>
          </cell>
          <cell r="V207">
            <v>0</v>
          </cell>
          <cell r="X207">
            <v>0</v>
          </cell>
          <cell r="Z207">
            <v>1</v>
          </cell>
          <cell r="AH207">
            <v>8</v>
          </cell>
          <cell r="AI207">
            <v>0</v>
          </cell>
          <cell r="AK207">
            <v>0</v>
          </cell>
          <cell r="AM207">
            <v>0</v>
          </cell>
          <cell r="AO207">
            <v>1</v>
          </cell>
          <cell r="AQ207">
            <v>0</v>
          </cell>
          <cell r="AW207">
            <v>0</v>
          </cell>
          <cell r="AY207">
            <v>0</v>
          </cell>
        </row>
        <row r="208">
          <cell r="K208">
            <v>9</v>
          </cell>
          <cell r="L208">
            <v>0.82940000000000003</v>
          </cell>
          <cell r="N208">
            <v>0.1477</v>
          </cell>
          <cell r="P208">
            <v>5.0000000000000001E-3</v>
          </cell>
          <cell r="R208">
            <v>0</v>
          </cell>
          <cell r="T208">
            <v>0</v>
          </cell>
          <cell r="V208">
            <v>1.7899999999999999E-2</v>
          </cell>
          <cell r="X208">
            <v>0</v>
          </cell>
          <cell r="Z208">
            <v>1</v>
          </cell>
          <cell r="AH208">
            <v>9</v>
          </cell>
          <cell r="AI208">
            <v>0</v>
          </cell>
          <cell r="AK208">
            <v>0</v>
          </cell>
          <cell r="AM208">
            <v>0</v>
          </cell>
          <cell r="AO208">
            <v>0</v>
          </cell>
          <cell r="AQ208">
            <v>0.98209999999999997</v>
          </cell>
          <cell r="AS208">
            <v>0</v>
          </cell>
          <cell r="AW208">
            <v>1.7899999999999999E-2</v>
          </cell>
          <cell r="AY208">
            <v>0</v>
          </cell>
        </row>
        <row r="211">
          <cell r="K211">
            <v>10</v>
          </cell>
          <cell r="L211">
            <v>0.86160000000000003</v>
          </cell>
          <cell r="N211">
            <v>0.123</v>
          </cell>
          <cell r="P211">
            <v>2.0999999999999999E-3</v>
          </cell>
          <cell r="R211">
            <v>0</v>
          </cell>
          <cell r="T211">
            <v>0</v>
          </cell>
          <cell r="V211">
            <v>1.2999999999999999E-2</v>
          </cell>
          <cell r="X211">
            <v>2.9999999999999997E-4</v>
          </cell>
          <cell r="Z211">
            <v>1</v>
          </cell>
          <cell r="AH211">
            <v>10</v>
          </cell>
          <cell r="AI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0.98670000000000002</v>
          </cell>
          <cell r="AW211">
            <v>1.2999999999999999E-2</v>
          </cell>
          <cell r="AY211">
            <v>2.9999999999999997E-4</v>
          </cell>
        </row>
        <row r="212">
          <cell r="K212">
            <v>11</v>
          </cell>
          <cell r="L212">
            <v>0.87329999999999997</v>
          </cell>
          <cell r="N212">
            <v>0.1246</v>
          </cell>
          <cell r="P212">
            <v>2.0999999999999999E-3</v>
          </cell>
          <cell r="R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1</v>
          </cell>
          <cell r="AH212">
            <v>11</v>
          </cell>
          <cell r="AI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Q212">
            <v>0</v>
          </cell>
          <cell r="AS212">
            <v>1</v>
          </cell>
          <cell r="AW212">
            <v>0</v>
          </cell>
          <cell r="AY212">
            <v>0</v>
          </cell>
        </row>
        <row r="213">
          <cell r="K213">
            <v>12</v>
          </cell>
          <cell r="L213">
            <v>0.58230000000000004</v>
          </cell>
          <cell r="M213">
            <v>0</v>
          </cell>
          <cell r="N213">
            <v>0.19750000000000001</v>
          </cell>
          <cell r="O213">
            <v>0</v>
          </cell>
          <cell r="P213">
            <v>5.11E-2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4.1300000000000003E-2</v>
          </cell>
          <cell r="W213">
            <v>0</v>
          </cell>
          <cell r="X213">
            <v>0.1278</v>
          </cell>
          <cell r="Z213">
            <v>1</v>
          </cell>
          <cell r="AH213">
            <v>12</v>
          </cell>
          <cell r="AI213">
            <v>0.18840000000000001</v>
          </cell>
          <cell r="AJ213">
            <v>0</v>
          </cell>
          <cell r="AK213">
            <v>0.18390000000000001</v>
          </cell>
          <cell r="AL213">
            <v>0</v>
          </cell>
          <cell r="AM213">
            <v>0.27760000000000001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0.18099999999999999</v>
          </cell>
          <cell r="AT213">
            <v>0</v>
          </cell>
          <cell r="AU213">
            <v>0</v>
          </cell>
          <cell r="AV213">
            <v>0</v>
          </cell>
          <cell r="AW213">
            <v>4.1300000000000003E-2</v>
          </cell>
          <cell r="AX213">
            <v>0</v>
          </cell>
          <cell r="AY213">
            <v>0.1278</v>
          </cell>
        </row>
        <row r="214">
          <cell r="K214">
            <v>13</v>
          </cell>
          <cell r="L214">
            <v>0.58160000000000001</v>
          </cell>
          <cell r="N214">
            <v>0.2399</v>
          </cell>
          <cell r="P214">
            <v>7.4700000000000003E-2</v>
          </cell>
          <cell r="R214">
            <v>0</v>
          </cell>
          <cell r="T214">
            <v>0</v>
          </cell>
          <cell r="V214">
            <v>2.5000000000000001E-2</v>
          </cell>
          <cell r="X214">
            <v>7.8799999999999995E-2</v>
          </cell>
          <cell r="Z214">
            <v>1</v>
          </cell>
          <cell r="AH214">
            <v>13</v>
          </cell>
          <cell r="AI214">
            <v>0.42880000000000001</v>
          </cell>
          <cell r="AK214">
            <v>0.1963</v>
          </cell>
          <cell r="AM214">
            <v>0.1668</v>
          </cell>
          <cell r="AO214">
            <v>1.6000000000000001E-3</v>
          </cell>
          <cell r="AQ214">
            <v>8.0000000000000004E-4</v>
          </cell>
          <cell r="AS214">
            <v>0.1019</v>
          </cell>
          <cell r="AU214">
            <v>1E-4</v>
          </cell>
          <cell r="AW214">
            <v>2.5000000000000001E-2</v>
          </cell>
          <cell r="AY214">
            <v>7.8700000000000006E-2</v>
          </cell>
        </row>
        <row r="215">
          <cell r="K215">
            <v>14</v>
          </cell>
          <cell r="L215">
            <v>0.57340000000000002</v>
          </cell>
          <cell r="M215">
            <v>0</v>
          </cell>
          <cell r="N215">
            <v>0.23549999999999999</v>
          </cell>
          <cell r="O215">
            <v>0</v>
          </cell>
          <cell r="P215">
            <v>7.1499999999999994E-2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2.86E-2</v>
          </cell>
          <cell r="W215">
            <v>0</v>
          </cell>
          <cell r="X215">
            <v>9.0999999999999998E-2</v>
          </cell>
          <cell r="Z215">
            <v>0.99999999999999989</v>
          </cell>
          <cell r="AH215">
            <v>14</v>
          </cell>
          <cell r="AI215">
            <v>0.3594</v>
          </cell>
          <cell r="AJ215">
            <v>0</v>
          </cell>
          <cell r="AK215">
            <v>0.25180000000000002</v>
          </cell>
          <cell r="AL215">
            <v>0</v>
          </cell>
          <cell r="AM215">
            <v>0.19570000000000001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7.3499999999999996E-2</v>
          </cell>
          <cell r="AT215">
            <v>0</v>
          </cell>
          <cell r="AU215">
            <v>0</v>
          </cell>
          <cell r="AV215">
            <v>0</v>
          </cell>
          <cell r="AW215">
            <v>2.86E-2</v>
          </cell>
          <cell r="AX215">
            <v>0</v>
          </cell>
          <cell r="AY215">
            <v>9.0999999999999998E-2</v>
          </cell>
        </row>
        <row r="216">
          <cell r="K216">
            <v>15</v>
          </cell>
          <cell r="L216">
            <v>0.57640000000000002</v>
          </cell>
          <cell r="M216">
            <v>0</v>
          </cell>
          <cell r="N216">
            <v>0.2268</v>
          </cell>
          <cell r="O216">
            <v>0</v>
          </cell>
          <cell r="P216">
            <v>6.5500000000000003E-2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2.06E-2</v>
          </cell>
          <cell r="W216">
            <v>0</v>
          </cell>
          <cell r="X216">
            <v>0.11070000000000001</v>
          </cell>
          <cell r="Z216">
            <v>1</v>
          </cell>
          <cell r="AH216">
            <v>15</v>
          </cell>
          <cell r="AI216">
            <v>0.32889999999999997</v>
          </cell>
          <cell r="AJ216">
            <v>0</v>
          </cell>
          <cell r="AK216">
            <v>0.24970000000000001</v>
          </cell>
          <cell r="AL216">
            <v>0</v>
          </cell>
          <cell r="AM216">
            <v>0.13700000000000001</v>
          </cell>
          <cell r="AN216">
            <v>0</v>
          </cell>
          <cell r="AO216">
            <v>8.72E-2</v>
          </cell>
          <cell r="AP216">
            <v>0</v>
          </cell>
          <cell r="AQ216">
            <v>4.7600000000000003E-2</v>
          </cell>
          <cell r="AR216">
            <v>0</v>
          </cell>
          <cell r="AS216">
            <v>1.9E-2</v>
          </cell>
          <cell r="AT216">
            <v>0</v>
          </cell>
          <cell r="AU216">
            <v>0</v>
          </cell>
          <cell r="AV216">
            <v>0</v>
          </cell>
          <cell r="AW216">
            <v>2.0500000000000001E-2</v>
          </cell>
          <cell r="AX216">
            <v>0</v>
          </cell>
          <cell r="AY216">
            <v>0.1101</v>
          </cell>
        </row>
        <row r="217">
          <cell r="K217">
            <v>16</v>
          </cell>
          <cell r="L217">
            <v>0.57450000000000001</v>
          </cell>
          <cell r="N217">
            <v>0.22819999999999999</v>
          </cell>
          <cell r="P217">
            <v>6.6400000000000001E-2</v>
          </cell>
          <cell r="R217">
            <v>0</v>
          </cell>
          <cell r="T217">
            <v>0</v>
          </cell>
          <cell r="V217">
            <v>2.0899999999999998E-2</v>
          </cell>
          <cell r="X217">
            <v>0.11</v>
          </cell>
          <cell r="Z217">
            <v>1</v>
          </cell>
          <cell r="AH217">
            <v>16</v>
          </cell>
          <cell r="AI217">
            <v>0.3362</v>
          </cell>
          <cell r="AJ217">
            <v>0</v>
          </cell>
          <cell r="AK217">
            <v>0.24909999999999999</v>
          </cell>
          <cell r="AL217">
            <v>0</v>
          </cell>
          <cell r="AM217">
            <v>0.13950000000000001</v>
          </cell>
          <cell r="AN217">
            <v>0</v>
          </cell>
          <cell r="AO217">
            <v>8.3699999999999997E-2</v>
          </cell>
          <cell r="AP217">
            <v>0</v>
          </cell>
          <cell r="AQ217">
            <v>4.5699999999999998E-2</v>
          </cell>
          <cell r="AR217">
            <v>0</v>
          </cell>
          <cell r="AS217">
            <v>1.5599999999999999E-2</v>
          </cell>
          <cell r="AT217">
            <v>0</v>
          </cell>
          <cell r="AU217">
            <v>0</v>
          </cell>
          <cell r="AV217">
            <v>0</v>
          </cell>
          <cell r="AW217">
            <v>2.0799999999999999E-2</v>
          </cell>
          <cell r="AX217">
            <v>0</v>
          </cell>
          <cell r="AY217">
            <v>0.1094</v>
          </cell>
        </row>
        <row r="218">
          <cell r="K218">
            <v>17</v>
          </cell>
          <cell r="L218">
            <v>0.58399999999999996</v>
          </cell>
          <cell r="N218">
            <v>0.23300000000000001</v>
          </cell>
          <cell r="P218">
            <v>6.9800000000000001E-2</v>
          </cell>
          <cell r="R218">
            <v>0</v>
          </cell>
          <cell r="T218">
            <v>0</v>
          </cell>
          <cell r="V218">
            <v>2.3900000000000001E-2</v>
          </cell>
          <cell r="X218">
            <v>8.9300000000000004E-2</v>
          </cell>
          <cell r="Z218">
            <v>1</v>
          </cell>
          <cell r="AH218">
            <v>17</v>
          </cell>
          <cell r="AI218">
            <v>0.38150000000000001</v>
          </cell>
          <cell r="AJ218">
            <v>0</v>
          </cell>
          <cell r="AK218">
            <v>0.2092</v>
          </cell>
          <cell r="AL218">
            <v>0</v>
          </cell>
          <cell r="AM218">
            <v>0.15859999999999999</v>
          </cell>
          <cell r="AN218">
            <v>0</v>
          </cell>
          <cell r="AO218">
            <v>3.9399999999999998E-2</v>
          </cell>
          <cell r="AP218">
            <v>0</v>
          </cell>
          <cell r="AQ218">
            <v>2.0400000000000001E-2</v>
          </cell>
          <cell r="AR218">
            <v>0</v>
          </cell>
          <cell r="AS218">
            <v>7.8E-2</v>
          </cell>
          <cell r="AT218">
            <v>0</v>
          </cell>
          <cell r="AU218">
            <v>0</v>
          </cell>
          <cell r="AV218">
            <v>0</v>
          </cell>
          <cell r="AW218">
            <v>2.3800000000000002E-2</v>
          </cell>
          <cell r="AX218">
            <v>0</v>
          </cell>
          <cell r="AY218">
            <v>8.9099999999999999E-2</v>
          </cell>
        </row>
        <row r="219">
          <cell r="AH219">
            <v>18</v>
          </cell>
          <cell r="AS219">
            <v>0</v>
          </cell>
          <cell r="AU219">
            <v>1</v>
          </cell>
        </row>
        <row r="223">
          <cell r="L223" t="str">
            <v>Check</v>
          </cell>
        </row>
        <row r="224">
          <cell r="L224" t="str">
            <v>OK</v>
          </cell>
          <cell r="N224" t="str">
            <v>ok</v>
          </cell>
        </row>
        <row r="225">
          <cell r="L225" t="str">
            <v>OK</v>
          </cell>
          <cell r="N225" t="str">
            <v>OK</v>
          </cell>
        </row>
        <row r="226">
          <cell r="L226" t="str">
            <v>OK</v>
          </cell>
          <cell r="N226" t="str">
            <v>OK</v>
          </cell>
        </row>
        <row r="227">
          <cell r="L227" t="str">
            <v>OK</v>
          </cell>
          <cell r="N227" t="str">
            <v>OK</v>
          </cell>
        </row>
        <row r="229">
          <cell r="L229" t="str">
            <v>OK</v>
          </cell>
        </row>
        <row r="230">
          <cell r="L230" t="str">
            <v>ok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</sheetNames>
    <sheetDataSet>
      <sheetData sheetId="0">
        <row r="3">
          <cell r="A3" t="str">
            <v>POTOMAC ELECTRIC POWER COMPANY</v>
          </cell>
        </row>
        <row r="5">
          <cell r="A5" t="str">
            <v>Comparison of D.C. Revenue Requirement</v>
          </cell>
        </row>
        <row r="6">
          <cell r="A6" t="str">
            <v xml:space="preserve">December 1995 (Case 951)  vs. December 1996 (DETAIL) </v>
          </cell>
        </row>
        <row r="9">
          <cell r="J9" t="str">
            <v>Dec 95</v>
          </cell>
          <cell r="L9" t="str">
            <v>Difference</v>
          </cell>
        </row>
        <row r="10">
          <cell r="D10" t="str">
            <v>Dec 96</v>
          </cell>
          <cell r="F10" t="str">
            <v>Rev Req</v>
          </cell>
          <cell r="H10" t="str">
            <v>Dec 95</v>
          </cell>
          <cell r="J10" t="str">
            <v>Rev Req</v>
          </cell>
          <cell r="L10" t="str">
            <v>Rev Req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367345</v>
          </cell>
          <cell r="H12">
            <v>2479575</v>
          </cell>
          <cell r="J12">
            <v>359238</v>
          </cell>
          <cell r="L12">
            <v>-8107</v>
          </cell>
        </row>
        <row r="13">
          <cell r="B13" t="str">
            <v>Pollution Control CWIP</v>
          </cell>
          <cell r="D13">
            <v>4115</v>
          </cell>
          <cell r="F13">
            <v>596</v>
          </cell>
          <cell r="H13">
            <v>7587</v>
          </cell>
          <cell r="J13">
            <v>1099</v>
          </cell>
          <cell r="L13">
            <v>503</v>
          </cell>
        </row>
        <row r="14">
          <cell r="B14" t="str">
            <v>Unamortized Unbilled Revenue Adj</v>
          </cell>
          <cell r="D14">
            <v>-595</v>
          </cell>
          <cell r="F14">
            <v>-86</v>
          </cell>
          <cell r="H14">
            <v>-1784</v>
          </cell>
          <cell r="J14">
            <v>-258</v>
          </cell>
          <cell r="L14">
            <v>-172</v>
          </cell>
        </row>
        <row r="15">
          <cell r="B15" t="str">
            <v>Materials &amp; Supplies</v>
          </cell>
          <cell r="D15">
            <v>56273</v>
          </cell>
          <cell r="F15">
            <v>8153</v>
          </cell>
          <cell r="H15">
            <v>59473</v>
          </cell>
          <cell r="J15">
            <v>8616</v>
          </cell>
          <cell r="L15">
            <v>463</v>
          </cell>
        </row>
        <row r="16">
          <cell r="B16" t="str">
            <v>DSM Programs (F.C. 929 vintage)</v>
          </cell>
          <cell r="D16">
            <v>18147</v>
          </cell>
          <cell r="F16">
            <v>2629</v>
          </cell>
          <cell r="H16">
            <v>20327</v>
          </cell>
          <cell r="J16">
            <v>2945</v>
          </cell>
          <cell r="L16">
            <v>316</v>
          </cell>
        </row>
        <row r="17">
          <cell r="B17" t="str">
            <v>Cash Working Capital</v>
          </cell>
          <cell r="D17">
            <v>39141</v>
          </cell>
          <cell r="F17">
            <v>5671</v>
          </cell>
          <cell r="H17">
            <v>39048</v>
          </cell>
          <cell r="J17">
            <v>5657</v>
          </cell>
          <cell r="L17">
            <v>-14</v>
          </cell>
        </row>
        <row r="18">
          <cell r="B18" t="str">
            <v>Accumulated Depreciation</v>
          </cell>
          <cell r="D18">
            <v>-693708</v>
          </cell>
          <cell r="F18">
            <v>-100504</v>
          </cell>
          <cell r="H18">
            <v>-664109</v>
          </cell>
          <cell r="J18">
            <v>-96215</v>
          </cell>
          <cell r="L18">
            <v>4289</v>
          </cell>
        </row>
        <row r="19">
          <cell r="B19" t="str">
            <v>Accumulated Amortization</v>
          </cell>
          <cell r="D19">
            <v>-5678</v>
          </cell>
          <cell r="F19">
            <v>-823</v>
          </cell>
          <cell r="H19">
            <v>-4694</v>
          </cell>
          <cell r="J19">
            <v>-680</v>
          </cell>
          <cell r="L19">
            <v>143</v>
          </cell>
        </row>
        <row r="20">
          <cell r="B20" t="str">
            <v>Accumulated Deferred Taxes</v>
          </cell>
          <cell r="D20">
            <v>-281367</v>
          </cell>
          <cell r="F20">
            <v>-40764</v>
          </cell>
          <cell r="H20">
            <v>-262891</v>
          </cell>
          <cell r="J20">
            <v>-38087</v>
          </cell>
          <cell r="L20">
            <v>2677</v>
          </cell>
        </row>
        <row r="21">
          <cell r="B21" t="str">
            <v>Customer Deposits</v>
          </cell>
          <cell r="D21">
            <v>-12814</v>
          </cell>
          <cell r="F21">
            <v>-1856</v>
          </cell>
          <cell r="H21">
            <v>-12698</v>
          </cell>
          <cell r="J21">
            <v>-1840</v>
          </cell>
          <cell r="L21">
            <v>16</v>
          </cell>
        </row>
        <row r="23">
          <cell r="B23" t="str">
            <v>TOTAL RATE BASE</v>
          </cell>
          <cell r="D23">
            <v>1659044</v>
          </cell>
          <cell r="F23">
            <v>240361</v>
          </cell>
          <cell r="H23">
            <v>1659834</v>
          </cell>
          <cell r="J23">
            <v>240475</v>
          </cell>
          <cell r="L23">
            <v>114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-489726</v>
          </cell>
          <cell r="H26">
            <v>480581</v>
          </cell>
          <cell r="J26">
            <v>-480581</v>
          </cell>
          <cell r="L26">
            <v>9145</v>
          </cell>
          <cell r="W26">
            <v>-9145</v>
          </cell>
          <cell r="Y26">
            <v>9145</v>
          </cell>
        </row>
        <row r="27">
          <cell r="B27" t="str">
            <v>10% GRT on Fuel In Base</v>
          </cell>
          <cell r="D27">
            <v>28143</v>
          </cell>
          <cell r="H27">
            <v>28242</v>
          </cell>
          <cell r="W27">
            <v>99</v>
          </cell>
        </row>
        <row r="28">
          <cell r="B28" t="str">
            <v xml:space="preserve">          Subtotal</v>
          </cell>
          <cell r="D28">
            <v>517869</v>
          </cell>
          <cell r="H28">
            <v>508823</v>
          </cell>
          <cell r="W28">
            <v>-9046</v>
          </cell>
        </row>
        <row r="30">
          <cell r="B30" t="str">
            <v>Fuel In Base (excl GRT)</v>
          </cell>
          <cell r="D30">
            <v>253315</v>
          </cell>
          <cell r="H30">
            <v>254200</v>
          </cell>
          <cell r="W30">
            <v>885</v>
          </cell>
          <cell r="X30" t="str">
            <v>{f}</v>
          </cell>
        </row>
        <row r="32">
          <cell r="B32" t="str">
            <v>TOTAL BASE</v>
          </cell>
          <cell r="D32">
            <v>771184</v>
          </cell>
          <cell r="H32">
            <v>763023</v>
          </cell>
          <cell r="W32">
            <v>-8161</v>
          </cell>
        </row>
        <row r="34">
          <cell r="B34" t="str">
            <v>Fuel Clause (excl GRT)</v>
          </cell>
          <cell r="D34">
            <v>-18178</v>
          </cell>
          <cell r="H34">
            <v>-21536</v>
          </cell>
          <cell r="W34">
            <v>-3358</v>
          </cell>
          <cell r="X34" t="str">
            <v>{f}</v>
          </cell>
        </row>
        <row r="35">
          <cell r="B35" t="str">
            <v>10% GRT on Fuel Clause Revenue</v>
          </cell>
          <cell r="D35">
            <v>-2020</v>
          </cell>
          <cell r="H35">
            <v>-2393</v>
          </cell>
          <cell r="W35">
            <v>-373</v>
          </cell>
        </row>
        <row r="37">
          <cell r="B37" t="str">
            <v>TOTAL FUEL CLAUSE REVENUE</v>
          </cell>
          <cell r="D37">
            <v>-20198</v>
          </cell>
          <cell r="H37">
            <v>-23929</v>
          </cell>
          <cell r="W37">
            <v>-3731</v>
          </cell>
        </row>
        <row r="38">
          <cell r="B38" t="str">
            <v xml:space="preserve"> </v>
          </cell>
          <cell r="L38" t="str">
            <v xml:space="preserve"> </v>
          </cell>
          <cell r="W38">
            <v>0</v>
          </cell>
          <cell r="Y38">
            <v>0</v>
          </cell>
        </row>
        <row r="40">
          <cell r="B40" t="str">
            <v>TOTAL SALE OF ELECTRICITY</v>
          </cell>
          <cell r="D40">
            <v>750986</v>
          </cell>
          <cell r="F40">
            <v>-489726</v>
          </cell>
          <cell r="H40">
            <v>739094</v>
          </cell>
          <cell r="L40">
            <v>9145</v>
          </cell>
          <cell r="W40">
            <v>-11892</v>
          </cell>
          <cell r="Y40">
            <v>9145</v>
          </cell>
        </row>
        <row r="42">
          <cell r="B42" t="str">
            <v>TOTAL OTHER REVENUES</v>
          </cell>
          <cell r="D42">
            <v>3810</v>
          </cell>
          <cell r="F42">
            <v>-3810</v>
          </cell>
          <cell r="H42">
            <v>3465</v>
          </cell>
          <cell r="J42">
            <v>-3465</v>
          </cell>
          <cell r="L42">
            <v>345</v>
          </cell>
          <cell r="W42">
            <v>-345</v>
          </cell>
          <cell r="Y42">
            <v>345</v>
          </cell>
        </row>
        <row r="43">
          <cell r="W43" t="str">
            <v>_</v>
          </cell>
          <cell r="Y43" t="str">
            <v>_</v>
          </cell>
        </row>
        <row r="44">
          <cell r="A44" t="str">
            <v>TOTAL OPERATING REVENUE</v>
          </cell>
          <cell r="D44">
            <v>754796</v>
          </cell>
          <cell r="F44">
            <v>-493536</v>
          </cell>
          <cell r="H44">
            <v>742559</v>
          </cell>
          <cell r="L44">
            <v>9490</v>
          </cell>
          <cell r="W44">
            <v>-12237</v>
          </cell>
          <cell r="Y44">
            <v>9490</v>
          </cell>
        </row>
        <row r="45">
          <cell r="W45" t="str">
            <v>_</v>
          </cell>
          <cell r="Y45" t="str">
            <v>_</v>
          </cell>
        </row>
        <row r="46">
          <cell r="A46" t="str">
            <v>OPERATING EXPENSES</v>
          </cell>
        </row>
        <row r="47">
          <cell r="B47" t="str">
            <v>Net Fuel &amp; Interchange</v>
          </cell>
          <cell r="D47">
            <v>186628</v>
          </cell>
          <cell r="F47">
            <v>-53899</v>
          </cell>
          <cell r="H47">
            <v>185879</v>
          </cell>
          <cell r="J47">
            <v>-51984</v>
          </cell>
          <cell r="L47">
            <v>1915</v>
          </cell>
          <cell r="W47">
            <v>-749</v>
          </cell>
          <cell r="X47" t="str">
            <v>{f}</v>
          </cell>
          <cell r="Y47">
            <v>1848</v>
          </cell>
        </row>
        <row r="48">
          <cell r="B48" t="str">
            <v>Capacity Purchase Payments</v>
          </cell>
          <cell r="D48">
            <v>48104</v>
          </cell>
          <cell r="F48">
            <v>53449</v>
          </cell>
          <cell r="H48">
            <v>50157</v>
          </cell>
          <cell r="J48">
            <v>55730</v>
          </cell>
          <cell r="L48">
            <v>2281</v>
          </cell>
          <cell r="W48">
            <v>2053</v>
          </cell>
          <cell r="Y48">
            <v>2200</v>
          </cell>
        </row>
        <row r="49">
          <cell r="B49" t="str">
            <v xml:space="preserve">                           Subtotal</v>
          </cell>
          <cell r="D49">
            <v>234732</v>
          </cell>
          <cell r="F49">
            <v>-450</v>
          </cell>
          <cell r="J49">
            <v>3746</v>
          </cell>
          <cell r="L49">
            <v>4196</v>
          </cell>
        </row>
        <row r="51">
          <cell r="B51" t="str">
            <v>Other O &amp; M</v>
          </cell>
          <cell r="D51">
            <v>127003</v>
          </cell>
          <cell r="F51">
            <v>141114</v>
          </cell>
          <cell r="H51">
            <v>121661</v>
          </cell>
          <cell r="J51">
            <v>135179</v>
          </cell>
          <cell r="L51">
            <v>-5935</v>
          </cell>
          <cell r="W51">
            <v>-5342</v>
          </cell>
          <cell r="Y51">
            <v>-5726</v>
          </cell>
        </row>
        <row r="52">
          <cell r="B52" t="str">
            <v>DSM Amortization</v>
          </cell>
          <cell r="D52">
            <v>8879</v>
          </cell>
          <cell r="F52">
            <v>9866</v>
          </cell>
          <cell r="H52">
            <v>5568</v>
          </cell>
          <cell r="J52">
            <v>6187</v>
          </cell>
          <cell r="L52">
            <v>-3679</v>
          </cell>
          <cell r="W52">
            <v>-3311</v>
          </cell>
          <cell r="Y52">
            <v>-3549</v>
          </cell>
        </row>
        <row r="53">
          <cell r="B53" t="str">
            <v>Depreciation</v>
          </cell>
          <cell r="D53">
            <v>62457</v>
          </cell>
          <cell r="F53">
            <v>69397</v>
          </cell>
          <cell r="H53">
            <v>61582</v>
          </cell>
          <cell r="J53">
            <v>68424</v>
          </cell>
          <cell r="L53">
            <v>-973</v>
          </cell>
          <cell r="W53">
            <v>-875</v>
          </cell>
          <cell r="Y53">
            <v>-938</v>
          </cell>
        </row>
        <row r="54">
          <cell r="B54" t="str">
            <v>Amortization - Other</v>
          </cell>
          <cell r="D54">
            <v>-969</v>
          </cell>
          <cell r="F54">
            <v>-1077</v>
          </cell>
          <cell r="H54">
            <v>-1043</v>
          </cell>
          <cell r="J54">
            <v>-1159</v>
          </cell>
          <cell r="L54">
            <v>-82</v>
          </cell>
          <cell r="W54">
            <v>-74</v>
          </cell>
          <cell r="Y54">
            <v>-79</v>
          </cell>
        </row>
        <row r="55">
          <cell r="B55" t="str">
            <v>Other Taxes - Excluding GRT</v>
          </cell>
          <cell r="D55">
            <v>30077</v>
          </cell>
          <cell r="F55">
            <v>33419</v>
          </cell>
          <cell r="H55">
            <v>29079</v>
          </cell>
          <cell r="J55">
            <v>32310</v>
          </cell>
          <cell r="L55">
            <v>-1109</v>
          </cell>
          <cell r="W55">
            <v>-998</v>
          </cell>
          <cell r="Y55">
            <v>-1070</v>
          </cell>
        </row>
        <row r="56">
          <cell r="B56" t="str">
            <v>Gross Receipts Tax</v>
          </cell>
          <cell r="D56">
            <v>73790</v>
          </cell>
          <cell r="F56">
            <v>-1820</v>
          </cell>
          <cell r="H56">
            <v>73876</v>
          </cell>
          <cell r="J56">
            <v>-354</v>
          </cell>
          <cell r="L56">
            <v>1466</v>
          </cell>
          <cell r="W56">
            <v>86</v>
          </cell>
          <cell r="Y56">
            <v>-1467</v>
          </cell>
        </row>
        <row r="57">
          <cell r="B57" t="str">
            <v>D.C. Income Tax</v>
          </cell>
          <cell r="D57">
            <v>15286</v>
          </cell>
          <cell r="F57">
            <v>-943</v>
          </cell>
          <cell r="H57">
            <v>17055</v>
          </cell>
          <cell r="J57">
            <v>1572</v>
          </cell>
          <cell r="L57">
            <v>2515</v>
          </cell>
          <cell r="W57">
            <v>1769</v>
          </cell>
          <cell r="Y57">
            <v>-2515</v>
          </cell>
        </row>
        <row r="58">
          <cell r="B58" t="str">
            <v>Federal Income Tax</v>
          </cell>
          <cell r="D58">
            <v>49003</v>
          </cell>
          <cell r="F58">
            <v>-3321</v>
          </cell>
          <cell r="H58">
            <v>52188</v>
          </cell>
          <cell r="J58">
            <v>4337</v>
          </cell>
          <cell r="L58">
            <v>7658</v>
          </cell>
          <cell r="W58">
            <v>3185</v>
          </cell>
          <cell r="Y58">
            <v>-7661</v>
          </cell>
        </row>
        <row r="60">
          <cell r="B60" t="str">
            <v>TOTAL OPERATING EXPENSES</v>
          </cell>
          <cell r="D60">
            <v>600258</v>
          </cell>
          <cell r="F60">
            <v>246185</v>
          </cell>
          <cell r="H60">
            <v>596002</v>
          </cell>
          <cell r="J60">
            <v>250242</v>
          </cell>
          <cell r="L60">
            <v>4057</v>
          </cell>
          <cell r="W60">
            <v>-4256</v>
          </cell>
          <cell r="Y60">
            <v>-18957</v>
          </cell>
        </row>
        <row r="62">
          <cell r="A62" t="str">
            <v>OPERATING INCOME</v>
          </cell>
          <cell r="D62">
            <v>154538</v>
          </cell>
          <cell r="F62">
            <v>-247351</v>
          </cell>
          <cell r="H62">
            <v>146557</v>
          </cell>
          <cell r="J62">
            <v>-233804</v>
          </cell>
          <cell r="L62">
            <v>13547</v>
          </cell>
          <cell r="W62">
            <v>-7981</v>
          </cell>
          <cell r="Y62">
            <v>-9467</v>
          </cell>
          <cell r="AA62">
            <v>-9873</v>
          </cell>
        </row>
        <row r="64">
          <cell r="A64" t="str">
            <v>SUBTOTAL</v>
          </cell>
          <cell r="F64">
            <v>-6990</v>
          </cell>
          <cell r="J64">
            <v>6671</v>
          </cell>
          <cell r="L64">
            <v>13661</v>
          </cell>
          <cell r="Y64">
            <v>-9467</v>
          </cell>
          <cell r="AA64">
            <v>-9873</v>
          </cell>
        </row>
        <row r="65">
          <cell r="Y65">
            <v>0</v>
          </cell>
          <cell r="AA65">
            <v>0</v>
          </cell>
        </row>
        <row r="67">
          <cell r="Y67" t="str">
            <v>_</v>
          </cell>
          <cell r="AA67" t="str">
            <v>_</v>
          </cell>
        </row>
        <row r="69">
          <cell r="A69" t="str">
            <v>CALCULATED REVENUE REQUIREMENT</v>
          </cell>
          <cell r="F69">
            <v>-7084</v>
          </cell>
          <cell r="J69">
            <v>8206</v>
          </cell>
          <cell r="L69">
            <v>15290</v>
          </cell>
          <cell r="Y69">
            <v>-9467</v>
          </cell>
          <cell r="AA69">
            <v>-9873</v>
          </cell>
        </row>
        <row r="71">
          <cell r="A71" t="str">
            <v>Unresolved difference</v>
          </cell>
          <cell r="F71">
            <v>-94</v>
          </cell>
          <cell r="J71">
            <v>1535</v>
          </cell>
          <cell r="L71">
            <v>1629</v>
          </cell>
        </row>
        <row r="81">
          <cell r="L81">
            <v>36398.59824861111</v>
          </cell>
        </row>
        <row r="82">
          <cell r="L82">
            <v>36398.59824861111</v>
          </cell>
        </row>
        <row r="83">
          <cell r="B83" t="str">
            <v>Analysis of Net Fuel &amp; Interchange</v>
          </cell>
        </row>
        <row r="85">
          <cell r="D85" t="str">
            <v>F.C. No.</v>
          </cell>
          <cell r="J85" t="str">
            <v>Revenue</v>
          </cell>
        </row>
        <row r="86">
          <cell r="D86" t="str">
            <v>939</v>
          </cell>
          <cell r="F86" t="str">
            <v>1995</v>
          </cell>
          <cell r="H86" t="str">
            <v>Difference</v>
          </cell>
          <cell r="J86" t="str">
            <v>Requirement</v>
          </cell>
        </row>
        <row r="88">
          <cell r="B88" t="str">
            <v>Net Fuel &amp; Interchange</v>
          </cell>
          <cell r="D88">
            <v>209790</v>
          </cell>
          <cell r="F88">
            <v>185879</v>
          </cell>
          <cell r="H88">
            <v>-23911</v>
          </cell>
          <cell r="J88">
            <v>-26568</v>
          </cell>
        </row>
        <row r="89">
          <cell r="B89" t="str">
            <v>Capacity purchase payments</v>
          </cell>
          <cell r="D89">
            <v>51873</v>
          </cell>
          <cell r="F89">
            <v>50157</v>
          </cell>
          <cell r="H89">
            <v>-1716</v>
          </cell>
          <cell r="J89">
            <v>-1907</v>
          </cell>
        </row>
        <row r="91">
          <cell r="B91" t="str">
            <v>Net Fuel Expense</v>
          </cell>
          <cell r="D91">
            <v>261663</v>
          </cell>
          <cell r="F91">
            <v>236036</v>
          </cell>
          <cell r="H91">
            <v>-25627</v>
          </cell>
          <cell r="J91">
            <v>-28474</v>
          </cell>
        </row>
        <row r="93">
          <cell r="B93" t="str">
            <v>Fuel Revenue</v>
          </cell>
        </row>
        <row r="94">
          <cell r="B94" t="str">
            <v xml:space="preserve">    Fuel in Base (excl GRT)</v>
          </cell>
          <cell r="D94">
            <v>253315</v>
          </cell>
          <cell r="F94">
            <v>254200</v>
          </cell>
          <cell r="H94">
            <v>885</v>
          </cell>
          <cell r="J94">
            <v>-983</v>
          </cell>
        </row>
        <row r="95">
          <cell r="B95" t="str">
            <v xml:space="preserve">    Fuel Clause (excl GRT)</v>
          </cell>
          <cell r="D95">
            <v>-18178</v>
          </cell>
          <cell r="F95">
            <v>-21536</v>
          </cell>
          <cell r="H95">
            <v>-3358</v>
          </cell>
          <cell r="J95">
            <v>3731</v>
          </cell>
        </row>
        <row r="97">
          <cell r="B97" t="str">
            <v>Net Fuel Revenue</v>
          </cell>
          <cell r="D97">
            <v>235137</v>
          </cell>
          <cell r="F97">
            <v>232664</v>
          </cell>
          <cell r="H97">
            <v>-2473</v>
          </cell>
          <cell r="J97">
            <v>2748</v>
          </cell>
        </row>
        <row r="99">
          <cell r="B99" t="str">
            <v>Difference</v>
          </cell>
          <cell r="D99">
            <v>-26526</v>
          </cell>
          <cell r="F99">
            <v>-3372</v>
          </cell>
          <cell r="H99">
            <v>23154</v>
          </cell>
          <cell r="J99">
            <v>-25727</v>
          </cell>
        </row>
        <row r="105">
          <cell r="L105">
            <v>-25727</v>
          </cell>
        </row>
        <row r="109">
          <cell r="B109" t="str">
            <v>ANALYSIS OF CHANGE IN INCOME TAXES</v>
          </cell>
          <cell r="H109">
            <v>36398.59824861111</v>
          </cell>
        </row>
        <row r="110">
          <cell r="H110">
            <v>36398.59824861111</v>
          </cell>
        </row>
        <row r="113">
          <cell r="F113" t="str">
            <v>DCIT</v>
          </cell>
          <cell r="H113" t="str">
            <v>FIT</v>
          </cell>
        </row>
        <row r="114">
          <cell r="A114" t="str">
            <v>||\027&amp;a-1R</v>
          </cell>
        </row>
        <row r="115">
          <cell r="B115" t="str">
            <v>_</v>
          </cell>
          <cell r="F115" t="str">
            <v>_</v>
          </cell>
          <cell r="H115" t="str">
            <v>_</v>
          </cell>
        </row>
        <row r="117">
          <cell r="A117" t="str">
            <v>Change in income taxes reflected in reconciliation</v>
          </cell>
          <cell r="F117">
            <v>1769</v>
          </cell>
          <cell r="H117">
            <v>3185</v>
          </cell>
        </row>
        <row r="120">
          <cell r="A120" t="str">
            <v>Known causes:</v>
          </cell>
        </row>
        <row r="122">
          <cell r="A122" t="str">
            <v>Difference in taxable income</v>
          </cell>
          <cell r="F122">
            <v>170</v>
          </cell>
          <cell r="H122">
            <v>538</v>
          </cell>
        </row>
        <row r="123">
          <cell r="A123" t="str">
            <v>Less:  amount implicitly calculated on non-taxable items</v>
          </cell>
        </row>
        <row r="124">
          <cell r="B124" t="str">
            <v xml:space="preserve">           Interest on Customer Deposits</v>
          </cell>
          <cell r="F124">
            <v>0</v>
          </cell>
          <cell r="H124">
            <v>-1</v>
          </cell>
        </row>
        <row r="125">
          <cell r="B125" t="str">
            <v xml:space="preserve">           Common Stock Issuance Costs</v>
          </cell>
          <cell r="F125">
            <v>6</v>
          </cell>
          <cell r="H125">
            <v>17</v>
          </cell>
        </row>
        <row r="126">
          <cell r="A126" t="str">
            <v>||\027&amp;a-1R</v>
          </cell>
        </row>
        <row r="127">
          <cell r="F127" t="str">
            <v>_</v>
          </cell>
          <cell r="H127" t="str">
            <v>_</v>
          </cell>
        </row>
        <row r="129">
          <cell r="B129" t="str">
            <v>Net difference in taxable income</v>
          </cell>
          <cell r="F129">
            <v>164</v>
          </cell>
          <cell r="H129">
            <v>522</v>
          </cell>
        </row>
        <row r="131">
          <cell r="B131" t="str">
            <v>Interest synchronization</v>
          </cell>
          <cell r="F131">
            <v>99</v>
          </cell>
          <cell r="H131">
            <v>311</v>
          </cell>
        </row>
        <row r="133">
          <cell r="B133" t="str">
            <v>Additional gross receipts tax</v>
          </cell>
          <cell r="F133">
            <v>135</v>
          </cell>
          <cell r="H133">
            <v>415</v>
          </cell>
        </row>
        <row r="135">
          <cell r="B135" t="str">
            <v>Permanent and flow-thru differences</v>
          </cell>
          <cell r="F135">
            <v>719</v>
          </cell>
          <cell r="H135">
            <v>4747</v>
          </cell>
        </row>
        <row r="137">
          <cell r="B137" t="str">
            <v>3.32% customer deposit interest rate</v>
          </cell>
        </row>
        <row r="139">
          <cell r="B139" t="str">
            <v>DCIT true-up</v>
          </cell>
        </row>
        <row r="141">
          <cell r="B141" t="str">
            <v>FIT 34/35% adjustments</v>
          </cell>
        </row>
        <row r="144">
          <cell r="B144" t="str">
            <v>DCIT rate change</v>
          </cell>
        </row>
        <row r="145">
          <cell r="A145" t="str">
            <v>||\027&amp;a-1R</v>
          </cell>
        </row>
        <row r="146">
          <cell r="F146" t="str">
            <v>_</v>
          </cell>
          <cell r="H146" t="str">
            <v>_</v>
          </cell>
        </row>
        <row r="148">
          <cell r="A148" t="str">
            <v>Unresolved difference</v>
          </cell>
          <cell r="F148">
            <v>652</v>
          </cell>
          <cell r="H148">
            <v>-2810</v>
          </cell>
        </row>
        <row r="152">
          <cell r="A152" t="str">
            <v>||\012</v>
          </cell>
        </row>
        <row r="162">
          <cell r="A162" t="str">
            <v>OTHER RECONCILING ITEMS</v>
          </cell>
          <cell r="D162">
            <v>36398.59824861111</v>
          </cell>
          <cell r="F162" t="str">
            <v>F.C. No.</v>
          </cell>
        </row>
        <row r="163">
          <cell r="D163">
            <v>36398.59824861111</v>
          </cell>
          <cell r="F163" t="str">
            <v>929</v>
          </cell>
          <cell r="H163" t="str">
            <v>1994</v>
          </cell>
          <cell r="L163" t="str">
            <v>Difference</v>
          </cell>
        </row>
        <row r="164">
          <cell r="A164" t="str">
            <v>||\027&amp;a-1R</v>
          </cell>
        </row>
        <row r="165">
          <cell r="F165" t="str">
            <v>_</v>
          </cell>
          <cell r="H165" t="str">
            <v>_</v>
          </cell>
          <cell r="L165" t="str">
            <v>_</v>
          </cell>
        </row>
        <row r="167">
          <cell r="A167" t="str">
            <v>Permanent &amp; Flow Through Differences for DCIT</v>
          </cell>
          <cell r="F167">
            <v>10896</v>
          </cell>
          <cell r="H167">
            <v>26589</v>
          </cell>
          <cell r="L167">
            <v>15693</v>
          </cell>
        </row>
        <row r="168">
          <cell r="A168" t="str">
            <v>||\027&amp;a-1R</v>
          </cell>
        </row>
        <row r="169">
          <cell r="L169" t="str">
            <v>_</v>
          </cell>
        </row>
        <row r="170">
          <cell r="A170" t="str">
            <v>||\027&amp;a-60V</v>
          </cell>
        </row>
        <row r="171">
          <cell r="L171" t="str">
            <v>_</v>
          </cell>
        </row>
        <row r="174">
          <cell r="A174" t="str">
            <v>Effect on DCIT</v>
          </cell>
          <cell r="L174">
            <v>719</v>
          </cell>
        </row>
        <row r="175">
          <cell r="A175" t="str">
            <v>||\027&amp;a-1R</v>
          </cell>
        </row>
        <row r="176">
          <cell r="L176" t="str">
            <v>_</v>
          </cell>
        </row>
        <row r="177">
          <cell r="A177" t="str">
            <v>||\027&amp;a-58V</v>
          </cell>
        </row>
        <row r="178">
          <cell r="L178" t="str">
            <v>_</v>
          </cell>
        </row>
        <row r="181">
          <cell r="A181" t="str">
            <v>Permanent &amp; Flow Through Differences for FIT (D.C. alloc.)</v>
          </cell>
          <cell r="F181">
            <v>-5075</v>
          </cell>
          <cell r="H181">
            <v>9207</v>
          </cell>
          <cell r="L181">
            <v>14282</v>
          </cell>
        </row>
        <row r="182">
          <cell r="A182" t="str">
            <v>||\027&amp;a-1R</v>
          </cell>
        </row>
        <row r="183">
          <cell r="L183" t="str">
            <v>_</v>
          </cell>
        </row>
        <row r="184">
          <cell r="A184" t="str">
            <v>||\027&amp;a-60V</v>
          </cell>
        </row>
        <row r="185">
          <cell r="L185" t="str">
            <v>_</v>
          </cell>
        </row>
        <row r="188">
          <cell r="A188" t="str">
            <v>Effect on FIT</v>
          </cell>
          <cell r="L188">
            <v>4747</v>
          </cell>
        </row>
        <row r="189">
          <cell r="A189" t="str">
            <v>||\027&amp;a-1R</v>
          </cell>
        </row>
        <row r="190">
          <cell r="L190" t="str">
            <v>_</v>
          </cell>
        </row>
        <row r="191">
          <cell r="A191" t="str">
            <v>||\027&amp;a-60V</v>
          </cell>
        </row>
        <row r="192">
          <cell r="L192" t="str">
            <v>_</v>
          </cell>
        </row>
        <row r="196">
          <cell r="A196" t="str">
            <v xml:space="preserve">   Removal of Implicit Tax Calculation on Non-Taxable Items</v>
          </cell>
        </row>
        <row r="197">
          <cell r="A197" t="str">
            <v>||\027&amp;a-1R</v>
          </cell>
        </row>
        <row r="198">
          <cell r="A198" t="str">
            <v>_</v>
          </cell>
          <cell r="B198" t="str">
            <v>_</v>
          </cell>
          <cell r="C198" t="str">
            <v>_</v>
          </cell>
          <cell r="D198" t="str">
            <v>_</v>
          </cell>
        </row>
        <row r="200">
          <cell r="A200" t="str">
            <v>INTEREST ON CUSTOMER DEPOSITS</v>
          </cell>
          <cell r="F200">
            <v>321</v>
          </cell>
          <cell r="H200">
            <v>324</v>
          </cell>
          <cell r="L200">
            <v>3</v>
          </cell>
        </row>
        <row r="201">
          <cell r="A201" t="str">
            <v>||\027&amp;a-1R</v>
          </cell>
        </row>
        <row r="202">
          <cell r="L202" t="str">
            <v>_</v>
          </cell>
        </row>
        <row r="203">
          <cell r="A203" t="str">
            <v>||\027&amp;a-60V</v>
          </cell>
        </row>
        <row r="204">
          <cell r="L204" t="str">
            <v>_</v>
          </cell>
        </row>
        <row r="207">
          <cell r="A207" t="str">
            <v>Effect on DCIT implicit in determination of tax change expected</v>
          </cell>
        </row>
        <row r="208">
          <cell r="B208" t="str">
            <v xml:space="preserve">    due to adjusted revenue - expense change</v>
          </cell>
          <cell r="L208">
            <v>0</v>
          </cell>
        </row>
        <row r="209">
          <cell r="A209" t="str">
            <v>||\027&amp;a-1R</v>
          </cell>
        </row>
        <row r="210">
          <cell r="L210" t="str">
            <v>_</v>
          </cell>
        </row>
        <row r="211">
          <cell r="A211" t="str">
            <v>||\027&amp;a-60V</v>
          </cell>
        </row>
        <row r="212">
          <cell r="L212" t="str">
            <v>_</v>
          </cell>
        </row>
        <row r="214">
          <cell r="A214" t="str">
            <v>Effect on FIT implicit in determination of tax change expected</v>
          </cell>
        </row>
        <row r="215">
          <cell r="B215" t="str">
            <v xml:space="preserve">    due to adjusted revenue - expense change</v>
          </cell>
          <cell r="L215">
            <v>-1</v>
          </cell>
        </row>
        <row r="216">
          <cell r="A216" t="str">
            <v>||\027&amp;a-1R</v>
          </cell>
        </row>
        <row r="217">
          <cell r="L217" t="str">
            <v>_</v>
          </cell>
        </row>
        <row r="218">
          <cell r="A218" t="str">
            <v>||\027&amp;a-60V</v>
          </cell>
        </row>
        <row r="219">
          <cell r="L219" t="str">
            <v>_</v>
          </cell>
        </row>
        <row r="224">
          <cell r="A224" t="str">
            <v>COMMON STOCK ISSUANCE COSTS</v>
          </cell>
          <cell r="F224">
            <v>54</v>
          </cell>
          <cell r="H224">
            <v>0</v>
          </cell>
          <cell r="L224">
            <v>-54</v>
          </cell>
        </row>
        <row r="225">
          <cell r="A225" t="str">
            <v>||\027&amp;a-1R</v>
          </cell>
        </row>
        <row r="226">
          <cell r="L226" t="str">
            <v>_</v>
          </cell>
        </row>
        <row r="227">
          <cell r="A227" t="str">
            <v>||\027&amp;a-60V</v>
          </cell>
        </row>
        <row r="228">
          <cell r="L228" t="str">
            <v>_</v>
          </cell>
        </row>
        <row r="231">
          <cell r="A231" t="str">
            <v>Effect on DCIT implicit in determination of tax change expected</v>
          </cell>
        </row>
        <row r="232">
          <cell r="B232" t="str">
            <v xml:space="preserve">    due to adjusted revenue - expense change</v>
          </cell>
          <cell r="L232">
            <v>6</v>
          </cell>
        </row>
        <row r="233">
          <cell r="A233" t="str">
            <v>||\027&amp;a-1R</v>
          </cell>
        </row>
        <row r="234">
          <cell r="L234" t="str">
            <v>_</v>
          </cell>
        </row>
        <row r="235">
          <cell r="A235" t="str">
            <v>||\027&amp;a-60V</v>
          </cell>
        </row>
        <row r="236">
          <cell r="L236" t="str">
            <v>_</v>
          </cell>
        </row>
        <row r="238">
          <cell r="A238" t="str">
            <v>Effect on FIT implicit in determination of tax change expected</v>
          </cell>
        </row>
        <row r="239">
          <cell r="B239" t="str">
            <v xml:space="preserve">    due to adjusted revenue - expense change</v>
          </cell>
          <cell r="L239">
            <v>17</v>
          </cell>
        </row>
        <row r="240">
          <cell r="A240" t="str">
            <v>||\027&amp;a-1R</v>
          </cell>
        </row>
        <row r="241">
          <cell r="L241" t="str">
            <v>_</v>
          </cell>
        </row>
        <row r="242">
          <cell r="A242" t="str">
            <v>||\027&amp;a-60V</v>
          </cell>
        </row>
        <row r="243">
          <cell r="L243" t="str">
            <v>_</v>
          </cell>
        </row>
        <row r="244">
          <cell r="A244" t="str">
            <v>||\012</v>
          </cell>
        </row>
        <row r="250">
          <cell r="D250" t="str">
            <v>F.C. No.</v>
          </cell>
          <cell r="F250" t="str">
            <v>F.C. No.</v>
          </cell>
          <cell r="L250" t="str">
            <v>Revenue</v>
          </cell>
          <cell r="AA250" t="str">
            <v>Int Synch</v>
          </cell>
        </row>
        <row r="251">
          <cell r="B251" t="str">
            <v xml:space="preserve">   FUNCTIONAL ANALYSIS OF SELECTED ITEMS</v>
          </cell>
          <cell r="D251" t="str">
            <v>912</v>
          </cell>
          <cell r="F251" t="str">
            <v>929</v>
          </cell>
          <cell r="H251" t="str">
            <v>Difference</v>
          </cell>
          <cell r="L251" t="str">
            <v>Requirement</v>
          </cell>
          <cell r="W251" t="str">
            <v>CT 1</v>
          </cell>
          <cell r="Y251" t="str">
            <v>CT 2</v>
          </cell>
          <cell r="AA251" t="str">
            <v>DCIT</v>
          </cell>
        </row>
        <row r="252">
          <cell r="A252" t="str">
            <v>||\027&amp;a-1R</v>
          </cell>
        </row>
        <row r="253">
          <cell r="B253" t="str">
            <v>_</v>
          </cell>
          <cell r="D253" t="str">
            <v>_</v>
          </cell>
          <cell r="F253" t="str">
            <v>_</v>
          </cell>
          <cell r="H253" t="str">
            <v>_</v>
          </cell>
          <cell r="L253" t="str">
            <v>_</v>
          </cell>
          <cell r="W253" t="str">
            <v>_</v>
          </cell>
          <cell r="Y253" t="str">
            <v>_</v>
          </cell>
          <cell r="AA253" t="str">
            <v>_</v>
          </cell>
        </row>
        <row r="255">
          <cell r="A255" t="str">
            <v>ELECTRIC PLANT IN SERVICE</v>
          </cell>
          <cell r="D255">
            <v>2535530</v>
          </cell>
          <cell r="F255">
            <v>2479575</v>
          </cell>
          <cell r="H255">
            <v>-55955</v>
          </cell>
          <cell r="L255">
            <v>-8456</v>
          </cell>
          <cell r="AA255">
            <v>234</v>
          </cell>
        </row>
        <row r="257">
          <cell r="B257" t="str">
            <v>Production</v>
          </cell>
          <cell r="D257">
            <v>735635</v>
          </cell>
          <cell r="F257">
            <v>819230</v>
          </cell>
          <cell r="H257">
            <v>83595</v>
          </cell>
          <cell r="L257">
            <v>12629</v>
          </cell>
          <cell r="W257">
            <v>721</v>
          </cell>
          <cell r="Y257">
            <v>4221</v>
          </cell>
          <cell r="AA257">
            <v>-350</v>
          </cell>
        </row>
        <row r="258">
          <cell r="B258" t="str">
            <v>Transmission</v>
          </cell>
          <cell r="D258">
            <v>251421</v>
          </cell>
          <cell r="F258">
            <v>285743</v>
          </cell>
          <cell r="H258">
            <v>34322</v>
          </cell>
          <cell r="L258">
            <v>5185</v>
          </cell>
          <cell r="W258">
            <v>-272</v>
          </cell>
          <cell r="Y258">
            <v>572</v>
          </cell>
          <cell r="AA258">
            <v>-144</v>
          </cell>
        </row>
        <row r="259">
          <cell r="B259" t="str">
            <v>Distribution</v>
          </cell>
          <cell r="D259">
            <v>888637</v>
          </cell>
          <cell r="F259">
            <v>973326</v>
          </cell>
          <cell r="H259">
            <v>84689</v>
          </cell>
          <cell r="L259">
            <v>12796</v>
          </cell>
          <cell r="W259" t="str">
            <v>-</v>
          </cell>
          <cell r="Y259" t="str">
            <v>-</v>
          </cell>
          <cell r="AA259">
            <v>-355</v>
          </cell>
        </row>
        <row r="260">
          <cell r="B260" t="str">
            <v>General</v>
          </cell>
          <cell r="D260">
            <v>128417</v>
          </cell>
          <cell r="F260">
            <v>127701</v>
          </cell>
          <cell r="H260">
            <v>-716</v>
          </cell>
          <cell r="L260">
            <v>-107</v>
          </cell>
          <cell r="W260">
            <v>33</v>
          </cell>
          <cell r="Y260">
            <v>47</v>
          </cell>
          <cell r="AA260">
            <v>3</v>
          </cell>
        </row>
        <row r="262">
          <cell r="B262" t="str">
            <v>Check</v>
          </cell>
          <cell r="D262">
            <v>2004110</v>
          </cell>
          <cell r="F262">
            <v>2206000</v>
          </cell>
          <cell r="H262">
            <v>201890</v>
          </cell>
          <cell r="L262">
            <v>30503</v>
          </cell>
          <cell r="W262">
            <v>482</v>
          </cell>
          <cell r="Y262">
            <v>4840</v>
          </cell>
          <cell r="AA262">
            <v>-846</v>
          </cell>
        </row>
        <row r="267">
          <cell r="A267" t="str">
            <v>ACCUMULATED DEPRECIATION</v>
          </cell>
          <cell r="D267">
            <v>-693708</v>
          </cell>
          <cell r="F267">
            <v>-664109</v>
          </cell>
          <cell r="H267">
            <v>29599</v>
          </cell>
          <cell r="L267">
            <v>4473</v>
          </cell>
          <cell r="AA267">
            <v>-124</v>
          </cell>
        </row>
        <row r="269">
          <cell r="B269" t="str">
            <v>Production</v>
          </cell>
          <cell r="D269">
            <v>-199863</v>
          </cell>
          <cell r="F269">
            <v>-219451</v>
          </cell>
          <cell r="H269">
            <v>-19588</v>
          </cell>
          <cell r="L269">
            <v>-2961</v>
          </cell>
          <cell r="W269">
            <v>-7</v>
          </cell>
          <cell r="Y269">
            <v>-82</v>
          </cell>
          <cell r="AA269">
            <v>81</v>
          </cell>
        </row>
        <row r="270">
          <cell r="B270" t="str">
            <v>Transmission</v>
          </cell>
          <cell r="D270">
            <v>-66783</v>
          </cell>
          <cell r="F270">
            <v>-80591</v>
          </cell>
          <cell r="H270">
            <v>-13808</v>
          </cell>
          <cell r="L270">
            <v>-2085</v>
          </cell>
          <cell r="W270">
            <v>7</v>
          </cell>
          <cell r="Y270">
            <v>-7</v>
          </cell>
          <cell r="AA270">
            <v>58</v>
          </cell>
        </row>
        <row r="271">
          <cell r="B271" t="str">
            <v>Distribution</v>
          </cell>
          <cell r="D271">
            <v>-214902</v>
          </cell>
          <cell r="F271">
            <v>-233882</v>
          </cell>
          <cell r="H271">
            <v>-18980</v>
          </cell>
          <cell r="L271">
            <v>-2868</v>
          </cell>
          <cell r="W271" t="str">
            <v>-</v>
          </cell>
          <cell r="Y271" t="str">
            <v>-</v>
          </cell>
          <cell r="AA271">
            <v>80</v>
          </cell>
        </row>
        <row r="272">
          <cell r="B272" t="str">
            <v>General</v>
          </cell>
          <cell r="D272">
            <v>-32423</v>
          </cell>
          <cell r="F272">
            <v>-41458</v>
          </cell>
          <cell r="H272">
            <v>-9035</v>
          </cell>
          <cell r="L272">
            <v>-1364</v>
          </cell>
          <cell r="W272">
            <v>-1</v>
          </cell>
          <cell r="Y272">
            <v>-2</v>
          </cell>
          <cell r="AA272">
            <v>38</v>
          </cell>
        </row>
        <row r="274">
          <cell r="B274" t="str">
            <v>Check</v>
          </cell>
          <cell r="D274">
            <v>-513971</v>
          </cell>
          <cell r="F274">
            <v>-575382</v>
          </cell>
          <cell r="H274">
            <v>-61411</v>
          </cell>
          <cell r="L274">
            <v>-9278</v>
          </cell>
          <cell r="W274">
            <v>-1</v>
          </cell>
          <cell r="Y274">
            <v>-91</v>
          </cell>
          <cell r="AA274">
            <v>257</v>
          </cell>
        </row>
        <row r="279">
          <cell r="A279" t="str">
            <v>DEPRECIATION EXPENSE</v>
          </cell>
          <cell r="D279">
            <v>62457</v>
          </cell>
          <cell r="F279">
            <v>61582</v>
          </cell>
          <cell r="H279">
            <v>-875</v>
          </cell>
          <cell r="L279">
            <v>-938</v>
          </cell>
        </row>
        <row r="281">
          <cell r="B281" t="str">
            <v>Production</v>
          </cell>
          <cell r="D281">
            <v>16437</v>
          </cell>
          <cell r="F281">
            <v>19286</v>
          </cell>
          <cell r="H281">
            <v>2849</v>
          </cell>
          <cell r="L281">
            <v>3054</v>
          </cell>
          <cell r="W281">
            <v>90</v>
          </cell>
          <cell r="Y281">
            <v>1793</v>
          </cell>
        </row>
        <row r="282">
          <cell r="B282" t="str">
            <v>Transmission</v>
          </cell>
          <cell r="D282">
            <v>5090</v>
          </cell>
          <cell r="F282">
            <v>6055</v>
          </cell>
          <cell r="H282">
            <v>965</v>
          </cell>
          <cell r="L282">
            <v>1034</v>
          </cell>
          <cell r="W282">
            <v>-88</v>
          </cell>
          <cell r="Y282">
            <v>228</v>
          </cell>
        </row>
        <row r="283">
          <cell r="B283" t="str">
            <v>Distribution</v>
          </cell>
          <cell r="D283">
            <v>21931</v>
          </cell>
          <cell r="F283">
            <v>23566</v>
          </cell>
          <cell r="H283">
            <v>1635</v>
          </cell>
          <cell r="L283">
            <v>1752</v>
          </cell>
          <cell r="W283" t="str">
            <v>-</v>
          </cell>
          <cell r="Y283" t="str">
            <v>-</v>
          </cell>
        </row>
        <row r="284">
          <cell r="B284" t="str">
            <v>General</v>
          </cell>
          <cell r="D284">
            <v>5568</v>
          </cell>
          <cell r="F284">
            <v>6383</v>
          </cell>
          <cell r="H284">
            <v>815</v>
          </cell>
          <cell r="L284">
            <v>874</v>
          </cell>
          <cell r="W284">
            <v>17</v>
          </cell>
          <cell r="Y284">
            <v>17</v>
          </cell>
        </row>
        <row r="286">
          <cell r="B286" t="str">
            <v>Check</v>
          </cell>
          <cell r="D286">
            <v>49026</v>
          </cell>
          <cell r="F286">
            <v>55290</v>
          </cell>
          <cell r="H286">
            <v>6264</v>
          </cell>
          <cell r="L286">
            <v>6714</v>
          </cell>
          <cell r="W286">
            <v>19</v>
          </cell>
          <cell r="Y286">
            <v>2038</v>
          </cell>
        </row>
        <row r="289">
          <cell r="B289" t="str">
            <v>TOTAL PER ABOVE</v>
          </cell>
          <cell r="W289">
            <v>500</v>
          </cell>
          <cell r="Y289">
            <v>6787</v>
          </cell>
        </row>
        <row r="290">
          <cell r="B290" t="str">
            <v>ADT</v>
          </cell>
          <cell r="W290">
            <v>-3</v>
          </cell>
          <cell r="Y290">
            <v>-1</v>
          </cell>
        </row>
        <row r="291">
          <cell r="B291" t="str">
            <v xml:space="preserve">TOTAL </v>
          </cell>
          <cell r="W291" t="str">
            <v xml:space="preserve">      ------</v>
          </cell>
          <cell r="Y291" t="str">
            <v xml:space="preserve">      ------</v>
          </cell>
        </row>
        <row r="292">
          <cell r="W292">
            <v>497</v>
          </cell>
          <cell r="Y292">
            <v>6786</v>
          </cell>
        </row>
        <row r="293">
          <cell r="A293" t="str">
            <v>||\012</v>
          </cell>
        </row>
        <row r="309">
          <cell r="A309" t="str">
            <v>STATION H CT-1</v>
          </cell>
        </row>
        <row r="310">
          <cell r="D310" t="str">
            <v>912</v>
          </cell>
          <cell r="F310" t="str">
            <v>8 &amp; 4</v>
          </cell>
          <cell r="H310" t="str">
            <v>Difference</v>
          </cell>
          <cell r="L310" t="str">
            <v>DCIT</v>
          </cell>
          <cell r="W310" t="str">
            <v>FIT</v>
          </cell>
          <cell r="Y310" t="str">
            <v>REV REQ</v>
          </cell>
        </row>
        <row r="311">
          <cell r="D311" t="str">
            <v>-</v>
          </cell>
          <cell r="F311" t="str">
            <v>-</v>
          </cell>
          <cell r="H311" t="str">
            <v>-</v>
          </cell>
          <cell r="L311" t="str">
            <v>-</v>
          </cell>
          <cell r="W311" t="str">
            <v>-</v>
          </cell>
          <cell r="Y311" t="str">
            <v>-</v>
          </cell>
        </row>
        <row r="312">
          <cell r="A312" t="str">
            <v>RATE BASE</v>
          </cell>
        </row>
        <row r="314">
          <cell r="A314" t="str">
            <v>SYSTEM EPIS</v>
          </cell>
        </row>
        <row r="315">
          <cell r="A315" t="str">
            <v xml:space="preserve">  Production</v>
          </cell>
          <cell r="D315">
            <v>101890</v>
          </cell>
          <cell r="F315">
            <v>110769</v>
          </cell>
        </row>
        <row r="316">
          <cell r="A316" t="str">
            <v xml:space="preserve">  Transmission</v>
          </cell>
          <cell r="D316">
            <v>28340</v>
          </cell>
          <cell r="F316">
            <v>23088</v>
          </cell>
        </row>
        <row r="317">
          <cell r="A317" t="str">
            <v xml:space="preserve">  General</v>
          </cell>
          <cell r="D317" t="str">
            <v>-</v>
          </cell>
          <cell r="F317">
            <v>466</v>
          </cell>
        </row>
        <row r="319">
          <cell r="A319" t="str">
            <v>D.C. ALLOCATED EPIS</v>
          </cell>
        </row>
        <row r="320">
          <cell r="A320" t="str">
            <v xml:space="preserve">  Production</v>
          </cell>
          <cell r="D320">
            <v>38504</v>
          </cell>
          <cell r="F320">
            <v>43300</v>
          </cell>
        </row>
        <row r="321">
          <cell r="A321" t="str">
            <v xml:space="preserve">  Transmission </v>
          </cell>
          <cell r="D321">
            <v>10710</v>
          </cell>
          <cell r="F321">
            <v>9025</v>
          </cell>
        </row>
        <row r="322">
          <cell r="A322" t="str">
            <v xml:space="preserve">  General </v>
          </cell>
          <cell r="D322" t="str">
            <v>-</v>
          </cell>
          <cell r="F322">
            <v>202</v>
          </cell>
        </row>
        <row r="323">
          <cell r="D323" t="str">
            <v>-</v>
          </cell>
          <cell r="F323" t="str">
            <v>-</v>
          </cell>
        </row>
        <row r="324">
          <cell r="D324">
            <v>49214</v>
          </cell>
          <cell r="F324">
            <v>52527</v>
          </cell>
        </row>
        <row r="325">
          <cell r="A325" t="str">
            <v>D.C. AFUDC</v>
          </cell>
        </row>
        <row r="326">
          <cell r="A326" t="str">
            <v xml:space="preserve">  Production</v>
          </cell>
          <cell r="D326">
            <v>8572</v>
          </cell>
          <cell r="F326">
            <v>8542</v>
          </cell>
        </row>
        <row r="327">
          <cell r="A327" t="str">
            <v xml:space="preserve">  Transmission </v>
          </cell>
          <cell r="D327">
            <v>1437</v>
          </cell>
          <cell r="F327">
            <v>1332</v>
          </cell>
        </row>
        <row r="328">
          <cell r="A328" t="str">
            <v xml:space="preserve">  General </v>
          </cell>
          <cell r="D328" t="str">
            <v>-</v>
          </cell>
          <cell r="F328">
            <v>20</v>
          </cell>
        </row>
        <row r="329">
          <cell r="D329" t="str">
            <v>-</v>
          </cell>
          <cell r="F329" t="str">
            <v>-</v>
          </cell>
        </row>
        <row r="330">
          <cell r="D330">
            <v>10009</v>
          </cell>
          <cell r="F330">
            <v>9894</v>
          </cell>
        </row>
        <row r="332">
          <cell r="A332" t="str">
            <v>Net EPIS</v>
          </cell>
        </row>
        <row r="333">
          <cell r="A333" t="str">
            <v xml:space="preserve">  Production</v>
          </cell>
          <cell r="D333">
            <v>47076</v>
          </cell>
          <cell r="F333">
            <v>51842</v>
          </cell>
          <cell r="H333">
            <v>4766</v>
          </cell>
          <cell r="Y333">
            <v>861</v>
          </cell>
        </row>
        <row r="334">
          <cell r="A334" t="str">
            <v xml:space="preserve">  Transmission </v>
          </cell>
          <cell r="D334">
            <v>12147</v>
          </cell>
          <cell r="F334">
            <v>10357</v>
          </cell>
          <cell r="H334">
            <v>-1790</v>
          </cell>
          <cell r="Y334">
            <v>-323</v>
          </cell>
        </row>
        <row r="335">
          <cell r="A335" t="str">
            <v xml:space="preserve">  General </v>
          </cell>
          <cell r="D335" t="str">
            <v>-</v>
          </cell>
          <cell r="F335">
            <v>222</v>
          </cell>
          <cell r="H335">
            <v>222</v>
          </cell>
          <cell r="Y335">
            <v>40</v>
          </cell>
        </row>
        <row r="336">
          <cell r="D336" t="str">
            <v>-</v>
          </cell>
          <cell r="F336" t="str">
            <v>-</v>
          </cell>
          <cell r="H336" t="str">
            <v>-</v>
          </cell>
          <cell r="Y336" t="str">
            <v>-</v>
          </cell>
        </row>
        <row r="337">
          <cell r="A337" t="str">
            <v xml:space="preserve">  Net EPIS</v>
          </cell>
          <cell r="D337">
            <v>59223</v>
          </cell>
          <cell r="F337">
            <v>62421</v>
          </cell>
          <cell r="H337">
            <v>3198</v>
          </cell>
          <cell r="Y337">
            <v>578</v>
          </cell>
        </row>
        <row r="338">
          <cell r="Y338" t="str">
            <v>=</v>
          </cell>
        </row>
        <row r="339">
          <cell r="A339" t="str">
            <v>ACCUMULATED DEPR</v>
          </cell>
        </row>
        <row r="340">
          <cell r="A340" t="str">
            <v xml:space="preserve">  Production</v>
          </cell>
          <cell r="D340">
            <v>-795</v>
          </cell>
          <cell r="F340">
            <v>-836</v>
          </cell>
          <cell r="H340">
            <v>-41</v>
          </cell>
          <cell r="Y340">
            <v>-7</v>
          </cell>
        </row>
        <row r="341">
          <cell r="A341" t="str">
            <v xml:space="preserve">  Transmission </v>
          </cell>
          <cell r="D341">
            <v>-147</v>
          </cell>
          <cell r="F341">
            <v>-107</v>
          </cell>
          <cell r="H341">
            <v>40</v>
          </cell>
          <cell r="Y341">
            <v>7</v>
          </cell>
        </row>
        <row r="342">
          <cell r="A342" t="str">
            <v xml:space="preserve">  General </v>
          </cell>
          <cell r="D342" t="str">
            <v>-</v>
          </cell>
          <cell r="F342">
            <v>-8</v>
          </cell>
          <cell r="H342">
            <v>-8</v>
          </cell>
          <cell r="Y342">
            <v>-1</v>
          </cell>
        </row>
        <row r="343">
          <cell r="D343" t="str">
            <v>-</v>
          </cell>
          <cell r="F343" t="str">
            <v>-</v>
          </cell>
          <cell r="H343" t="str">
            <v>-</v>
          </cell>
          <cell r="Y343" t="str">
            <v>-</v>
          </cell>
        </row>
        <row r="344">
          <cell r="A344" t="str">
            <v xml:space="preserve">  Accum depr</v>
          </cell>
          <cell r="D344">
            <v>-942</v>
          </cell>
          <cell r="F344">
            <v>-951</v>
          </cell>
          <cell r="H344">
            <v>-9</v>
          </cell>
          <cell r="Y344">
            <v>-1</v>
          </cell>
        </row>
        <row r="345">
          <cell r="Y345" t="str">
            <v>=</v>
          </cell>
        </row>
        <row r="347">
          <cell r="A347" t="str">
            <v>ADT  (Assume all production)</v>
          </cell>
          <cell r="D347">
            <v>2</v>
          </cell>
          <cell r="F347">
            <v>-14</v>
          </cell>
          <cell r="H347">
            <v>-16</v>
          </cell>
          <cell r="Y347">
            <v>-3</v>
          </cell>
        </row>
        <row r="348">
          <cell r="D348" t="str">
            <v>-</v>
          </cell>
          <cell r="F348" t="str">
            <v>-</v>
          </cell>
          <cell r="H348" t="str">
            <v>-</v>
          </cell>
          <cell r="Y348" t="str">
            <v>=</v>
          </cell>
        </row>
        <row r="349">
          <cell r="A349" t="str">
            <v>NET RATE BASE</v>
          </cell>
        </row>
        <row r="350">
          <cell r="A350" t="str">
            <v xml:space="preserve">  Production</v>
          </cell>
          <cell r="D350">
            <v>46283</v>
          </cell>
          <cell r="F350">
            <v>50992</v>
          </cell>
          <cell r="H350">
            <v>4709</v>
          </cell>
          <cell r="Y350">
            <v>851</v>
          </cell>
        </row>
        <row r="351">
          <cell r="A351" t="str">
            <v xml:space="preserve">  Transmission </v>
          </cell>
          <cell r="D351">
            <v>12000</v>
          </cell>
          <cell r="F351">
            <v>10250</v>
          </cell>
          <cell r="H351">
            <v>-1750</v>
          </cell>
          <cell r="Y351">
            <v>-316</v>
          </cell>
        </row>
        <row r="352">
          <cell r="A352" t="str">
            <v xml:space="preserve">  General </v>
          </cell>
          <cell r="D352" t="str">
            <v>-</v>
          </cell>
          <cell r="F352">
            <v>214</v>
          </cell>
          <cell r="H352">
            <v>214</v>
          </cell>
          <cell r="Y352">
            <v>39</v>
          </cell>
        </row>
        <row r="353">
          <cell r="D353" t="str">
            <v>-</v>
          </cell>
          <cell r="F353" t="str">
            <v>-</v>
          </cell>
          <cell r="H353" t="str">
            <v>-</v>
          </cell>
          <cell r="Y353" t="str">
            <v>-</v>
          </cell>
        </row>
        <row r="355">
          <cell r="A355" t="str">
            <v>NET ADDITION TO RATE BASE</v>
          </cell>
          <cell r="D355">
            <v>58283</v>
          </cell>
          <cell r="F355">
            <v>61456</v>
          </cell>
          <cell r="H355">
            <v>3173</v>
          </cell>
          <cell r="Y355">
            <v>574</v>
          </cell>
        </row>
        <row r="357">
          <cell r="A357" t="str">
            <v>INTEREST SYNCH:    (attribute 100% to EPIS)</v>
          </cell>
        </row>
        <row r="358">
          <cell r="B358" t="str">
            <v>wtd cost of debt (912)</v>
          </cell>
          <cell r="D358">
            <v>3.9900000000000005E-2</v>
          </cell>
          <cell r="F358">
            <v>3.9900000000000005E-2</v>
          </cell>
          <cell r="H358">
            <v>3.9900000000000005E-2</v>
          </cell>
        </row>
        <row r="360">
          <cell r="A360" t="str">
            <v xml:space="preserve">  Production</v>
          </cell>
          <cell r="D360">
            <v>1847</v>
          </cell>
          <cell r="F360">
            <v>2035</v>
          </cell>
          <cell r="H360">
            <v>188</v>
          </cell>
          <cell r="L360">
            <v>-20</v>
          </cell>
          <cell r="W360">
            <v>-57</v>
          </cell>
          <cell r="Y360">
            <v>-140</v>
          </cell>
        </row>
        <row r="361">
          <cell r="A361" t="str">
            <v xml:space="preserve">  Transmission </v>
          </cell>
          <cell r="D361">
            <v>479</v>
          </cell>
          <cell r="F361">
            <v>409</v>
          </cell>
          <cell r="H361">
            <v>-70</v>
          </cell>
          <cell r="L361">
            <v>7</v>
          </cell>
          <cell r="W361">
            <v>21</v>
          </cell>
          <cell r="Y361">
            <v>51</v>
          </cell>
        </row>
        <row r="362">
          <cell r="A362" t="str">
            <v xml:space="preserve">  General </v>
          </cell>
          <cell r="D362">
            <v>0</v>
          </cell>
          <cell r="F362">
            <v>9</v>
          </cell>
          <cell r="H362">
            <v>9</v>
          </cell>
          <cell r="L362">
            <v>-1</v>
          </cell>
          <cell r="W362">
            <v>-3</v>
          </cell>
          <cell r="Y362">
            <v>-7</v>
          </cell>
        </row>
        <row r="363">
          <cell r="D363" t="str">
            <v>-</v>
          </cell>
          <cell r="F363" t="str">
            <v>-</v>
          </cell>
          <cell r="H363" t="str">
            <v>-</v>
          </cell>
          <cell r="L363" t="str">
            <v>-</v>
          </cell>
          <cell r="W363" t="str">
            <v>-</v>
          </cell>
          <cell r="Y363" t="str">
            <v>-</v>
          </cell>
        </row>
        <row r="364">
          <cell r="D364">
            <v>2326</v>
          </cell>
          <cell r="F364">
            <v>2453</v>
          </cell>
          <cell r="H364">
            <v>127</v>
          </cell>
          <cell r="L364">
            <v>-14</v>
          </cell>
          <cell r="W364">
            <v>-39</v>
          </cell>
          <cell r="Y364">
            <v>-96</v>
          </cell>
        </row>
        <row r="365">
          <cell r="A365" t="str">
            <v>TOTAL REVENUE REQUIREMENT ASSOC W/ RATE BASE</v>
          </cell>
        </row>
        <row r="366">
          <cell r="A366" t="str">
            <v xml:space="preserve">  Production</v>
          </cell>
          <cell r="Y366">
            <v>711</v>
          </cell>
        </row>
        <row r="367">
          <cell r="A367" t="str">
            <v xml:space="preserve">  Transmission </v>
          </cell>
          <cell r="Y367">
            <v>-265</v>
          </cell>
        </row>
        <row r="368">
          <cell r="A368" t="str">
            <v xml:space="preserve">  General </v>
          </cell>
          <cell r="Y368">
            <v>32</v>
          </cell>
        </row>
        <row r="369">
          <cell r="Y369" t="str">
            <v>-</v>
          </cell>
        </row>
        <row r="370">
          <cell r="Y370">
            <v>478</v>
          </cell>
        </row>
        <row r="372">
          <cell r="A372" t="str">
            <v>Depreciation exp</v>
          </cell>
        </row>
        <row r="373">
          <cell r="A373" t="str">
            <v xml:space="preserve">  Production</v>
          </cell>
          <cell r="D373">
            <v>1589</v>
          </cell>
          <cell r="F373">
            <v>1673</v>
          </cell>
          <cell r="H373">
            <v>84</v>
          </cell>
          <cell r="Y373">
            <v>90</v>
          </cell>
        </row>
        <row r="374">
          <cell r="A374" t="str">
            <v xml:space="preserve">  Transmission </v>
          </cell>
          <cell r="D374">
            <v>295</v>
          </cell>
          <cell r="F374">
            <v>213</v>
          </cell>
          <cell r="H374">
            <v>-82</v>
          </cell>
          <cell r="Y374">
            <v>-88</v>
          </cell>
        </row>
        <row r="375">
          <cell r="A375" t="str">
            <v xml:space="preserve">  General </v>
          </cell>
          <cell r="D375" t="str">
            <v>-</v>
          </cell>
          <cell r="F375">
            <v>16</v>
          </cell>
          <cell r="H375">
            <v>16</v>
          </cell>
          <cell r="Y375">
            <v>17</v>
          </cell>
        </row>
        <row r="376">
          <cell r="D376" t="str">
            <v>-</v>
          </cell>
          <cell r="F376" t="str">
            <v>-</v>
          </cell>
          <cell r="H376" t="str">
            <v>-</v>
          </cell>
          <cell r="Y376" t="str">
            <v>-</v>
          </cell>
        </row>
        <row r="377">
          <cell r="D377">
            <v>1884</v>
          </cell>
          <cell r="F377">
            <v>1902</v>
          </cell>
          <cell r="H377">
            <v>18</v>
          </cell>
          <cell r="Y377">
            <v>19</v>
          </cell>
        </row>
        <row r="379">
          <cell r="A379" t="str">
            <v>Total revenue requirement impact with int synch</v>
          </cell>
          <cell r="Y379">
            <v>497</v>
          </cell>
        </row>
        <row r="380">
          <cell r="Y380" t="str">
            <v>=</v>
          </cell>
        </row>
        <row r="382">
          <cell r="A382" t="str">
            <v>||\012</v>
          </cell>
        </row>
        <row r="388">
          <cell r="A388" t="str">
            <v>STATION H CT-2</v>
          </cell>
        </row>
        <row r="389">
          <cell r="D389" t="str">
            <v>912</v>
          </cell>
          <cell r="F389" t="str">
            <v>8 &amp; 4</v>
          </cell>
          <cell r="H389" t="str">
            <v>Difference</v>
          </cell>
          <cell r="L389" t="str">
            <v>DCIT</v>
          </cell>
          <cell r="W389" t="str">
            <v>FIT</v>
          </cell>
          <cell r="Y389" t="str">
            <v>REV REQ</v>
          </cell>
        </row>
        <row r="390">
          <cell r="D390" t="str">
            <v>-</v>
          </cell>
          <cell r="F390" t="str">
            <v>-</v>
          </cell>
          <cell r="H390" t="str">
            <v>-</v>
          </cell>
          <cell r="L390" t="str">
            <v>-</v>
          </cell>
          <cell r="W390" t="str">
            <v>-</v>
          </cell>
          <cell r="Y390" t="str">
            <v>-</v>
          </cell>
        </row>
        <row r="391">
          <cell r="A391" t="str">
            <v>RATE BASE</v>
          </cell>
        </row>
        <row r="393">
          <cell r="A393" t="str">
            <v>SYSTEM EPIS</v>
          </cell>
        </row>
        <row r="394">
          <cell r="A394" t="str">
            <v xml:space="preserve">  Production</v>
          </cell>
          <cell r="F394">
            <v>61694</v>
          </cell>
        </row>
        <row r="395">
          <cell r="A395" t="str">
            <v xml:space="preserve">  Transmission</v>
          </cell>
          <cell r="F395">
            <v>8781</v>
          </cell>
        </row>
        <row r="396">
          <cell r="A396" t="str">
            <v xml:space="preserve">  General</v>
          </cell>
          <cell r="F396">
            <v>642</v>
          </cell>
        </row>
        <row r="398">
          <cell r="A398" t="str">
            <v>D.C. ALLOCATED EPIS</v>
          </cell>
        </row>
        <row r="399">
          <cell r="A399" t="str">
            <v xml:space="preserve">  Production</v>
          </cell>
          <cell r="F399">
            <v>24122</v>
          </cell>
        </row>
        <row r="400">
          <cell r="A400" t="str">
            <v xml:space="preserve">  Transmission </v>
          </cell>
          <cell r="F400">
            <v>3433</v>
          </cell>
        </row>
        <row r="401">
          <cell r="A401" t="str">
            <v xml:space="preserve">  General </v>
          </cell>
          <cell r="F401">
            <v>278</v>
          </cell>
        </row>
        <row r="402">
          <cell r="F402" t="str">
            <v>-</v>
          </cell>
        </row>
        <row r="403">
          <cell r="F403">
            <v>27833</v>
          </cell>
        </row>
        <row r="404">
          <cell r="A404" t="str">
            <v xml:space="preserve">D.C. AFUDC </v>
          </cell>
        </row>
        <row r="405">
          <cell r="A405" t="str">
            <v xml:space="preserve">  Production</v>
          </cell>
          <cell r="F405">
            <v>3140</v>
          </cell>
        </row>
        <row r="406">
          <cell r="A406" t="str">
            <v xml:space="preserve">  Transmission </v>
          </cell>
          <cell r="F406">
            <v>179</v>
          </cell>
        </row>
        <row r="407">
          <cell r="A407" t="str">
            <v xml:space="preserve">  General </v>
          </cell>
          <cell r="F407">
            <v>19</v>
          </cell>
        </row>
        <row r="408">
          <cell r="F408" t="str">
            <v>-</v>
          </cell>
        </row>
        <row r="409">
          <cell r="F409">
            <v>3338</v>
          </cell>
        </row>
        <row r="411">
          <cell r="A411" t="str">
            <v>D.C. CCRF</v>
          </cell>
        </row>
        <row r="412">
          <cell r="A412" t="str">
            <v xml:space="preserve">  Production</v>
          </cell>
          <cell r="F412">
            <v>593</v>
          </cell>
        </row>
        <row r="413">
          <cell r="A413" t="str">
            <v xml:space="preserve">  Transmission </v>
          </cell>
          <cell r="F413">
            <v>169</v>
          </cell>
        </row>
        <row r="414">
          <cell r="F414" t="str">
            <v>-</v>
          </cell>
        </row>
      </sheetData>
      <sheetData sheetId="1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Formal Case 939 (Per Order; 12/31/94  6&amp;6)  vs. December 1995 (Actual)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F.C. 939</v>
          </cell>
          <cell r="F9" t="str">
            <v>12 Months</v>
          </cell>
          <cell r="J9" t="str">
            <v>Of Interest</v>
          </cell>
        </row>
        <row r="10">
          <cell r="D10" t="str">
            <v>Per Order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-55955</v>
          </cell>
          <cell r="J12">
            <v>-8238</v>
          </cell>
          <cell r="L12">
            <v>242</v>
          </cell>
          <cell r="N12">
            <v>1178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3472</v>
          </cell>
          <cell r="J13">
            <v>511</v>
          </cell>
          <cell r="L13">
            <v>-15</v>
          </cell>
          <cell r="N13">
            <v>-73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-1189</v>
          </cell>
          <cell r="J14">
            <v>-175</v>
          </cell>
          <cell r="L14">
            <v>5</v>
          </cell>
          <cell r="N14">
            <v>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3200</v>
          </cell>
          <cell r="J15">
            <v>471</v>
          </cell>
          <cell r="L15">
            <v>-14</v>
          </cell>
          <cell r="N15">
            <v>-67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2180</v>
          </cell>
          <cell r="J16">
            <v>321</v>
          </cell>
          <cell r="L16">
            <v>-9</v>
          </cell>
          <cell r="N16">
            <v>-46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-93</v>
          </cell>
          <cell r="J17">
            <v>-14</v>
          </cell>
          <cell r="L17">
            <v>0</v>
          </cell>
          <cell r="N17">
            <v>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29599</v>
          </cell>
          <cell r="J18">
            <v>4358</v>
          </cell>
          <cell r="L18">
            <v>-128</v>
          </cell>
          <cell r="N18">
            <v>-623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984</v>
          </cell>
          <cell r="J19">
            <v>145</v>
          </cell>
          <cell r="L19">
            <v>-4</v>
          </cell>
          <cell r="N19">
            <v>-21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18476</v>
          </cell>
          <cell r="J20">
            <v>2720</v>
          </cell>
          <cell r="L20">
            <v>-80</v>
          </cell>
          <cell r="N20">
            <v>-389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116</v>
          </cell>
          <cell r="J21">
            <v>17</v>
          </cell>
          <cell r="L21">
            <v>-1</v>
          </cell>
          <cell r="N21">
            <v>-2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790</v>
          </cell>
          <cell r="J23">
            <v>116</v>
          </cell>
          <cell r="L23">
            <v>-4</v>
          </cell>
          <cell r="N23">
            <v>-16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480581</v>
          </cell>
          <cell r="H26">
            <v>-9145</v>
          </cell>
          <cell r="J26">
            <v>9145</v>
          </cell>
        </row>
        <row r="27">
          <cell r="B27" t="str">
            <v>10% GRT on Fuel In Base</v>
          </cell>
          <cell r="D27">
            <v>28143</v>
          </cell>
          <cell r="F27">
            <v>28242</v>
          </cell>
          <cell r="H27">
            <v>99</v>
          </cell>
        </row>
        <row r="28">
          <cell r="B28" t="str">
            <v xml:space="preserve">          Subtotal</v>
          </cell>
          <cell r="D28">
            <v>517869</v>
          </cell>
          <cell r="F28">
            <v>508823</v>
          </cell>
          <cell r="H28">
            <v>-9046</v>
          </cell>
        </row>
        <row r="30">
          <cell r="B30" t="str">
            <v>Fuel In Base (excl GRT)</v>
          </cell>
          <cell r="D30">
            <v>253315</v>
          </cell>
          <cell r="F30">
            <v>254200</v>
          </cell>
          <cell r="H30">
            <v>885</v>
          </cell>
        </row>
        <row r="32">
          <cell r="B32" t="str">
            <v>TOTAL BASE BEFORE GRANTED INCR</v>
          </cell>
          <cell r="D32">
            <v>771184</v>
          </cell>
          <cell r="F32">
            <v>763023</v>
          </cell>
          <cell r="H32">
            <v>-8161</v>
          </cell>
        </row>
        <row r="34">
          <cell r="B34" t="str">
            <v>Fuel Clause (excl GRT)</v>
          </cell>
          <cell r="D34">
            <v>-18178</v>
          </cell>
          <cell r="F34">
            <v>-21536</v>
          </cell>
          <cell r="H34">
            <v>-3358</v>
          </cell>
        </row>
        <row r="35">
          <cell r="B35" t="str">
            <v>10% GRT on Fuel Clause Revenue</v>
          </cell>
          <cell r="D35">
            <v>-2020</v>
          </cell>
          <cell r="F35">
            <v>-2393</v>
          </cell>
          <cell r="H35">
            <v>-373</v>
          </cell>
        </row>
        <row r="37">
          <cell r="B37" t="str">
            <v>TOTAL FUEL CLAUSE REVENUE</v>
          </cell>
          <cell r="D37">
            <v>-20198</v>
          </cell>
          <cell r="F37">
            <v>-23929</v>
          </cell>
          <cell r="H37">
            <v>-3731</v>
          </cell>
        </row>
        <row r="39">
          <cell r="B39" t="str">
            <v>SALE OF ELEC BEFORE GRANTED INCR</v>
          </cell>
          <cell r="D39">
            <v>750986</v>
          </cell>
          <cell r="F39">
            <v>739094</v>
          </cell>
          <cell r="H39">
            <v>-11892</v>
          </cell>
        </row>
        <row r="41">
          <cell r="B41" t="str">
            <v>Granted increase (10% GRT)</v>
          </cell>
          <cell r="D41">
            <v>27887</v>
          </cell>
          <cell r="H41">
            <v>-27887</v>
          </cell>
          <cell r="J41">
            <v>27887</v>
          </cell>
        </row>
        <row r="43">
          <cell r="B43" t="str">
            <v>TOTAL SALE OF ELECTRICITY</v>
          </cell>
          <cell r="D43">
            <v>778873</v>
          </cell>
          <cell r="F43">
            <v>739094</v>
          </cell>
          <cell r="H43">
            <v>-39779</v>
          </cell>
          <cell r="J43">
            <v>37032</v>
          </cell>
        </row>
        <row r="45">
          <cell r="B45" t="str">
            <v>TOTAL OTHER REVENUES</v>
          </cell>
          <cell r="D45">
            <v>3810</v>
          </cell>
          <cell r="F45">
            <v>3465</v>
          </cell>
          <cell r="H45">
            <v>-345</v>
          </cell>
          <cell r="J45">
            <v>345</v>
          </cell>
        </row>
        <row r="47">
          <cell r="A47" t="str">
            <v>TOTAL OPERATING REVENUE</v>
          </cell>
          <cell r="D47">
            <v>782683</v>
          </cell>
          <cell r="F47">
            <v>742559</v>
          </cell>
          <cell r="H47">
            <v>-40124</v>
          </cell>
          <cell r="J47">
            <v>37377</v>
          </cell>
        </row>
        <row r="49">
          <cell r="A49" t="str">
            <v>OPERATING EXPENSES</v>
          </cell>
        </row>
        <row r="50">
          <cell r="B50" t="str">
            <v>Net Fuel &amp; Interchange</v>
          </cell>
          <cell r="D50">
            <v>186628</v>
          </cell>
          <cell r="F50">
            <v>185879</v>
          </cell>
          <cell r="H50">
            <v>-749</v>
          </cell>
        </row>
        <row r="51">
          <cell r="B51" t="str">
            <v>Capacity Purchase Payments</v>
          </cell>
          <cell r="D51">
            <v>48104</v>
          </cell>
          <cell r="F51">
            <v>50157</v>
          </cell>
          <cell r="H51">
            <v>2053</v>
          </cell>
        </row>
        <row r="52">
          <cell r="B52" t="str">
            <v xml:space="preserve">                           Subtotal</v>
          </cell>
          <cell r="D52">
            <v>234732</v>
          </cell>
          <cell r="F52">
            <v>236036</v>
          </cell>
          <cell r="H52">
            <v>1304</v>
          </cell>
          <cell r="J52">
            <v>4197</v>
          </cell>
        </row>
        <row r="54">
          <cell r="B54" t="str">
            <v>Other O &amp; M</v>
          </cell>
          <cell r="D54">
            <v>127003</v>
          </cell>
          <cell r="F54">
            <v>121661</v>
          </cell>
          <cell r="H54">
            <v>-5342</v>
          </cell>
          <cell r="J54">
            <v>-5936</v>
          </cell>
        </row>
        <row r="55">
          <cell r="B55" t="str">
            <v>DSM Amortization</v>
          </cell>
          <cell r="D55">
            <v>8879</v>
          </cell>
          <cell r="F55">
            <v>5568</v>
          </cell>
          <cell r="H55">
            <v>-3311</v>
          </cell>
          <cell r="J55">
            <v>-3679</v>
          </cell>
        </row>
        <row r="56">
          <cell r="B56" t="str">
            <v>Depreciation</v>
          </cell>
          <cell r="D56">
            <v>62457</v>
          </cell>
          <cell r="F56">
            <v>61582</v>
          </cell>
          <cell r="H56">
            <v>-875</v>
          </cell>
          <cell r="J56">
            <v>-972</v>
          </cell>
        </row>
        <row r="57">
          <cell r="B57" t="str">
            <v>Amortization - Other</v>
          </cell>
          <cell r="D57">
            <v>-969</v>
          </cell>
          <cell r="F57">
            <v>-1043</v>
          </cell>
          <cell r="H57">
            <v>-74</v>
          </cell>
          <cell r="J57">
            <v>-82</v>
          </cell>
        </row>
        <row r="58">
          <cell r="B58" t="str">
            <v>Other Taxes - Excluding GRT</v>
          </cell>
          <cell r="D58">
            <v>30077</v>
          </cell>
          <cell r="F58">
            <v>29079</v>
          </cell>
          <cell r="H58">
            <v>-998</v>
          </cell>
          <cell r="J58">
            <v>-1109</v>
          </cell>
        </row>
        <row r="59">
          <cell r="B59" t="str">
            <v>Gross Receipts Tax</v>
          </cell>
          <cell r="D59">
            <v>73790</v>
          </cell>
          <cell r="F59">
            <v>73876</v>
          </cell>
          <cell r="H59">
            <v>86</v>
          </cell>
          <cell r="J59">
            <v>4553</v>
          </cell>
        </row>
        <row r="60">
          <cell r="B60" t="str">
            <v>D.C. Income Tax</v>
          </cell>
          <cell r="D60">
            <v>15286</v>
          </cell>
          <cell r="F60">
            <v>17055</v>
          </cell>
          <cell r="H60">
            <v>1769</v>
          </cell>
          <cell r="J60">
            <v>1851</v>
          </cell>
        </row>
        <row r="61">
          <cell r="B61" t="str">
            <v>Federal Income Tax</v>
          </cell>
          <cell r="D61">
            <v>49003</v>
          </cell>
          <cell r="F61">
            <v>52188</v>
          </cell>
          <cell r="H61">
            <v>3185</v>
          </cell>
          <cell r="J61">
            <v>4436</v>
          </cell>
        </row>
        <row r="63">
          <cell r="B63" t="str">
            <v>TOTAL OPERATING EXPENSES</v>
          </cell>
          <cell r="D63">
            <v>600258</v>
          </cell>
          <cell r="F63">
            <v>596002</v>
          </cell>
          <cell r="H63">
            <v>-4256</v>
          </cell>
          <cell r="J63">
            <v>3259</v>
          </cell>
        </row>
        <row r="65">
          <cell r="A65" t="str">
            <v>OPERATING INCOME</v>
          </cell>
          <cell r="D65">
            <v>182425</v>
          </cell>
          <cell r="F65">
            <v>146557</v>
          </cell>
          <cell r="H65">
            <v>-35868</v>
          </cell>
          <cell r="J65">
            <v>40636</v>
          </cell>
        </row>
        <row r="67">
          <cell r="A67" t="str">
            <v>SUBTOTAL</v>
          </cell>
          <cell r="J67">
            <v>40752</v>
          </cell>
        </row>
        <row r="72">
          <cell r="A72" t="str">
            <v>CALCULATED REVENUE REQUIREMENT</v>
          </cell>
          <cell r="D72">
            <v>-60037</v>
          </cell>
          <cell r="F72">
            <v>8206</v>
          </cell>
          <cell r="J72">
            <v>8206</v>
          </cell>
        </row>
        <row r="74">
          <cell r="A74" t="str">
            <v>Unresolved difference</v>
          </cell>
          <cell r="J74">
            <v>32546</v>
          </cell>
        </row>
      </sheetData>
      <sheetData sheetId="2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December 1996 (Detailed Filing)  vs. December 1995 (Actual used in F.C. 951)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12/31/96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55955</v>
          </cell>
          <cell r="J12">
            <v>8107</v>
          </cell>
          <cell r="L12">
            <v>-242</v>
          </cell>
          <cell r="N12">
            <v>-1175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-3472</v>
          </cell>
          <cell r="J13">
            <v>-503</v>
          </cell>
          <cell r="L13">
            <v>15</v>
          </cell>
          <cell r="N13">
            <v>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1189</v>
          </cell>
          <cell r="J14">
            <v>172</v>
          </cell>
          <cell r="L14">
            <v>-5</v>
          </cell>
          <cell r="N14">
            <v>-25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-3200</v>
          </cell>
          <cell r="J15">
            <v>-464</v>
          </cell>
          <cell r="L15">
            <v>14</v>
          </cell>
          <cell r="N15">
            <v>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-2180</v>
          </cell>
          <cell r="J16">
            <v>-316</v>
          </cell>
          <cell r="L16">
            <v>9</v>
          </cell>
          <cell r="N16">
            <v>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93</v>
          </cell>
          <cell r="J17">
            <v>13</v>
          </cell>
          <cell r="L17">
            <v>0</v>
          </cell>
          <cell r="N17">
            <v>-2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-29599</v>
          </cell>
          <cell r="J18">
            <v>-4288</v>
          </cell>
          <cell r="L18">
            <v>128</v>
          </cell>
          <cell r="N18">
            <v>622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-984</v>
          </cell>
          <cell r="J19">
            <v>-143</v>
          </cell>
          <cell r="L19">
            <v>4</v>
          </cell>
          <cell r="N19">
            <v>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-18476</v>
          </cell>
          <cell r="J20">
            <v>-2677</v>
          </cell>
          <cell r="L20">
            <v>80</v>
          </cell>
          <cell r="N20">
            <v>388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-116</v>
          </cell>
          <cell r="J21">
            <v>-17</v>
          </cell>
          <cell r="L21">
            <v>1</v>
          </cell>
          <cell r="N21">
            <v>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-790</v>
          </cell>
          <cell r="J23">
            <v>-116</v>
          </cell>
          <cell r="K23">
            <v>-136</v>
          </cell>
          <cell r="L23">
            <v>3</v>
          </cell>
          <cell r="N23">
            <v>17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479202</v>
          </cell>
          <cell r="F26">
            <v>476470</v>
          </cell>
          <cell r="H26">
            <v>2732</v>
          </cell>
          <cell r="J26">
            <v>-2732</v>
          </cell>
        </row>
        <row r="28">
          <cell r="B28" t="str">
            <v>ECRR - Conserv (incl. GRT)</v>
          </cell>
          <cell r="D28">
            <v>9638</v>
          </cell>
          <cell r="F28">
            <v>3763</v>
          </cell>
          <cell r="H28">
            <v>5875</v>
          </cell>
        </row>
        <row r="30">
          <cell r="B30" t="str">
            <v>ECRR CAA (Weather norm, incl. GRT)</v>
          </cell>
          <cell r="D30">
            <v>2349</v>
          </cell>
          <cell r="F30">
            <v>348</v>
          </cell>
          <cell r="H30">
            <v>2001</v>
          </cell>
          <cell r="J30">
            <v>-2001</v>
          </cell>
        </row>
        <row r="32">
          <cell r="B32" t="str">
            <v>Fuel In Base (excl GRT)</v>
          </cell>
          <cell r="D32">
            <v>253315</v>
          </cell>
          <cell r="F32">
            <v>254200</v>
          </cell>
          <cell r="H32">
            <v>-885</v>
          </cell>
        </row>
        <row r="33">
          <cell r="B33" t="str">
            <v>Fuel Clause (excl GRT)</v>
          </cell>
          <cell r="D33">
            <v>-18178</v>
          </cell>
          <cell r="F33">
            <v>-21536</v>
          </cell>
          <cell r="H33">
            <v>3358</v>
          </cell>
        </row>
        <row r="34">
          <cell r="B34" t="str">
            <v xml:space="preserve">        Total Fuel Recovery </v>
          </cell>
          <cell r="D34">
            <v>235137</v>
          </cell>
          <cell r="F34">
            <v>232664</v>
          </cell>
          <cell r="H34">
            <v>2473</v>
          </cell>
        </row>
        <row r="36">
          <cell r="B36" t="str">
            <v>10% GRT on Fuel Clause Revenue</v>
          </cell>
          <cell r="D36">
            <v>-2020</v>
          </cell>
          <cell r="F36">
            <v>-2393</v>
          </cell>
          <cell r="H36">
            <v>373</v>
          </cell>
        </row>
        <row r="37">
          <cell r="B37" t="str">
            <v>10% GRT on Fuel In Base</v>
          </cell>
          <cell r="D37">
            <v>28143</v>
          </cell>
          <cell r="F37">
            <v>28242</v>
          </cell>
          <cell r="H37">
            <v>-99</v>
          </cell>
        </row>
        <row r="39">
          <cell r="B39" t="str">
            <v>TOTAL FUEL  REVENUE (FIB + Fuel Clause)</v>
          </cell>
          <cell r="D39">
            <v>261260</v>
          </cell>
          <cell r="F39">
            <v>258513</v>
          </cell>
          <cell r="H39">
            <v>2747</v>
          </cell>
        </row>
        <row r="41">
          <cell r="B41" t="str">
            <v>TOTAL SALE OF ELECTRICITY</v>
          </cell>
          <cell r="D41">
            <v>752449</v>
          </cell>
          <cell r="F41">
            <v>739094</v>
          </cell>
          <cell r="H41">
            <v>13355</v>
          </cell>
          <cell r="J41">
            <v>-4733</v>
          </cell>
        </row>
        <row r="43">
          <cell r="B43" t="str">
            <v>TOTAL OTHER REVENUES</v>
          </cell>
          <cell r="D43">
            <v>3810</v>
          </cell>
          <cell r="F43">
            <v>3465</v>
          </cell>
          <cell r="H43">
            <v>345</v>
          </cell>
          <cell r="J43">
            <v>-345</v>
          </cell>
        </row>
        <row r="45">
          <cell r="A45" t="str">
            <v>TOTAL OPERATING REVENUE</v>
          </cell>
          <cell r="D45">
            <v>756259</v>
          </cell>
          <cell r="F45">
            <v>742559</v>
          </cell>
          <cell r="H45">
            <v>13700</v>
          </cell>
          <cell r="J45">
            <v>-5078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186628</v>
          </cell>
          <cell r="F48">
            <v>185879</v>
          </cell>
          <cell r="H48">
            <v>749</v>
          </cell>
        </row>
        <row r="49">
          <cell r="B49" t="str">
            <v>Capacity Purchase Payments</v>
          </cell>
          <cell r="D49">
            <v>48104</v>
          </cell>
          <cell r="F49">
            <v>50157</v>
          </cell>
          <cell r="H49">
            <v>-2053</v>
          </cell>
        </row>
        <row r="50">
          <cell r="B50" t="str">
            <v xml:space="preserve">                           Subtotal</v>
          </cell>
          <cell r="D50">
            <v>234732</v>
          </cell>
          <cell r="F50">
            <v>236036</v>
          </cell>
          <cell r="H50">
            <v>-1304</v>
          </cell>
          <cell r="J50">
            <v>-4197</v>
          </cell>
        </row>
        <row r="52">
          <cell r="B52" t="str">
            <v>Other O &amp; M</v>
          </cell>
          <cell r="D52">
            <v>127003</v>
          </cell>
          <cell r="F52">
            <v>121661</v>
          </cell>
          <cell r="H52">
            <v>5342</v>
          </cell>
          <cell r="J52">
            <v>5936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6698</v>
          </cell>
          <cell r="F54">
            <v>3387</v>
          </cell>
          <cell r="H54">
            <v>3311</v>
          </cell>
          <cell r="J54">
            <v>-2196</v>
          </cell>
        </row>
        <row r="55">
          <cell r="B55" t="str">
            <v>Depreciation</v>
          </cell>
          <cell r="D55">
            <v>62457</v>
          </cell>
          <cell r="F55">
            <v>61582</v>
          </cell>
          <cell r="H55">
            <v>875</v>
          </cell>
          <cell r="J55">
            <v>972</v>
          </cell>
        </row>
        <row r="56">
          <cell r="B56" t="str">
            <v>Amortization - Other</v>
          </cell>
          <cell r="D56">
            <v>-969</v>
          </cell>
          <cell r="F56">
            <v>-1043</v>
          </cell>
          <cell r="H56">
            <v>74</v>
          </cell>
          <cell r="J56">
            <v>82</v>
          </cell>
        </row>
        <row r="57">
          <cell r="B57" t="str">
            <v>Other Taxes - Excluding GRT</v>
          </cell>
          <cell r="D57">
            <v>30077</v>
          </cell>
          <cell r="F57">
            <v>29079</v>
          </cell>
          <cell r="H57">
            <v>998</v>
          </cell>
          <cell r="J57">
            <v>1109</v>
          </cell>
        </row>
        <row r="58">
          <cell r="B58" t="str">
            <v>Gross Receipts Tax</v>
          </cell>
          <cell r="D58">
            <v>73790</v>
          </cell>
          <cell r="F58">
            <v>73876</v>
          </cell>
          <cell r="H58">
            <v>-86</v>
          </cell>
          <cell r="J58">
            <v>-1467</v>
          </cell>
        </row>
        <row r="59">
          <cell r="B59" t="str">
            <v>D.C. Income Tax</v>
          </cell>
          <cell r="D59">
            <v>15286</v>
          </cell>
          <cell r="F59">
            <v>17055</v>
          </cell>
          <cell r="H59">
            <v>-1769</v>
          </cell>
          <cell r="J59">
            <v>-2515</v>
          </cell>
        </row>
        <row r="60">
          <cell r="B60" t="str">
            <v>Federal Income Tax</v>
          </cell>
          <cell r="D60">
            <v>49003</v>
          </cell>
          <cell r="F60">
            <v>52188</v>
          </cell>
          <cell r="H60">
            <v>-3185</v>
          </cell>
          <cell r="J60">
            <v>-7660</v>
          </cell>
        </row>
        <row r="62">
          <cell r="B62" t="str">
            <v>TOTAL OPERATING EXPENSES</v>
          </cell>
          <cell r="D62">
            <v>600258</v>
          </cell>
          <cell r="F62">
            <v>596002</v>
          </cell>
          <cell r="H62">
            <v>4256</v>
          </cell>
          <cell r="J62">
            <v>-9936</v>
          </cell>
        </row>
        <row r="64">
          <cell r="A64" t="str">
            <v>OPERATING INCOME</v>
          </cell>
          <cell r="D64">
            <v>156001</v>
          </cell>
          <cell r="F64">
            <v>146557</v>
          </cell>
          <cell r="H64">
            <v>9444</v>
          </cell>
          <cell r="J64">
            <v>-15014</v>
          </cell>
        </row>
        <row r="66">
          <cell r="A66" t="str">
            <v>SUBTOTAL</v>
          </cell>
          <cell r="J66">
            <v>-15130</v>
          </cell>
        </row>
        <row r="68">
          <cell r="A68" t="str">
            <v>CALCULATED REVENUE REQUIREMENT</v>
          </cell>
          <cell r="D68">
            <v>-9860</v>
          </cell>
          <cell r="F68">
            <v>8206</v>
          </cell>
          <cell r="J68">
            <v>-18066</v>
          </cell>
        </row>
        <row r="70">
          <cell r="A70" t="str">
            <v>Unresolved difference</v>
          </cell>
          <cell r="J70">
            <v>-2936</v>
          </cell>
        </row>
        <row r="72">
          <cell r="B72" t="str">
            <v>W/C non-fuel base</v>
          </cell>
          <cell r="D72">
            <v>479202</v>
          </cell>
          <cell r="F72">
            <v>476470</v>
          </cell>
        </row>
        <row r="73">
          <cell r="B73" t="str">
            <v>ECRR Clean Air surcharge revenue</v>
          </cell>
          <cell r="D73">
            <v>2349</v>
          </cell>
          <cell r="F73">
            <v>348</v>
          </cell>
        </row>
        <row r="74">
          <cell r="D74">
            <v>481551</v>
          </cell>
          <cell r="F74">
            <v>476818</v>
          </cell>
        </row>
        <row r="76">
          <cell r="B76" t="str">
            <v>Weather-normalized MWH</v>
          </cell>
          <cell r="D76">
            <v>10137317</v>
          </cell>
          <cell r="F76">
            <v>10231788</v>
          </cell>
        </row>
        <row r="78">
          <cell r="D78">
            <v>4.7502999999999997E-2</v>
          </cell>
          <cell r="F78">
            <v>4.6601999999999998E-2</v>
          </cell>
        </row>
        <row r="80">
          <cell r="B80" t="str">
            <v>Revenue difference due to rate</v>
          </cell>
          <cell r="D80">
            <v>-9134</v>
          </cell>
        </row>
        <row r="81">
          <cell r="B81" t="str">
            <v>Revenue difference due to KWH</v>
          </cell>
          <cell r="D81">
            <v>4403</v>
          </cell>
        </row>
        <row r="82">
          <cell r="D82">
            <v>-4731</v>
          </cell>
        </row>
      </sheetData>
      <sheetData sheetId="3">
        <row r="2">
          <cell r="A2" t="str">
            <v>POTOMAC ELECTRIC POWER COMPANY</v>
          </cell>
        </row>
        <row r="3">
          <cell r="A3" t="str">
            <v>District of Columbia</v>
          </cell>
        </row>
        <row r="4">
          <cell r="A4" t="str">
            <v>Analysis of Revenue Requirement -- Twelve Months Ended December 31, 1995 vs. 1996</v>
          </cell>
        </row>
        <row r="6">
          <cell r="A6" t="str">
            <v>(DOLLARS IN THOUSANDS)</v>
          </cell>
        </row>
        <row r="7">
          <cell r="G7" t="str">
            <v>Non-Fuel Base</v>
          </cell>
          <cell r="W7" t="str">
            <v>D.C. Adjusted</v>
          </cell>
        </row>
        <row r="8">
          <cell r="C8" t="str">
            <v xml:space="preserve"> 1995</v>
          </cell>
          <cell r="E8" t="str">
            <v>Rate</v>
          </cell>
          <cell r="G8" t="str">
            <v>plus Other</v>
          </cell>
          <cell r="I8" t="str">
            <v>ECRR</v>
          </cell>
          <cell r="O8" t="str">
            <v>Depreciation</v>
          </cell>
          <cell r="Q8" t="str">
            <v>'Other'</v>
          </cell>
          <cell r="U8" t="str">
            <v xml:space="preserve">Other </v>
          </cell>
          <cell r="W8" t="str">
            <v>12 Mos. Ended</v>
          </cell>
        </row>
        <row r="9">
          <cell r="C9" t="str">
            <v>F.C. 951</v>
          </cell>
          <cell r="E9" t="str">
            <v>Base</v>
          </cell>
          <cell r="G9" t="str">
            <v>Revenues</v>
          </cell>
          <cell r="I9" t="str">
            <v>Surcharge</v>
          </cell>
          <cell r="K9" t="str">
            <v>Fuel-Related</v>
          </cell>
          <cell r="M9" t="str">
            <v>Other O &amp; M</v>
          </cell>
          <cell r="O9" t="str">
            <v>&amp; Amort.</v>
          </cell>
          <cell r="Q9" t="str">
            <v>Other Taxes</v>
          </cell>
          <cell r="S9" t="str">
            <v>Schedule M</v>
          </cell>
          <cell r="U9" t="str">
            <v>Impacts</v>
          </cell>
          <cell r="W9" t="str">
            <v>12/31/96</v>
          </cell>
        </row>
        <row r="10">
          <cell r="A10" t="str">
            <v>RATE BASE</v>
          </cell>
        </row>
        <row r="11">
          <cell r="B11" t="str">
            <v>EPIS, PC CWIP</v>
          </cell>
          <cell r="C11">
            <v>2487162</v>
          </cell>
          <cell r="E11">
            <v>52483</v>
          </cell>
          <cell r="W11">
            <v>2539645</v>
          </cell>
        </row>
        <row r="12">
          <cell r="B12" t="str">
            <v>Accum Depr, ADT</v>
          </cell>
          <cell r="C12">
            <v>-927000</v>
          </cell>
          <cell r="E12">
            <v>-48075</v>
          </cell>
          <cell r="W12">
            <v>-975075</v>
          </cell>
        </row>
        <row r="13">
          <cell r="B13" t="str">
            <v>M &amp; S</v>
          </cell>
          <cell r="C13">
            <v>59473</v>
          </cell>
          <cell r="E13">
            <v>-3200</v>
          </cell>
          <cell r="W13">
            <v>56273</v>
          </cell>
        </row>
        <row r="14">
          <cell r="B14" t="str">
            <v>CWC</v>
          </cell>
          <cell r="C14">
            <v>39048</v>
          </cell>
          <cell r="E14">
            <v>93</v>
          </cell>
          <cell r="W14">
            <v>39141</v>
          </cell>
        </row>
        <row r="15">
          <cell r="B15" t="str">
            <v>Other</v>
          </cell>
          <cell r="C15">
            <v>1151</v>
          </cell>
          <cell r="E15">
            <v>-2091</v>
          </cell>
          <cell r="W15">
            <v>-940</v>
          </cell>
        </row>
        <row r="17">
          <cell r="B17" t="str">
            <v>Total Rate Base</v>
          </cell>
          <cell r="C17">
            <v>1659834</v>
          </cell>
          <cell r="E17">
            <v>-790</v>
          </cell>
          <cell r="W17">
            <v>1659044</v>
          </cell>
        </row>
        <row r="19">
          <cell r="A19" t="str">
            <v>OPERATING REVENUE</v>
          </cell>
        </row>
        <row r="20">
          <cell r="B20" t="str">
            <v>Non-fuel Base incl GRT</v>
          </cell>
          <cell r="C20">
            <v>476470</v>
          </cell>
          <cell r="G20">
            <v>2732</v>
          </cell>
          <cell r="W20">
            <v>479202</v>
          </cell>
        </row>
        <row r="21">
          <cell r="B21" t="str">
            <v>Old CAAA Surcharge</v>
          </cell>
          <cell r="C21">
            <v>0</v>
          </cell>
          <cell r="G21">
            <v>0</v>
          </cell>
          <cell r="W21">
            <v>0</v>
          </cell>
        </row>
        <row r="22">
          <cell r="B22" t="str">
            <v xml:space="preserve">    Subtotal</v>
          </cell>
          <cell r="C22">
            <v>476470</v>
          </cell>
          <cell r="G22">
            <v>2732</v>
          </cell>
          <cell r="W22">
            <v>479202</v>
          </cell>
        </row>
        <row r="24">
          <cell r="B24" t="str">
            <v>Fuel in Base excl GRT</v>
          </cell>
          <cell r="C24">
            <v>254200</v>
          </cell>
          <cell r="K24">
            <v>-885</v>
          </cell>
          <cell r="W24">
            <v>253315</v>
          </cell>
        </row>
        <row r="25">
          <cell r="B25" t="str">
            <v>Fuel Adj. Clause excl GRT</v>
          </cell>
          <cell r="C25">
            <v>-21536</v>
          </cell>
          <cell r="K25">
            <v>3358</v>
          </cell>
          <cell r="W25">
            <v>-18178</v>
          </cell>
        </row>
        <row r="26">
          <cell r="B26" t="str">
            <v>GRT on FIB &amp; FAC</v>
          </cell>
          <cell r="C26">
            <v>25849</v>
          </cell>
          <cell r="K26">
            <v>274</v>
          </cell>
          <cell r="W26">
            <v>26123</v>
          </cell>
        </row>
        <row r="28">
          <cell r="B28" t="str">
            <v>ECRR Surcharge</v>
          </cell>
        </row>
        <row r="29">
          <cell r="B29" t="str">
            <v xml:space="preserve">    Clean Air Component</v>
          </cell>
          <cell r="C29">
            <v>348</v>
          </cell>
          <cell r="I29">
            <v>2001</v>
          </cell>
          <cell r="W29">
            <v>2349</v>
          </cell>
        </row>
        <row r="30">
          <cell r="B30" t="str">
            <v xml:space="preserve">    Conservation Component</v>
          </cell>
          <cell r="C30">
            <v>3763</v>
          </cell>
          <cell r="I30">
            <v>5875</v>
          </cell>
          <cell r="W30">
            <v>9638</v>
          </cell>
        </row>
        <row r="32">
          <cell r="B32" t="str">
            <v>Other  Revenue</v>
          </cell>
          <cell r="C32">
            <v>3465</v>
          </cell>
          <cell r="G32">
            <v>345</v>
          </cell>
          <cell r="W32">
            <v>3810</v>
          </cell>
        </row>
        <row r="34">
          <cell r="B34" t="str">
            <v>Total Operating Revenue</v>
          </cell>
          <cell r="C34">
            <v>742559</v>
          </cell>
          <cell r="G34">
            <v>3077</v>
          </cell>
          <cell r="I34">
            <v>7876</v>
          </cell>
          <cell r="K34">
            <v>2747</v>
          </cell>
          <cell r="W34">
            <v>756259</v>
          </cell>
        </row>
        <row r="36">
          <cell r="A36" t="str">
            <v>OPERATING EXPENSE</v>
          </cell>
        </row>
        <row r="37">
          <cell r="B37" t="str">
            <v>Recoverable F &amp; I</v>
          </cell>
          <cell r="C37">
            <v>178834</v>
          </cell>
          <cell r="K37">
            <v>1145</v>
          </cell>
          <cell r="W37">
            <v>179979</v>
          </cell>
        </row>
        <row r="38">
          <cell r="B38" t="str">
            <v>Non-recoverable fuel</v>
          </cell>
          <cell r="C38">
            <v>7045</v>
          </cell>
          <cell r="M38">
            <v>-396</v>
          </cell>
          <cell r="W38">
            <v>6649</v>
          </cell>
        </row>
        <row r="39">
          <cell r="B39" t="str">
            <v xml:space="preserve">   Total F &amp; I</v>
          </cell>
          <cell r="C39">
            <v>185879</v>
          </cell>
          <cell r="W39">
            <v>186628</v>
          </cell>
        </row>
        <row r="41">
          <cell r="B41" t="str">
            <v>Capacity Purchases</v>
          </cell>
          <cell r="C41">
            <v>50157</v>
          </cell>
          <cell r="K41">
            <v>-2053</v>
          </cell>
          <cell r="W41">
            <v>48104</v>
          </cell>
        </row>
        <row r="42">
          <cell r="B42" t="str">
            <v>Other O &amp; M</v>
          </cell>
          <cell r="C42">
            <v>121661</v>
          </cell>
          <cell r="M42">
            <v>5342</v>
          </cell>
          <cell r="W42">
            <v>127003</v>
          </cell>
        </row>
        <row r="43">
          <cell r="B43" t="str">
            <v>DSM Amortization</v>
          </cell>
          <cell r="C43">
            <v>5568</v>
          </cell>
          <cell r="I43">
            <v>3311</v>
          </cell>
          <cell r="W43">
            <v>8879</v>
          </cell>
        </row>
        <row r="44">
          <cell r="B44" t="str">
            <v>Other Amortization</v>
          </cell>
          <cell r="C44">
            <v>-1043</v>
          </cell>
          <cell r="O44">
            <v>74</v>
          </cell>
          <cell r="W44">
            <v>-969</v>
          </cell>
        </row>
        <row r="45">
          <cell r="B45" t="str">
            <v>Depreciation</v>
          </cell>
          <cell r="C45">
            <v>61582</v>
          </cell>
          <cell r="O45">
            <v>875</v>
          </cell>
          <cell r="W45">
            <v>62457</v>
          </cell>
        </row>
        <row r="46">
          <cell r="B46" t="str">
            <v>'Other' Other taxes</v>
          </cell>
          <cell r="C46">
            <v>29079</v>
          </cell>
          <cell r="Q46">
            <v>998</v>
          </cell>
          <cell r="W46">
            <v>30077</v>
          </cell>
        </row>
        <row r="48">
          <cell r="B48" t="str">
            <v>GRT @ 10% of rev change</v>
          </cell>
          <cell r="C48">
            <v>73876</v>
          </cell>
          <cell r="G48">
            <v>308</v>
          </cell>
          <cell r="I48">
            <v>788</v>
          </cell>
          <cell r="K48">
            <v>275</v>
          </cell>
          <cell r="U48">
            <v>-1457</v>
          </cell>
          <cell r="W48">
            <v>73790</v>
          </cell>
        </row>
        <row r="50">
          <cell r="B50" t="str">
            <v>DCIT @ 9.975% of op inc chng</v>
          </cell>
          <cell r="C50">
            <v>17055</v>
          </cell>
          <cell r="G50">
            <v>276</v>
          </cell>
          <cell r="I50">
            <v>377</v>
          </cell>
          <cell r="K50">
            <v>337</v>
          </cell>
          <cell r="M50">
            <v>-493</v>
          </cell>
          <cell r="O50">
            <v>-95</v>
          </cell>
          <cell r="Q50">
            <v>-100</v>
          </cell>
          <cell r="S50">
            <v>395</v>
          </cell>
          <cell r="U50">
            <v>-2466</v>
          </cell>
          <cell r="W50">
            <v>15286</v>
          </cell>
        </row>
        <row r="52">
          <cell r="B52" t="str">
            <v>FIT @ 35% of op inc change</v>
          </cell>
          <cell r="C52">
            <v>52188</v>
          </cell>
          <cell r="G52">
            <v>873</v>
          </cell>
          <cell r="I52">
            <v>1190</v>
          </cell>
          <cell r="K52">
            <v>1065</v>
          </cell>
          <cell r="M52">
            <v>-1559</v>
          </cell>
          <cell r="O52">
            <v>-299</v>
          </cell>
          <cell r="Q52">
            <v>-314</v>
          </cell>
          <cell r="S52">
            <v>941</v>
          </cell>
          <cell r="U52">
            <v>-5082</v>
          </cell>
          <cell r="W52">
            <v>49003</v>
          </cell>
        </row>
        <row r="54">
          <cell r="B54" t="str">
            <v>Total Operating Expense</v>
          </cell>
          <cell r="C54">
            <v>596002</v>
          </cell>
          <cell r="G54">
            <v>1457</v>
          </cell>
          <cell r="I54">
            <v>5666</v>
          </cell>
          <cell r="K54">
            <v>769</v>
          </cell>
          <cell r="M54">
            <v>2894</v>
          </cell>
          <cell r="O54">
            <v>555</v>
          </cell>
          <cell r="Q54">
            <v>584</v>
          </cell>
          <cell r="S54">
            <v>1336</v>
          </cell>
          <cell r="U54">
            <v>-9005</v>
          </cell>
          <cell r="W54">
            <v>600258</v>
          </cell>
        </row>
        <row r="56">
          <cell r="A56" t="str">
            <v>OPERATING INCOME</v>
          </cell>
          <cell r="C56">
            <v>146557</v>
          </cell>
          <cell r="G56">
            <v>1620</v>
          </cell>
          <cell r="I56">
            <v>2210</v>
          </cell>
          <cell r="K56">
            <v>1978</v>
          </cell>
          <cell r="M56">
            <v>-2894</v>
          </cell>
          <cell r="O56">
            <v>-555</v>
          </cell>
          <cell r="Q56">
            <v>-584</v>
          </cell>
          <cell r="S56">
            <v>-1336</v>
          </cell>
          <cell r="U56">
            <v>9005</v>
          </cell>
          <cell r="W56">
            <v>156001</v>
          </cell>
        </row>
        <row r="59">
          <cell r="A59" t="str">
            <v>AUTHORIZED RATE OF RETURN</v>
          </cell>
          <cell r="C59">
            <v>9.0900000000000009E-2</v>
          </cell>
          <cell r="W59">
            <v>9.0900000000000009E-2</v>
          </cell>
        </row>
        <row r="62">
          <cell r="A62" t="str">
            <v>REVENUE REQUIREMENT</v>
          </cell>
          <cell r="C62">
            <v>8206</v>
          </cell>
          <cell r="E62">
            <v>-136</v>
          </cell>
          <cell r="G62">
            <v>-3076</v>
          </cell>
          <cell r="I62">
            <v>-4196</v>
          </cell>
          <cell r="K62">
            <v>-3756</v>
          </cell>
          <cell r="M62">
            <v>5495</v>
          </cell>
          <cell r="O62">
            <v>1054</v>
          </cell>
          <cell r="Q62">
            <v>1109</v>
          </cell>
          <cell r="S62">
            <v>2537</v>
          </cell>
          <cell r="U62">
            <v>-8891</v>
          </cell>
          <cell r="W62">
            <v>-9860</v>
          </cell>
        </row>
        <row r="65">
          <cell r="U65">
            <v>17098.765736845726</v>
          </cell>
        </row>
        <row r="66">
          <cell r="S66" t="str">
            <v>rev req of i/s</v>
          </cell>
          <cell r="U66">
            <v>8207.7657368457258</v>
          </cell>
        </row>
      </sheetData>
      <sheetData sheetId="4">
        <row r="2">
          <cell r="A2" t="str">
            <v>Calendar year 1995</v>
          </cell>
        </row>
        <row r="4">
          <cell r="G4" t="str">
            <v>DC alloc</v>
          </cell>
        </row>
        <row r="5">
          <cell r="D5" t="str">
            <v>Direct</v>
          </cell>
          <cell r="E5" t="str">
            <v>Syst</v>
          </cell>
          <cell r="G5" t="str">
            <v>syst @</v>
          </cell>
        </row>
        <row r="6">
          <cell r="B6" t="str">
            <v xml:space="preserve">syst </v>
          </cell>
          <cell r="C6" t="str">
            <v>DC</v>
          </cell>
          <cell r="D6" t="str">
            <v>DCIT</v>
          </cell>
          <cell r="E6" t="str">
            <v>DCIT</v>
          </cell>
          <cell r="G6" t="str">
            <v>.09975</v>
          </cell>
        </row>
        <row r="8">
          <cell r="A8" t="str">
            <v>depr</v>
          </cell>
          <cell r="C8">
            <v>-15</v>
          </cell>
          <cell r="D8">
            <v>1</v>
          </cell>
        </row>
        <row r="9">
          <cell r="C9">
            <v>345</v>
          </cell>
          <cell r="D9">
            <v>-34</v>
          </cell>
        </row>
        <row r="10">
          <cell r="B10">
            <v>-39</v>
          </cell>
          <cell r="C10">
            <v>-14</v>
          </cell>
          <cell r="E10">
            <v>2</v>
          </cell>
          <cell r="G10">
            <v>1</v>
          </cell>
        </row>
        <row r="14">
          <cell r="A14" t="str">
            <v>rev</v>
          </cell>
          <cell r="C14">
            <v>8427</v>
          </cell>
          <cell r="D14">
            <v>841</v>
          </cell>
        </row>
        <row r="16">
          <cell r="A16" t="str">
            <v>def fuel</v>
          </cell>
          <cell r="C16">
            <v>122</v>
          </cell>
          <cell r="D16">
            <v>-12</v>
          </cell>
        </row>
        <row r="18">
          <cell r="A18" t="str">
            <v>other tax</v>
          </cell>
          <cell r="C18">
            <v>843</v>
          </cell>
          <cell r="D18">
            <v>-84</v>
          </cell>
        </row>
        <row r="19">
          <cell r="B19">
            <v>-273</v>
          </cell>
          <cell r="C19">
            <v>-106</v>
          </cell>
          <cell r="E19">
            <v>12</v>
          </cell>
          <cell r="G19">
            <v>11</v>
          </cell>
        </row>
        <row r="20">
          <cell r="B20">
            <v>-592</v>
          </cell>
          <cell r="C20">
            <v>-231</v>
          </cell>
          <cell r="E20">
            <v>26</v>
          </cell>
          <cell r="G20">
            <v>23</v>
          </cell>
        </row>
        <row r="21">
          <cell r="B21">
            <v>1775</v>
          </cell>
          <cell r="C21">
            <v>473</v>
          </cell>
          <cell r="E21">
            <v>-78</v>
          </cell>
          <cell r="G21">
            <v>-47</v>
          </cell>
        </row>
        <row r="22">
          <cell r="B22">
            <v>514</v>
          </cell>
          <cell r="C22">
            <v>200</v>
          </cell>
          <cell r="E22">
            <v>-23</v>
          </cell>
          <cell r="G22">
            <v>-20</v>
          </cell>
        </row>
        <row r="23">
          <cell r="D23">
            <v>279</v>
          </cell>
        </row>
        <row r="27">
          <cell r="A27" t="str">
            <v>interest</v>
          </cell>
          <cell r="C27">
            <v>-369</v>
          </cell>
          <cell r="D27">
            <v>37</v>
          </cell>
        </row>
        <row r="28">
          <cell r="C28">
            <v>-23</v>
          </cell>
          <cell r="D28">
            <v>2</v>
          </cell>
        </row>
        <row r="31">
          <cell r="A31" t="str">
            <v>other o&amp;m</v>
          </cell>
          <cell r="B31">
            <v>6130</v>
          </cell>
          <cell r="C31">
            <v>2389</v>
          </cell>
          <cell r="E31">
            <v>-270</v>
          </cell>
          <cell r="G31">
            <v>-238</v>
          </cell>
        </row>
        <row r="32">
          <cell r="B32">
            <v>-3527</v>
          </cell>
          <cell r="C32">
            <v>-1374</v>
          </cell>
          <cell r="E32">
            <v>156</v>
          </cell>
          <cell r="G32">
            <v>137</v>
          </cell>
        </row>
        <row r="33">
          <cell r="B33">
            <v>-7999</v>
          </cell>
          <cell r="C33">
            <v>-3117</v>
          </cell>
          <cell r="E33">
            <v>353</v>
          </cell>
          <cell r="G33">
            <v>311</v>
          </cell>
        </row>
        <row r="34">
          <cell r="B34">
            <v>-672</v>
          </cell>
          <cell r="C34">
            <v>-262</v>
          </cell>
          <cell r="E34">
            <v>30</v>
          </cell>
          <cell r="G34">
            <v>26</v>
          </cell>
        </row>
        <row r="35">
          <cell r="B35">
            <v>-216</v>
          </cell>
          <cell r="C35">
            <v>-84</v>
          </cell>
          <cell r="E35">
            <v>10</v>
          </cell>
          <cell r="G35">
            <v>8</v>
          </cell>
        </row>
        <row r="36">
          <cell r="B36">
            <v>-1097</v>
          </cell>
          <cell r="C36">
            <v>-428</v>
          </cell>
          <cell r="E36">
            <v>48</v>
          </cell>
          <cell r="G36">
            <v>43</v>
          </cell>
        </row>
        <row r="37">
          <cell r="B37">
            <v>-888</v>
          </cell>
          <cell r="C37">
            <v>-346</v>
          </cell>
          <cell r="E37">
            <v>39</v>
          </cell>
          <cell r="G37">
            <v>35</v>
          </cell>
        </row>
        <row r="38">
          <cell r="B38">
            <v>208</v>
          </cell>
          <cell r="D38">
            <v>-21</v>
          </cell>
        </row>
        <row r="41">
          <cell r="D41">
            <v>1009</v>
          </cell>
          <cell r="E41">
            <v>305</v>
          </cell>
          <cell r="F41">
            <v>1314</v>
          </cell>
          <cell r="G41">
            <v>290</v>
          </cell>
        </row>
        <row r="42">
          <cell r="G42">
            <v>-305</v>
          </cell>
        </row>
        <row r="43">
          <cell r="G43">
            <v>-15</v>
          </cell>
        </row>
        <row r="48">
          <cell r="A48" t="str">
            <v>Formal Case No. 939</v>
          </cell>
        </row>
        <row r="50">
          <cell r="G50" t="str">
            <v>DC alloc</v>
          </cell>
        </row>
        <row r="51">
          <cell r="D51" t="str">
            <v>Direct</v>
          </cell>
          <cell r="E51" t="str">
            <v>Syst</v>
          </cell>
          <cell r="G51" t="str">
            <v>syst @</v>
          </cell>
        </row>
        <row r="52">
          <cell r="B52" t="str">
            <v xml:space="preserve">syst </v>
          </cell>
          <cell r="C52" t="str">
            <v>DC</v>
          </cell>
          <cell r="D52" t="str">
            <v>DCIT</v>
          </cell>
          <cell r="E52" t="str">
            <v>DCIT</v>
          </cell>
          <cell r="G52" t="str">
            <v>.09975</v>
          </cell>
        </row>
        <row r="54">
          <cell r="A54" t="str">
            <v>depr</v>
          </cell>
          <cell r="C54">
            <v>-15</v>
          </cell>
          <cell r="D54">
            <v>1</v>
          </cell>
        </row>
        <row r="55">
          <cell r="C55">
            <v>345</v>
          </cell>
          <cell r="D55">
            <v>-34</v>
          </cell>
        </row>
        <row r="56">
          <cell r="B56">
            <v>-39</v>
          </cell>
          <cell r="C56">
            <v>-14</v>
          </cell>
          <cell r="E56">
            <v>2</v>
          </cell>
          <cell r="G56">
            <v>1</v>
          </cell>
        </row>
        <row r="60">
          <cell r="A60" t="str">
            <v>rev</v>
          </cell>
          <cell r="C60">
            <v>8427</v>
          </cell>
          <cell r="D60">
            <v>841</v>
          </cell>
        </row>
        <row r="62">
          <cell r="A62" t="str">
            <v>def fuel</v>
          </cell>
          <cell r="C62">
            <v>122</v>
          </cell>
          <cell r="D62">
            <v>-12</v>
          </cell>
        </row>
        <row r="64">
          <cell r="A64" t="str">
            <v>other tax</v>
          </cell>
          <cell r="C64">
            <v>843</v>
          </cell>
          <cell r="D64">
            <v>-84</v>
          </cell>
        </row>
        <row r="65">
          <cell r="B65">
            <v>-273</v>
          </cell>
          <cell r="C65">
            <v>-106</v>
          </cell>
          <cell r="E65">
            <v>12</v>
          </cell>
          <cell r="G65">
            <v>11</v>
          </cell>
        </row>
        <row r="66">
          <cell r="B66">
            <v>-592</v>
          </cell>
          <cell r="C66">
            <v>-231</v>
          </cell>
          <cell r="E66">
            <v>26</v>
          </cell>
          <cell r="G66">
            <v>23</v>
          </cell>
        </row>
        <row r="67">
          <cell r="B67">
            <v>1775</v>
          </cell>
          <cell r="C67">
            <v>473</v>
          </cell>
          <cell r="E67">
            <v>-78</v>
          </cell>
          <cell r="G67">
            <v>-47</v>
          </cell>
        </row>
        <row r="68">
          <cell r="B68">
            <v>514</v>
          </cell>
          <cell r="C68">
            <v>200</v>
          </cell>
          <cell r="E68">
            <v>-23</v>
          </cell>
          <cell r="G68">
            <v>-20</v>
          </cell>
        </row>
        <row r="69">
          <cell r="D69">
            <v>279</v>
          </cell>
        </row>
        <row r="73">
          <cell r="A73" t="str">
            <v>interest</v>
          </cell>
          <cell r="C73">
            <v>-369</v>
          </cell>
          <cell r="D73">
            <v>37</v>
          </cell>
        </row>
        <row r="74">
          <cell r="C74">
            <v>-23</v>
          </cell>
          <cell r="D74">
            <v>2</v>
          </cell>
        </row>
        <row r="77">
          <cell r="A77" t="str">
            <v>other o&amp;m</v>
          </cell>
          <cell r="B77">
            <v>6130</v>
          </cell>
          <cell r="C77">
            <v>2389</v>
          </cell>
          <cell r="E77">
            <v>-270</v>
          </cell>
          <cell r="G77">
            <v>-238</v>
          </cell>
        </row>
        <row r="78">
          <cell r="B78">
            <v>-3527</v>
          </cell>
          <cell r="C78">
            <v>-1374</v>
          </cell>
          <cell r="E78">
            <v>156</v>
          </cell>
          <cell r="G78">
            <v>137</v>
          </cell>
        </row>
        <row r="79">
          <cell r="B79">
            <v>-7999</v>
          </cell>
          <cell r="C79">
            <v>-3117</v>
          </cell>
          <cell r="E79">
            <v>353</v>
          </cell>
          <cell r="G79">
            <v>311</v>
          </cell>
        </row>
        <row r="80">
          <cell r="B80">
            <v>-672</v>
          </cell>
          <cell r="C80">
            <v>-262</v>
          </cell>
          <cell r="E80">
            <v>30</v>
          </cell>
          <cell r="G80">
            <v>26</v>
          </cell>
        </row>
        <row r="81">
          <cell r="B81">
            <v>-216</v>
          </cell>
          <cell r="C81">
            <v>-84</v>
          </cell>
          <cell r="E81">
            <v>10</v>
          </cell>
          <cell r="G81">
            <v>8</v>
          </cell>
        </row>
        <row r="82">
          <cell r="B82">
            <v>-1097</v>
          </cell>
          <cell r="C82">
            <v>-428</v>
          </cell>
          <cell r="E82">
            <v>48</v>
          </cell>
          <cell r="G82">
            <v>43</v>
          </cell>
        </row>
        <row r="83">
          <cell r="B83">
            <v>-888</v>
          </cell>
          <cell r="C83">
            <v>-346</v>
          </cell>
          <cell r="E83">
            <v>39</v>
          </cell>
          <cell r="G83">
            <v>35</v>
          </cell>
        </row>
        <row r="84">
          <cell r="B84">
            <v>208</v>
          </cell>
          <cell r="D84">
            <v>-21</v>
          </cell>
        </row>
        <row r="87">
          <cell r="D87">
            <v>1009</v>
          </cell>
          <cell r="E87">
            <v>305</v>
          </cell>
          <cell r="F87">
            <v>1314</v>
          </cell>
          <cell r="G87">
            <v>290</v>
          </cell>
        </row>
        <row r="88">
          <cell r="G88">
            <v>-305</v>
          </cell>
        </row>
        <row r="89">
          <cell r="G89">
            <v>-15</v>
          </cell>
        </row>
      </sheetData>
      <sheetData sheetId="5">
        <row r="1">
          <cell r="A1" t="str">
            <v>IMPACT OF SCHEDULE "M" ITEMS</v>
          </cell>
        </row>
        <row r="2">
          <cell r="K2" t="str">
            <v>in DC alloc.</v>
          </cell>
          <cell r="L2" t="str">
            <v>Impact on</v>
          </cell>
        </row>
        <row r="3">
          <cell r="C3" t="str">
            <v>F.C. 951 (1995 Actual)</v>
          </cell>
          <cell r="G3" t="str">
            <v>1996 Actual</v>
          </cell>
          <cell r="K3" t="str">
            <v>Perm/Flowthr</v>
          </cell>
          <cell r="L3" t="str">
            <v>FIT</v>
          </cell>
          <cell r="M3" t="str">
            <v>Rev Req</v>
          </cell>
        </row>
        <row r="4">
          <cell r="C4" t="str">
            <v>System</v>
          </cell>
          <cell r="D4" t="str">
            <v>Alloc</v>
          </cell>
          <cell r="E4" t="str">
            <v>DC</v>
          </cell>
          <cell r="G4" t="str">
            <v>System</v>
          </cell>
          <cell r="H4" t="str">
            <v>Alloc</v>
          </cell>
          <cell r="I4" t="str">
            <v>DC</v>
          </cell>
        </row>
        <row r="5">
          <cell r="A5" t="str">
            <v>Perm/Flow Thru - Federal</v>
          </cell>
        </row>
        <row r="6">
          <cell r="B6" t="str">
            <v>Excess Tax/Book</v>
          </cell>
          <cell r="C6">
            <v>26209390</v>
          </cell>
          <cell r="D6">
            <v>0.36070000000000002</v>
          </cell>
          <cell r="E6">
            <v>9454000</v>
          </cell>
          <cell r="G6">
            <v>28190176</v>
          </cell>
          <cell r="H6">
            <v>0.35339999999999999</v>
          </cell>
          <cell r="I6">
            <v>9963000</v>
          </cell>
          <cell r="K6">
            <v>509000</v>
          </cell>
          <cell r="L6">
            <v>178150</v>
          </cell>
          <cell r="M6">
            <v>338273</v>
          </cell>
        </row>
        <row r="7">
          <cell r="B7" t="str">
            <v>Bond Interest</v>
          </cell>
          <cell r="C7">
            <v>438294</v>
          </cell>
          <cell r="D7">
            <v>0.43540000000000001</v>
          </cell>
          <cell r="E7">
            <v>191000</v>
          </cell>
          <cell r="G7">
            <v>665531</v>
          </cell>
          <cell r="H7">
            <v>0.4289</v>
          </cell>
          <cell r="I7">
            <v>285000</v>
          </cell>
          <cell r="K7">
            <v>94000</v>
          </cell>
          <cell r="L7">
            <v>32900</v>
          </cell>
          <cell r="M7">
            <v>62471</v>
          </cell>
        </row>
        <row r="8">
          <cell r="B8" t="str">
            <v>Book Depr AFUDC - DC</v>
          </cell>
          <cell r="C8">
            <v>819411</v>
          </cell>
          <cell r="D8">
            <v>1</v>
          </cell>
          <cell r="E8">
            <v>819000</v>
          </cell>
          <cell r="G8">
            <v>828575</v>
          </cell>
          <cell r="H8">
            <v>1</v>
          </cell>
          <cell r="I8">
            <v>829000</v>
          </cell>
          <cell r="K8">
            <v>10000</v>
          </cell>
          <cell r="L8">
            <v>3500</v>
          </cell>
          <cell r="M8">
            <v>6646</v>
          </cell>
        </row>
        <row r="9">
          <cell r="B9" t="str">
            <v>Book Depr AFUDC - Md</v>
          </cell>
          <cell r="C9">
            <v>1059627</v>
          </cell>
          <cell r="D9">
            <v>0</v>
          </cell>
          <cell r="E9">
            <v>0</v>
          </cell>
          <cell r="G9">
            <v>1127018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Book Depr AFUDC - Smeco</v>
          </cell>
          <cell r="C10">
            <v>323702</v>
          </cell>
          <cell r="D10">
            <v>0</v>
          </cell>
          <cell r="E10">
            <v>0</v>
          </cell>
          <cell r="G10">
            <v>323169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Removal Cost - Post 80</v>
          </cell>
          <cell r="C11">
            <v>-30280941</v>
          </cell>
          <cell r="D11">
            <v>0.36070000000000002</v>
          </cell>
          <cell r="E11">
            <v>-10922000</v>
          </cell>
          <cell r="G11">
            <v>-17052020</v>
          </cell>
          <cell r="H11">
            <v>0.35339999999999999</v>
          </cell>
          <cell r="I11">
            <v>-6026000</v>
          </cell>
          <cell r="K11">
            <v>4896000</v>
          </cell>
          <cell r="L11">
            <v>1713600</v>
          </cell>
          <cell r="M11">
            <v>3253797</v>
          </cell>
        </row>
        <row r="12">
          <cell r="B12" t="str">
            <v>Removal Cost - Pre 81</v>
          </cell>
          <cell r="C12">
            <v>9696662</v>
          </cell>
          <cell r="D12">
            <v>1</v>
          </cell>
          <cell r="E12">
            <v>9697000</v>
          </cell>
          <cell r="G12">
            <v>6840155</v>
          </cell>
          <cell r="H12">
            <v>1</v>
          </cell>
          <cell r="I12">
            <v>6840000</v>
          </cell>
          <cell r="K12">
            <v>-2857000</v>
          </cell>
          <cell r="L12">
            <v>-999950</v>
          </cell>
          <cell r="M12">
            <v>-1898713</v>
          </cell>
        </row>
        <row r="13">
          <cell r="B13" t="str">
            <v>Software Amort</v>
          </cell>
          <cell r="C13">
            <v>-15862</v>
          </cell>
          <cell r="D13">
            <v>0.43540000000000001</v>
          </cell>
          <cell r="E13">
            <v>-7000</v>
          </cell>
          <cell r="G13">
            <v>1042131</v>
          </cell>
          <cell r="H13">
            <v>0.4289</v>
          </cell>
          <cell r="I13">
            <v>447000</v>
          </cell>
          <cell r="K13">
            <v>454000</v>
          </cell>
          <cell r="L13">
            <v>158900</v>
          </cell>
          <cell r="M13">
            <v>301721</v>
          </cell>
        </row>
        <row r="14">
          <cell r="B14" t="str">
            <v>Md Prop tax adj</v>
          </cell>
          <cell r="C14">
            <v>-1660392</v>
          </cell>
          <cell r="D14">
            <v>0.26629999999999998</v>
          </cell>
          <cell r="E14">
            <v>-442000</v>
          </cell>
          <cell r="G14">
            <v>-2268203</v>
          </cell>
          <cell r="H14">
            <v>0.26939999999999997</v>
          </cell>
          <cell r="I14">
            <v>-611000</v>
          </cell>
          <cell r="K14">
            <v>-169000</v>
          </cell>
          <cell r="L14">
            <v>-59150</v>
          </cell>
          <cell r="M14">
            <v>-112314</v>
          </cell>
        </row>
        <row r="15">
          <cell r="B15" t="str">
            <v>FERC Norm</v>
          </cell>
          <cell r="C15">
            <v>803652</v>
          </cell>
          <cell r="D15">
            <v>0</v>
          </cell>
          <cell r="E15">
            <v>0</v>
          </cell>
          <cell r="G15">
            <v>1287864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AFUDC Eq amort Control Center</v>
          </cell>
          <cell r="C16">
            <v>1045460</v>
          </cell>
          <cell r="D16">
            <v>0.31990000000000002</v>
          </cell>
          <cell r="E16">
            <v>334000</v>
          </cell>
          <cell r="G16">
            <v>1105236</v>
          </cell>
          <cell r="H16">
            <v>0.31990000000000002</v>
          </cell>
          <cell r="I16">
            <v>354000</v>
          </cell>
          <cell r="K16">
            <v>20000</v>
          </cell>
          <cell r="L16">
            <v>7000</v>
          </cell>
          <cell r="M16">
            <v>13292</v>
          </cell>
        </row>
        <row r="17">
          <cell r="B17" t="str">
            <v>Norm - SMECO</v>
          </cell>
          <cell r="C17">
            <v>-186336</v>
          </cell>
          <cell r="D17">
            <v>0</v>
          </cell>
          <cell r="E17">
            <v>0</v>
          </cell>
          <cell r="G17">
            <v>-168324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Norm Md</v>
          </cell>
          <cell r="C18" t="str">
            <v>-</v>
          </cell>
          <cell r="D18">
            <v>0</v>
          </cell>
          <cell r="E18">
            <v>0</v>
          </cell>
          <cell r="G18" t="str">
            <v>-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Norm System</v>
          </cell>
          <cell r="C19">
            <v>-2611152</v>
          </cell>
          <cell r="D19">
            <v>0.33090000000000003</v>
          </cell>
          <cell r="E19">
            <v>-864000</v>
          </cell>
          <cell r="G19">
            <v>-4337160</v>
          </cell>
          <cell r="H19">
            <v>0.32350000000000001</v>
          </cell>
          <cell r="I19">
            <v>-1402000</v>
          </cell>
          <cell r="K19">
            <v>-538000</v>
          </cell>
          <cell r="L19">
            <v>-188300</v>
          </cell>
          <cell r="M19">
            <v>-357546</v>
          </cell>
        </row>
        <row r="20">
          <cell r="B20" t="str">
            <v>Norm DC (48-46)</v>
          </cell>
          <cell r="C20">
            <v>-46188</v>
          </cell>
          <cell r="D20">
            <v>1</v>
          </cell>
          <cell r="E20">
            <v>-46000</v>
          </cell>
          <cell r="G20">
            <v>-46188</v>
          </cell>
          <cell r="H20">
            <v>1</v>
          </cell>
          <cell r="I20">
            <v>-46000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Non-Ded meal exp</v>
          </cell>
          <cell r="C21">
            <v>310660</v>
          </cell>
          <cell r="D21">
            <v>0.38969999999999999</v>
          </cell>
          <cell r="E21">
            <v>121000</v>
          </cell>
          <cell r="G21">
            <v>399582</v>
          </cell>
          <cell r="H21">
            <v>0.38629999999999998</v>
          </cell>
          <cell r="I21">
            <v>154000</v>
          </cell>
          <cell r="K21">
            <v>33000</v>
          </cell>
          <cell r="L21">
            <v>11550</v>
          </cell>
          <cell r="M21">
            <v>21931</v>
          </cell>
        </row>
        <row r="22">
          <cell r="B22" t="str">
            <v>Environ tax</v>
          </cell>
          <cell r="C22">
            <v>-30982</v>
          </cell>
          <cell r="D22">
            <v>0.41889999999999999</v>
          </cell>
          <cell r="E22">
            <v>-13000</v>
          </cell>
          <cell r="G22">
            <v>102178</v>
          </cell>
          <cell r="H22">
            <v>0.44059999999999999</v>
          </cell>
          <cell r="I22">
            <v>45000</v>
          </cell>
          <cell r="K22">
            <v>58000</v>
          </cell>
          <cell r="L22">
            <v>20300</v>
          </cell>
          <cell r="M22">
            <v>38546</v>
          </cell>
        </row>
        <row r="23">
          <cell r="B23" t="str">
            <v>Pa tax adj</v>
          </cell>
          <cell r="C23">
            <v>-3521</v>
          </cell>
          <cell r="D23">
            <v>0.39879999999999999</v>
          </cell>
          <cell r="E23">
            <v>-1000</v>
          </cell>
          <cell r="G23">
            <v>-91363</v>
          </cell>
          <cell r="H23">
            <v>0.3891</v>
          </cell>
          <cell r="I23">
            <v>-36000</v>
          </cell>
          <cell r="K23">
            <v>-35000</v>
          </cell>
          <cell r="L23">
            <v>-12250</v>
          </cell>
          <cell r="M23">
            <v>-23260</v>
          </cell>
        </row>
        <row r="24">
          <cell r="B24" t="str">
            <v>Research fuel cr</v>
          </cell>
          <cell r="C24">
            <v>333279</v>
          </cell>
          <cell r="D24">
            <v>0.38969999999999999</v>
          </cell>
          <cell r="E24">
            <v>130000</v>
          </cell>
          <cell r="G24">
            <v>186854</v>
          </cell>
          <cell r="H24">
            <v>0.32269999999999999</v>
          </cell>
          <cell r="I24">
            <v>60000</v>
          </cell>
          <cell r="K24">
            <v>-70000</v>
          </cell>
          <cell r="L24">
            <v>-24500</v>
          </cell>
          <cell r="M24">
            <v>-46521</v>
          </cell>
        </row>
        <row r="25">
          <cell r="B25" t="str">
            <v>Fuel excise tax w/o</v>
          </cell>
          <cell r="G25">
            <v>52981</v>
          </cell>
          <cell r="H25">
            <v>0.39140000000000003</v>
          </cell>
          <cell r="I25">
            <v>21000</v>
          </cell>
          <cell r="K25">
            <v>21000</v>
          </cell>
          <cell r="L25">
            <v>7350</v>
          </cell>
          <cell r="M25">
            <v>13956</v>
          </cell>
        </row>
        <row r="26">
          <cell r="B26" t="str">
            <v>Diesel fuel cr</v>
          </cell>
          <cell r="C26">
            <v>56210</v>
          </cell>
          <cell r="D26">
            <v>1.8800000000000001E-2</v>
          </cell>
          <cell r="E26">
            <v>1000</v>
          </cell>
          <cell r="G26">
            <v>44789</v>
          </cell>
          <cell r="H26">
            <v>0.32269999999999999</v>
          </cell>
          <cell r="I26">
            <v>14000</v>
          </cell>
          <cell r="K26">
            <v>13000</v>
          </cell>
          <cell r="L26">
            <v>4550</v>
          </cell>
          <cell r="M26">
            <v>8640</v>
          </cell>
        </row>
        <row r="27">
          <cell r="B27" t="str">
            <v>Gain of st/bond sale</v>
          </cell>
          <cell r="C27">
            <v>54</v>
          </cell>
          <cell r="D27">
            <v>0.43540000000000001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Book depr-ccrf eq</v>
          </cell>
          <cell r="C28">
            <v>60122</v>
          </cell>
          <cell r="D28">
            <v>0.51890000000000003</v>
          </cell>
          <cell r="E28">
            <v>31000</v>
          </cell>
          <cell r="G28">
            <v>196185</v>
          </cell>
          <cell r="H28">
            <v>0.05</v>
          </cell>
          <cell r="I28">
            <v>10000</v>
          </cell>
          <cell r="K28">
            <v>-21000</v>
          </cell>
          <cell r="L28">
            <v>-7350</v>
          </cell>
          <cell r="M28">
            <v>-13956</v>
          </cell>
        </row>
        <row r="29">
          <cell r="B29" t="str">
            <v>CCRF</v>
          </cell>
          <cell r="C29">
            <v>5166883</v>
          </cell>
          <cell r="D29">
            <v>0.36909999999999998</v>
          </cell>
          <cell r="E29">
            <v>1907000</v>
          </cell>
          <cell r="G29">
            <v>5222300</v>
          </cell>
          <cell r="H29">
            <v>0.30049999999999999</v>
          </cell>
          <cell r="I29">
            <v>1569000</v>
          </cell>
          <cell r="K29">
            <v>-338000</v>
          </cell>
          <cell r="L29">
            <v>-118300</v>
          </cell>
          <cell r="M29">
            <v>-224629</v>
          </cell>
        </row>
        <row r="30">
          <cell r="B30" t="str">
            <v>CCRF Eq amort DC DSM</v>
          </cell>
          <cell r="G30">
            <v>614287</v>
          </cell>
          <cell r="H30">
            <v>1</v>
          </cell>
          <cell r="I30">
            <v>614000</v>
          </cell>
          <cell r="K30">
            <v>614000</v>
          </cell>
          <cell r="L30">
            <v>214900</v>
          </cell>
          <cell r="M30">
            <v>408054</v>
          </cell>
        </row>
        <row r="31">
          <cell r="B31" t="str">
            <v>Fines &amp; Penalties</v>
          </cell>
          <cell r="C31">
            <v>15695</v>
          </cell>
          <cell r="D31">
            <v>0.39879999999999999</v>
          </cell>
          <cell r="E31">
            <v>6000</v>
          </cell>
          <cell r="G31">
            <v>0</v>
          </cell>
          <cell r="H31">
            <v>0.38829999999999998</v>
          </cell>
          <cell r="I31">
            <v>0</v>
          </cell>
          <cell r="K31">
            <v>-6000</v>
          </cell>
          <cell r="L31">
            <v>-2100</v>
          </cell>
          <cell r="M31">
            <v>-3987</v>
          </cell>
        </row>
        <row r="33">
          <cell r="C33">
            <v>11503727</v>
          </cell>
          <cell r="E33">
            <v>10396000</v>
          </cell>
          <cell r="G33">
            <v>24265753</v>
          </cell>
          <cell r="I33">
            <v>13084000</v>
          </cell>
          <cell r="K33">
            <v>2688000</v>
          </cell>
          <cell r="L33">
            <v>940800</v>
          </cell>
          <cell r="M33">
            <v>1786401</v>
          </cell>
        </row>
        <row r="37">
          <cell r="D37" t="str">
            <v>1996</v>
          </cell>
        </row>
        <row r="38">
          <cell r="C38" t="str">
            <v>F.C. 951</v>
          </cell>
          <cell r="D38" t="str">
            <v>Actual</v>
          </cell>
          <cell r="E38" t="str">
            <v>Schedule M</v>
          </cell>
          <cell r="G38" t="str">
            <v>Impact on</v>
          </cell>
        </row>
        <row r="39">
          <cell r="A39" t="str">
            <v>Perm/Flow Thru - DC</v>
          </cell>
          <cell r="C39" t="str">
            <v>System</v>
          </cell>
          <cell r="D39" t="str">
            <v>System</v>
          </cell>
          <cell r="E39" t="str">
            <v>Difference</v>
          </cell>
          <cell r="G39" t="str">
            <v>DCIT</v>
          </cell>
          <cell r="H39" t="str">
            <v>Rev Req</v>
          </cell>
        </row>
        <row r="40">
          <cell r="B40" t="str">
            <v>Excess Tax/Book</v>
          </cell>
          <cell r="C40">
            <v>26209390</v>
          </cell>
          <cell r="D40">
            <v>28190176</v>
          </cell>
          <cell r="E40">
            <v>1980786</v>
          </cell>
          <cell r="G40">
            <v>87155</v>
          </cell>
          <cell r="H40">
            <v>165491</v>
          </cell>
        </row>
        <row r="41">
          <cell r="B41" t="str">
            <v>Bond Interest</v>
          </cell>
          <cell r="C41">
            <v>438294</v>
          </cell>
          <cell r="D41">
            <v>665531</v>
          </cell>
          <cell r="E41">
            <v>227237</v>
          </cell>
          <cell r="G41">
            <v>9998</v>
          </cell>
          <cell r="H41">
            <v>18984</v>
          </cell>
        </row>
        <row r="42">
          <cell r="B42" t="str">
            <v>Book Depr AFUDC - DC</v>
          </cell>
          <cell r="C42">
            <v>819411</v>
          </cell>
          <cell r="D42">
            <v>828575</v>
          </cell>
          <cell r="E42">
            <v>9164</v>
          </cell>
          <cell r="G42">
            <v>403</v>
          </cell>
          <cell r="H42">
            <v>765</v>
          </cell>
        </row>
        <row r="43">
          <cell r="B43" t="str">
            <v>Book Depr AFUDC - Md</v>
          </cell>
          <cell r="C43">
            <v>1059627</v>
          </cell>
          <cell r="D43">
            <v>1127018</v>
          </cell>
          <cell r="E43">
            <v>67391</v>
          </cell>
          <cell r="G43">
            <v>2965</v>
          </cell>
          <cell r="H43">
            <v>5630</v>
          </cell>
        </row>
        <row r="44">
          <cell r="B44" t="str">
            <v>Book Depr AFUDC - Smeco</v>
          </cell>
          <cell r="C44">
            <v>323702</v>
          </cell>
          <cell r="D44">
            <v>323169</v>
          </cell>
          <cell r="E44">
            <v>-533</v>
          </cell>
          <cell r="G44">
            <v>-23</v>
          </cell>
          <cell r="H44">
            <v>-44</v>
          </cell>
        </row>
        <row r="45">
          <cell r="B45" t="str">
            <v xml:space="preserve">Removal Cost </v>
          </cell>
          <cell r="C45">
            <v>-3909816</v>
          </cell>
          <cell r="D45">
            <v>1550521</v>
          </cell>
          <cell r="E45">
            <v>5460337</v>
          </cell>
          <cell r="G45">
            <v>240255</v>
          </cell>
          <cell r="H45">
            <v>456198</v>
          </cell>
        </row>
        <row r="46">
          <cell r="B46" t="str">
            <v>Software Amort</v>
          </cell>
          <cell r="C46">
            <v>-15862</v>
          </cell>
          <cell r="D46">
            <v>1042131</v>
          </cell>
          <cell r="E46">
            <v>1057993</v>
          </cell>
          <cell r="G46">
            <v>46552</v>
          </cell>
          <cell r="H46">
            <v>88393</v>
          </cell>
        </row>
        <row r="47">
          <cell r="B47" t="str">
            <v>Md Prop tax adj</v>
          </cell>
          <cell r="C47">
            <v>-1660392</v>
          </cell>
          <cell r="D47">
            <v>-2268203</v>
          </cell>
          <cell r="E47">
            <v>-607811</v>
          </cell>
          <cell r="G47">
            <v>-26744</v>
          </cell>
          <cell r="H47">
            <v>-50782</v>
          </cell>
        </row>
        <row r="48">
          <cell r="B48" t="str">
            <v>AFUDC Eq amort Control Center</v>
          </cell>
          <cell r="C48">
            <v>1045460</v>
          </cell>
          <cell r="D48">
            <v>1105236</v>
          </cell>
          <cell r="E48">
            <v>59776</v>
          </cell>
          <cell r="G48">
            <v>2630</v>
          </cell>
          <cell r="H48">
            <v>4994</v>
          </cell>
        </row>
        <row r="49">
          <cell r="B49" t="str">
            <v>Non-Ded meal exp</v>
          </cell>
          <cell r="C49">
            <v>310660</v>
          </cell>
          <cell r="D49">
            <v>399582</v>
          </cell>
          <cell r="E49">
            <v>88922</v>
          </cell>
          <cell r="G49">
            <v>3913</v>
          </cell>
          <cell r="H49">
            <v>7430</v>
          </cell>
        </row>
        <row r="50">
          <cell r="B50" t="str">
            <v>CCRF</v>
          </cell>
          <cell r="C50">
            <v>5166883</v>
          </cell>
          <cell r="D50">
            <v>5222300</v>
          </cell>
          <cell r="E50">
            <v>55417</v>
          </cell>
          <cell r="G50">
            <v>2438</v>
          </cell>
          <cell r="H50">
            <v>4629</v>
          </cell>
        </row>
        <row r="51">
          <cell r="B51" t="str">
            <v>Fines &amp; Penalties</v>
          </cell>
          <cell r="C51">
            <v>15695</v>
          </cell>
          <cell r="D51">
            <v>0</v>
          </cell>
          <cell r="E51">
            <v>-15695</v>
          </cell>
          <cell r="G51">
            <v>-691</v>
          </cell>
          <cell r="H51">
            <v>-1312</v>
          </cell>
        </row>
        <row r="52">
          <cell r="B52" t="str">
            <v>Book Depr on Cap Taxes</v>
          </cell>
          <cell r="C52">
            <v>922881</v>
          </cell>
          <cell r="D52">
            <v>923000</v>
          </cell>
          <cell r="E52">
            <v>119</v>
          </cell>
          <cell r="G52">
            <v>5</v>
          </cell>
          <cell r="H52">
            <v>9</v>
          </cell>
        </row>
        <row r="53">
          <cell r="B53" t="str">
            <v>Book depr CCRF eq</v>
          </cell>
          <cell r="C53">
            <v>60122</v>
          </cell>
          <cell r="D53">
            <v>196185</v>
          </cell>
          <cell r="E53">
            <v>136063</v>
          </cell>
          <cell r="G53">
            <v>5987</v>
          </cell>
        </row>
        <row r="54">
          <cell r="B54" t="str">
            <v xml:space="preserve">Other </v>
          </cell>
          <cell r="C54">
            <v>355040</v>
          </cell>
          <cell r="D54">
            <v>807071</v>
          </cell>
          <cell r="E54">
            <v>452031</v>
          </cell>
          <cell r="G54">
            <v>19889</v>
          </cell>
          <cell r="H54">
            <v>37765</v>
          </cell>
        </row>
        <row r="56">
          <cell r="C56">
            <v>31141095</v>
          </cell>
          <cell r="D56">
            <v>40112292</v>
          </cell>
          <cell r="E56">
            <v>8971197</v>
          </cell>
          <cell r="G56">
            <v>394732</v>
          </cell>
          <cell r="H56">
            <v>738150</v>
          </cell>
          <cell r="M56">
            <v>738150</v>
          </cell>
        </row>
        <row r="58">
          <cell r="K58" t="str">
            <v>Total Schedule M revreq</v>
          </cell>
          <cell r="M58">
            <v>2524551</v>
          </cell>
        </row>
      </sheetData>
      <sheetData sheetId="6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Twelve Months Ended December 31, 1995 (Actual)  vs. December 31, 1998 (Projected)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12/31/95</v>
          </cell>
          <cell r="F10" t="str">
            <v>Ended 12/31/98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2479575</v>
          </cell>
          <cell r="F12">
            <v>2672559</v>
          </cell>
          <cell r="H12">
            <v>192984</v>
          </cell>
          <cell r="J12">
            <v>28422</v>
          </cell>
          <cell r="L12">
            <v>-834</v>
          </cell>
          <cell r="N12">
            <v>-4053</v>
          </cell>
        </row>
        <row r="13">
          <cell r="B13" t="str">
            <v>Pollution Control CWIP</v>
          </cell>
          <cell r="D13">
            <v>7587</v>
          </cell>
          <cell r="F13">
            <v>4464</v>
          </cell>
          <cell r="H13">
            <v>-3123</v>
          </cell>
          <cell r="J13">
            <v>-460</v>
          </cell>
          <cell r="L13">
            <v>13</v>
          </cell>
          <cell r="N13">
            <v>66</v>
          </cell>
        </row>
        <row r="14">
          <cell r="B14" t="str">
            <v>Unamortized Unbilled Revenue Adj</v>
          </cell>
          <cell r="D14">
            <v>-1784</v>
          </cell>
          <cell r="F14">
            <v>0</v>
          </cell>
          <cell r="H14">
            <v>1784</v>
          </cell>
          <cell r="J14">
            <v>263</v>
          </cell>
          <cell r="L14">
            <v>-8</v>
          </cell>
          <cell r="N14">
            <v>-37</v>
          </cell>
        </row>
        <row r="15">
          <cell r="B15" t="str">
            <v>Materials &amp; Supplies</v>
          </cell>
          <cell r="D15">
            <v>59473</v>
          </cell>
          <cell r="F15">
            <v>55619</v>
          </cell>
          <cell r="H15">
            <v>-3854</v>
          </cell>
          <cell r="J15">
            <v>-567</v>
          </cell>
          <cell r="L15">
            <v>17</v>
          </cell>
          <cell r="N15">
            <v>81</v>
          </cell>
        </row>
        <row r="16">
          <cell r="B16" t="str">
            <v>DSM Programs (F.C. 929 vintage)</v>
          </cell>
          <cell r="D16">
            <v>20327</v>
          </cell>
          <cell r="F16">
            <v>13784</v>
          </cell>
          <cell r="H16">
            <v>-6543</v>
          </cell>
          <cell r="J16">
            <v>-964</v>
          </cell>
          <cell r="L16">
            <v>28</v>
          </cell>
          <cell r="N16">
            <v>137</v>
          </cell>
        </row>
        <row r="17">
          <cell r="B17" t="str">
            <v>Cash Working Capital</v>
          </cell>
          <cell r="D17">
            <v>39048</v>
          </cell>
          <cell r="F17">
            <v>42303</v>
          </cell>
          <cell r="H17">
            <v>3255</v>
          </cell>
          <cell r="J17">
            <v>480</v>
          </cell>
          <cell r="L17">
            <v>-14</v>
          </cell>
          <cell r="N17">
            <v>-68</v>
          </cell>
        </row>
        <row r="18">
          <cell r="B18" t="str">
            <v>Accumulated Depreciation</v>
          </cell>
          <cell r="D18">
            <v>-664109</v>
          </cell>
          <cell r="F18">
            <v>-763765</v>
          </cell>
          <cell r="H18">
            <v>-99656</v>
          </cell>
          <cell r="J18">
            <v>-14677</v>
          </cell>
          <cell r="L18">
            <v>431</v>
          </cell>
          <cell r="N18">
            <v>2093</v>
          </cell>
        </row>
        <row r="19">
          <cell r="B19" t="str">
            <v>Accumulated Amortization</v>
          </cell>
          <cell r="D19">
            <v>-4694</v>
          </cell>
          <cell r="F19">
            <v>-7559</v>
          </cell>
          <cell r="H19">
            <v>-2865</v>
          </cell>
          <cell r="J19">
            <v>-423</v>
          </cell>
          <cell r="L19">
            <v>12</v>
          </cell>
          <cell r="N19">
            <v>60</v>
          </cell>
        </row>
        <row r="20">
          <cell r="B20" t="str">
            <v>Accumulated Deferred Taxes</v>
          </cell>
          <cell r="D20">
            <v>-262891</v>
          </cell>
          <cell r="F20">
            <v>-317886</v>
          </cell>
          <cell r="H20">
            <v>-54995</v>
          </cell>
          <cell r="J20">
            <v>-8099</v>
          </cell>
          <cell r="L20">
            <v>238</v>
          </cell>
          <cell r="N20">
            <v>1155</v>
          </cell>
        </row>
        <row r="21">
          <cell r="B21" t="str">
            <v>Customer Deposits</v>
          </cell>
          <cell r="D21">
            <v>-12698</v>
          </cell>
          <cell r="F21">
            <v>-13450</v>
          </cell>
          <cell r="H21">
            <v>-752</v>
          </cell>
          <cell r="J21">
            <v>-111</v>
          </cell>
          <cell r="L21">
            <v>3</v>
          </cell>
          <cell r="N21">
            <v>16</v>
          </cell>
        </row>
        <row r="23">
          <cell r="B23" t="str">
            <v>TOTAL RATE BASE</v>
          </cell>
          <cell r="D23">
            <v>1659834</v>
          </cell>
          <cell r="F23">
            <v>1686069</v>
          </cell>
          <cell r="H23">
            <v>26235</v>
          </cell>
          <cell r="J23">
            <v>3864</v>
          </cell>
          <cell r="L23">
            <v>-114</v>
          </cell>
          <cell r="N23">
            <v>-550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476470</v>
          </cell>
          <cell r="F26">
            <v>481101</v>
          </cell>
          <cell r="H26">
            <v>4631</v>
          </cell>
          <cell r="J26">
            <v>-4631</v>
          </cell>
        </row>
        <row r="28">
          <cell r="B28" t="str">
            <v>ECRR - Weather normalized (incl. GRT)</v>
          </cell>
          <cell r="D28">
            <v>3763</v>
          </cell>
          <cell r="F28">
            <v>14726</v>
          </cell>
          <cell r="H28">
            <v>10963</v>
          </cell>
        </row>
        <row r="30">
          <cell r="B30" t="str">
            <v>CAA/ECRR CAA (Weather norm, incl. GRT)</v>
          </cell>
          <cell r="D30">
            <v>348</v>
          </cell>
          <cell r="F30">
            <v>3036</v>
          </cell>
          <cell r="H30">
            <v>2688</v>
          </cell>
          <cell r="J30">
            <v>-2688</v>
          </cell>
        </row>
        <row r="32">
          <cell r="B32" t="str">
            <v>Fuel In Base (excl GRT)</v>
          </cell>
          <cell r="D32">
            <v>254200</v>
          </cell>
          <cell r="F32">
            <v>250883</v>
          </cell>
          <cell r="H32">
            <v>-3317</v>
          </cell>
        </row>
        <row r="33">
          <cell r="B33" t="str">
            <v>Fuel Clause (excl GRT)</v>
          </cell>
          <cell r="D33">
            <v>-21536</v>
          </cell>
          <cell r="F33">
            <v>16280</v>
          </cell>
          <cell r="H33">
            <v>37816</v>
          </cell>
        </row>
        <row r="34">
          <cell r="B34" t="str">
            <v xml:space="preserve">        Total Fuel Recovery </v>
          </cell>
          <cell r="D34">
            <v>232664</v>
          </cell>
          <cell r="F34">
            <v>267163</v>
          </cell>
          <cell r="H34">
            <v>34499</v>
          </cell>
        </row>
        <row r="36">
          <cell r="B36" t="str">
            <v>10% GRT on Fuel Clause Revenue</v>
          </cell>
          <cell r="D36">
            <v>-2393</v>
          </cell>
          <cell r="F36">
            <v>1809</v>
          </cell>
          <cell r="H36">
            <v>4202</v>
          </cell>
        </row>
        <row r="37">
          <cell r="B37" t="str">
            <v>10% GRT on Fuel In Base</v>
          </cell>
          <cell r="D37">
            <v>28242</v>
          </cell>
          <cell r="F37">
            <v>27873</v>
          </cell>
          <cell r="H37">
            <v>-369</v>
          </cell>
        </row>
        <row r="39">
          <cell r="B39" t="str">
            <v>TOTAL FUEL  REVENUE (FIB + Fuel Clause)</v>
          </cell>
          <cell r="D39">
            <v>258513</v>
          </cell>
          <cell r="F39">
            <v>296845</v>
          </cell>
          <cell r="H39">
            <v>38332</v>
          </cell>
        </row>
        <row r="41">
          <cell r="B41" t="str">
            <v>TOTAL SALE OF ELECTRICITY</v>
          </cell>
          <cell r="D41">
            <v>739094</v>
          </cell>
          <cell r="F41">
            <v>795708</v>
          </cell>
          <cell r="H41">
            <v>56614</v>
          </cell>
          <cell r="J41">
            <v>-7319</v>
          </cell>
        </row>
        <row r="43">
          <cell r="B43" t="str">
            <v>TOTAL OTHER REVENUES</v>
          </cell>
          <cell r="D43">
            <v>3465</v>
          </cell>
          <cell r="F43">
            <v>2716</v>
          </cell>
          <cell r="H43">
            <v>-749</v>
          </cell>
          <cell r="J43">
            <v>749</v>
          </cell>
        </row>
        <row r="45">
          <cell r="A45" t="str">
            <v>TOTAL OPERATING REVENUE</v>
          </cell>
          <cell r="D45">
            <v>742559</v>
          </cell>
          <cell r="F45">
            <v>798424</v>
          </cell>
          <cell r="H45">
            <v>55865</v>
          </cell>
          <cell r="J45">
            <v>-6570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185879</v>
          </cell>
          <cell r="F48">
            <v>213342</v>
          </cell>
          <cell r="H48">
            <v>27463</v>
          </cell>
        </row>
        <row r="49">
          <cell r="B49" t="str">
            <v>Capacity Purchase Payments</v>
          </cell>
          <cell r="D49">
            <v>50157</v>
          </cell>
          <cell r="F49">
            <v>56062</v>
          </cell>
          <cell r="H49">
            <v>5905</v>
          </cell>
        </row>
        <row r="50">
          <cell r="B50" t="str">
            <v xml:space="preserve">                           Subtotal</v>
          </cell>
          <cell r="D50">
            <v>236036</v>
          </cell>
          <cell r="F50">
            <v>269404</v>
          </cell>
          <cell r="H50">
            <v>33368</v>
          </cell>
          <cell r="J50">
            <v>-1257</v>
          </cell>
        </row>
        <row r="52">
          <cell r="B52" t="str">
            <v>Other O &amp; M</v>
          </cell>
          <cell r="D52">
            <v>121661</v>
          </cell>
          <cell r="F52">
            <v>124700</v>
          </cell>
          <cell r="H52">
            <v>3039</v>
          </cell>
          <cell r="J52">
            <v>3377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3387</v>
          </cell>
          <cell r="F54">
            <v>13254</v>
          </cell>
          <cell r="H54">
            <v>9867</v>
          </cell>
          <cell r="J54">
            <v>0</v>
          </cell>
        </row>
        <row r="55">
          <cell r="B55" t="str">
            <v>Depreciation</v>
          </cell>
          <cell r="D55">
            <v>61582</v>
          </cell>
          <cell r="F55">
            <v>64540</v>
          </cell>
          <cell r="H55">
            <v>2958</v>
          </cell>
          <cell r="J55">
            <v>3287</v>
          </cell>
        </row>
        <row r="56">
          <cell r="B56" t="str">
            <v>Amortization - Other</v>
          </cell>
          <cell r="D56">
            <v>-1043</v>
          </cell>
          <cell r="F56">
            <v>986</v>
          </cell>
          <cell r="H56">
            <v>2029</v>
          </cell>
          <cell r="J56">
            <v>2254</v>
          </cell>
        </row>
        <row r="57">
          <cell r="B57" t="str">
            <v>Other Taxes - Excluding GRT</v>
          </cell>
          <cell r="D57">
            <v>29079</v>
          </cell>
          <cell r="F57">
            <v>31264</v>
          </cell>
          <cell r="H57">
            <v>2185</v>
          </cell>
          <cell r="J57">
            <v>2428</v>
          </cell>
        </row>
        <row r="58">
          <cell r="B58" t="str">
            <v>Gross Receipts Tax</v>
          </cell>
          <cell r="D58">
            <v>73876</v>
          </cell>
          <cell r="F58">
            <v>79854</v>
          </cell>
          <cell r="H58">
            <v>5978</v>
          </cell>
          <cell r="J58">
            <v>-1467</v>
          </cell>
        </row>
        <row r="59">
          <cell r="B59" t="str">
            <v>D.C. Income Tax</v>
          </cell>
          <cell r="D59">
            <v>17055</v>
          </cell>
          <cell r="F59">
            <v>14102</v>
          </cell>
          <cell r="H59">
            <v>-2953</v>
          </cell>
          <cell r="J59">
            <v>-3977</v>
          </cell>
        </row>
        <row r="60">
          <cell r="B60" t="str">
            <v>Federal Income Tax</v>
          </cell>
          <cell r="D60">
            <v>52188</v>
          </cell>
          <cell r="F60">
            <v>50452</v>
          </cell>
          <cell r="H60">
            <v>-1736</v>
          </cell>
          <cell r="J60">
            <v>-4908</v>
          </cell>
        </row>
        <row r="62">
          <cell r="B62" t="str">
            <v>TOTAL OPERATING EXPENSES</v>
          </cell>
          <cell r="D62">
            <v>596002</v>
          </cell>
          <cell r="F62">
            <v>650737</v>
          </cell>
          <cell r="H62">
            <v>54735</v>
          </cell>
          <cell r="J62">
            <v>-263</v>
          </cell>
        </row>
        <row r="64">
          <cell r="A64" t="str">
            <v>OPERATING INCOME</v>
          </cell>
          <cell r="D64">
            <v>146557</v>
          </cell>
          <cell r="F64">
            <v>147687</v>
          </cell>
          <cell r="H64">
            <v>1130</v>
          </cell>
          <cell r="J64">
            <v>-6833</v>
          </cell>
        </row>
        <row r="66">
          <cell r="A66" t="str">
            <v>SUBTOTAL</v>
          </cell>
          <cell r="J66">
            <v>-2969</v>
          </cell>
        </row>
        <row r="71">
          <cell r="A71" t="str">
            <v>CALCULATED REVENUE REQUIREMENT</v>
          </cell>
          <cell r="D71">
            <v>8206</v>
          </cell>
          <cell r="F71">
            <v>9629</v>
          </cell>
          <cell r="J71">
            <v>1423</v>
          </cell>
        </row>
        <row r="73">
          <cell r="A73" t="str">
            <v>Unresolved difference</v>
          </cell>
          <cell r="J73">
            <v>4392</v>
          </cell>
        </row>
      </sheetData>
      <sheetData sheetId="7">
        <row r="3">
          <cell r="A3" t="str">
            <v>1998 Detail</v>
          </cell>
        </row>
        <row r="5">
          <cell r="C5" t="str">
            <v>ccrf</v>
          </cell>
          <cell r="F5" t="str">
            <v>nonccrf</v>
          </cell>
          <cell r="I5" t="str">
            <v>total</v>
          </cell>
        </row>
        <row r="7">
          <cell r="C7" t="str">
            <v>net</v>
          </cell>
          <cell r="D7" t="str">
            <v>grt surch</v>
          </cell>
          <cell r="F7" t="str">
            <v>net</v>
          </cell>
          <cell r="G7" t="str">
            <v>grt surch</v>
          </cell>
          <cell r="I7" t="str">
            <v>net</v>
          </cell>
          <cell r="J7" t="str">
            <v>grt surch</v>
          </cell>
        </row>
        <row r="8">
          <cell r="A8" t="str">
            <v>RES pre-95</v>
          </cell>
          <cell r="C8">
            <v>1432554</v>
          </cell>
          <cell r="D8">
            <v>-2767</v>
          </cell>
          <cell r="F8">
            <v>1426786</v>
          </cell>
          <cell r="G8">
            <v>-3267</v>
          </cell>
          <cell r="I8">
            <v>2859340</v>
          </cell>
          <cell r="J8">
            <v>-6034</v>
          </cell>
        </row>
        <row r="9">
          <cell r="A9">
            <v>95</v>
          </cell>
          <cell r="C9">
            <v>57386</v>
          </cell>
          <cell r="D9">
            <v>-428</v>
          </cell>
          <cell r="F9">
            <v>85725</v>
          </cell>
          <cell r="G9">
            <v>-637</v>
          </cell>
          <cell r="I9">
            <v>143111</v>
          </cell>
          <cell r="J9">
            <v>-1065</v>
          </cell>
        </row>
        <row r="10">
          <cell r="A10">
            <v>96</v>
          </cell>
          <cell r="C10">
            <v>40153</v>
          </cell>
          <cell r="D10">
            <v>-299</v>
          </cell>
          <cell r="F10">
            <v>55040</v>
          </cell>
          <cell r="G10">
            <v>-411</v>
          </cell>
          <cell r="I10">
            <v>95193</v>
          </cell>
          <cell r="J10">
            <v>-710</v>
          </cell>
        </row>
        <row r="12">
          <cell r="A12" t="str">
            <v>NON-RES pre-95</v>
          </cell>
          <cell r="C12">
            <v>6240721</v>
          </cell>
          <cell r="D12">
            <v>-12714</v>
          </cell>
          <cell r="F12">
            <v>6207624</v>
          </cell>
          <cell r="G12">
            <v>-14943</v>
          </cell>
          <cell r="I12">
            <v>12448345</v>
          </cell>
          <cell r="J12">
            <v>-27657</v>
          </cell>
        </row>
        <row r="13">
          <cell r="A13">
            <v>95</v>
          </cell>
          <cell r="C13">
            <v>943158</v>
          </cell>
          <cell r="D13">
            <v>-6951</v>
          </cell>
          <cell r="F13">
            <v>1361726</v>
          </cell>
          <cell r="G13">
            <v>-10033</v>
          </cell>
          <cell r="I13">
            <v>2304884</v>
          </cell>
          <cell r="J13">
            <v>-16984</v>
          </cell>
        </row>
        <row r="14">
          <cell r="A14">
            <v>96</v>
          </cell>
          <cell r="C14">
            <v>357368</v>
          </cell>
          <cell r="D14">
            <v>-2633</v>
          </cell>
          <cell r="F14">
            <v>468528</v>
          </cell>
          <cell r="G14">
            <v>-3453</v>
          </cell>
          <cell r="I14">
            <v>825896</v>
          </cell>
          <cell r="J14">
            <v>-6086</v>
          </cell>
        </row>
        <row r="16">
          <cell r="A16" t="str">
            <v>total dsm</v>
          </cell>
          <cell r="C16">
            <v>9071340</v>
          </cell>
          <cell r="D16">
            <v>-25792</v>
          </cell>
          <cell r="F16">
            <v>9605429</v>
          </cell>
          <cell r="G16">
            <v>-32744</v>
          </cell>
          <cell r="I16">
            <v>18676769</v>
          </cell>
          <cell r="J16">
            <v>-58536</v>
          </cell>
        </row>
        <row r="18">
          <cell r="A18" t="str">
            <v>caa</v>
          </cell>
          <cell r="I18">
            <v>2349389</v>
          </cell>
          <cell r="J18">
            <v>-5618</v>
          </cell>
        </row>
        <row r="20">
          <cell r="A20" t="str">
            <v>total ecrr</v>
          </cell>
          <cell r="I20">
            <v>21026158</v>
          </cell>
          <cell r="J20">
            <v>-64154</v>
          </cell>
        </row>
      </sheetData>
      <sheetData sheetId="8">
        <row r="4">
          <cell r="C4" t="str">
            <v>GRT</v>
          </cell>
          <cell r="E4">
            <v>0.1111</v>
          </cell>
          <cell r="G4">
            <v>0.1</v>
          </cell>
        </row>
        <row r="5">
          <cell r="C5" t="str">
            <v>Surcharge</v>
          </cell>
          <cell r="E5">
            <v>-1.0989000000000001E-2</v>
          </cell>
          <cell r="G5">
            <v>-0.01</v>
          </cell>
        </row>
        <row r="6">
          <cell r="E6">
            <v>0</v>
          </cell>
          <cell r="G6">
            <v>0</v>
          </cell>
        </row>
        <row r="9">
          <cell r="A9" t="str">
            <v>POTOMAC ELECTRIC POWER COMPANY</v>
          </cell>
        </row>
        <row r="11">
          <cell r="A11" t="str">
            <v>District of Columbia</v>
          </cell>
        </row>
        <row r="12">
          <cell r="A12" t="str">
            <v>Composition of Revenues</v>
          </cell>
        </row>
        <row r="13">
          <cell r="A13" t="str">
            <v>1998 Projected in F.C. 951 vs. 1998 Actual</v>
          </cell>
        </row>
        <row r="14">
          <cell r="G14" t="str">
            <v>1998 Projected in F.C. 951</v>
          </cell>
        </row>
        <row r="16">
          <cell r="C16" t="str">
            <v>`Normal'</v>
          </cell>
          <cell r="E16" t="str">
            <v>GRT</v>
          </cell>
          <cell r="G16" t="str">
            <v>Total (000 $)</v>
          </cell>
          <cell r="I16" t="str">
            <v>MWH</v>
          </cell>
          <cell r="K16" t="str">
            <v>Rate/kwh</v>
          </cell>
        </row>
        <row r="18">
          <cell r="A18" t="str">
            <v>Non-Fuel Base</v>
          </cell>
        </row>
        <row r="19">
          <cell r="B19" t="str">
            <v>Original Annualized</v>
          </cell>
          <cell r="C19">
            <v>434298</v>
          </cell>
          <cell r="E19">
            <v>48255</v>
          </cell>
          <cell r="G19">
            <v>482553</v>
          </cell>
          <cell r="I19">
            <v>10315570</v>
          </cell>
          <cell r="K19">
            <v>4.6779000000000001E-2</v>
          </cell>
        </row>
        <row r="20">
          <cell r="B20" t="str">
            <v>ECRR - CAAA component</v>
          </cell>
          <cell r="C20">
            <v>313</v>
          </cell>
          <cell r="E20">
            <v>35</v>
          </cell>
          <cell r="G20">
            <v>348</v>
          </cell>
        </row>
        <row r="21">
          <cell r="A21" t="str">
            <v xml:space="preserve"> </v>
          </cell>
          <cell r="B21" t="str">
            <v>ECRR  - conserv. component (excl. ccrf)</v>
          </cell>
          <cell r="C21">
            <v>3387</v>
          </cell>
          <cell r="E21">
            <v>376</v>
          </cell>
          <cell r="G21">
            <v>3763</v>
          </cell>
        </row>
        <row r="22">
          <cell r="B22" t="str">
            <v>GRT on  Fuel in Base</v>
          </cell>
          <cell r="C22" t="str">
            <v>-</v>
          </cell>
          <cell r="E22">
            <v>28242</v>
          </cell>
          <cell r="G22">
            <v>28242</v>
          </cell>
        </row>
        <row r="24">
          <cell r="B24" t="str">
            <v>Non-fuel base before weather normalization</v>
          </cell>
          <cell r="C24">
            <v>437998</v>
          </cell>
          <cell r="E24">
            <v>76908</v>
          </cell>
          <cell r="G24">
            <v>514906</v>
          </cell>
        </row>
        <row r="25">
          <cell r="I25">
            <v>-83782</v>
          </cell>
          <cell r="K25">
            <v>7.2605000000000003E-2</v>
          </cell>
        </row>
        <row r="26">
          <cell r="A26" t="str">
            <v xml:space="preserve"> Weather Normalization</v>
          </cell>
          <cell r="I26">
            <v>10231788</v>
          </cell>
          <cell r="K26">
            <v>4.6567999999999998E-2</v>
          </cell>
        </row>
        <row r="27">
          <cell r="B27" t="str">
            <v>Original Annualized</v>
          </cell>
          <cell r="C27">
            <v>-5475</v>
          </cell>
          <cell r="E27">
            <v>-608</v>
          </cell>
          <cell r="G27">
            <v>-6083</v>
          </cell>
          <cell r="I27">
            <v>476470</v>
          </cell>
        </row>
        <row r="30">
          <cell r="A30" t="str">
            <v>Non-fuel base after weather normalization</v>
          </cell>
          <cell r="C30">
            <v>432523</v>
          </cell>
          <cell r="E30">
            <v>76300</v>
          </cell>
          <cell r="G30">
            <v>508823</v>
          </cell>
        </row>
        <row r="32">
          <cell r="A32" t="str">
            <v>Fuel in Base (Non-W/N)</v>
          </cell>
          <cell r="C32">
            <v>254200</v>
          </cell>
          <cell r="E32" t="str">
            <v>-</v>
          </cell>
          <cell r="G32">
            <v>254200</v>
          </cell>
        </row>
        <row r="34">
          <cell r="A34" t="str">
            <v>Total base revenue (incl. FIB) before W/N</v>
          </cell>
          <cell r="C34">
            <v>692198</v>
          </cell>
          <cell r="E34">
            <v>76908</v>
          </cell>
          <cell r="G34">
            <v>769106</v>
          </cell>
        </row>
        <row r="35">
          <cell r="A35" t="str">
            <v>Total base revenue (incl. FIB) after W/N</v>
          </cell>
          <cell r="C35">
            <v>686723</v>
          </cell>
          <cell r="E35">
            <v>76300</v>
          </cell>
          <cell r="G35">
            <v>763023</v>
          </cell>
        </row>
        <row r="37">
          <cell r="A37" t="str">
            <v>FUEL REVENUE - Non W/N</v>
          </cell>
          <cell r="C37">
            <v>-21536</v>
          </cell>
          <cell r="E37">
            <v>-2393</v>
          </cell>
          <cell r="G37">
            <v>-23929</v>
          </cell>
        </row>
        <row r="40">
          <cell r="A40" t="str">
            <v>TOTAL REVENUE Non Weather Normalized</v>
          </cell>
          <cell r="G40">
            <v>745177</v>
          </cell>
        </row>
        <row r="43">
          <cell r="A43" t="str">
            <v>TOTAL REVENUE - WEATHER NORMALIZED</v>
          </cell>
          <cell r="G43">
            <v>739094</v>
          </cell>
        </row>
        <row r="46">
          <cell r="G46" t="str">
            <v>1998 Actual</v>
          </cell>
        </row>
        <row r="48">
          <cell r="C48" t="str">
            <v>`Normal'</v>
          </cell>
          <cell r="E48" t="str">
            <v>GRT</v>
          </cell>
          <cell r="G48" t="str">
            <v>Total (000 $)</v>
          </cell>
          <cell r="I48" t="str">
            <v>MWH</v>
          </cell>
          <cell r="K48" t="str">
            <v>Rate/kwh</v>
          </cell>
        </row>
        <row r="50">
          <cell r="A50" t="str">
            <v>Non-Fuel Base</v>
          </cell>
        </row>
        <row r="51">
          <cell r="B51" t="str">
            <v>Original Annualized</v>
          </cell>
          <cell r="C51">
            <v>430761</v>
          </cell>
          <cell r="E51">
            <v>47862</v>
          </cell>
          <cell r="G51">
            <v>478623</v>
          </cell>
          <cell r="I51">
            <v>10136667</v>
          </cell>
          <cell r="K51">
            <v>4.7217000000000002E-2</v>
          </cell>
        </row>
        <row r="52">
          <cell r="B52" t="str">
            <v>ECRR - CAAA component</v>
          </cell>
          <cell r="C52">
            <v>2114</v>
          </cell>
          <cell r="E52">
            <v>235</v>
          </cell>
          <cell r="G52">
            <v>2349</v>
          </cell>
        </row>
        <row r="53">
          <cell r="B53" t="str">
            <v>ECRR  - conserv. component (excl. ccrf)</v>
          </cell>
          <cell r="C53">
            <v>8674</v>
          </cell>
          <cell r="E53">
            <v>964</v>
          </cell>
          <cell r="G53">
            <v>9638</v>
          </cell>
        </row>
        <row r="54">
          <cell r="B54" t="str">
            <v>GRT on  Fuel in Base</v>
          </cell>
          <cell r="C54" t="str">
            <v>-</v>
          </cell>
          <cell r="E54">
            <v>28143</v>
          </cell>
          <cell r="G54">
            <v>28143</v>
          </cell>
        </row>
        <row r="55">
          <cell r="B55" t="str">
            <v>GRT Surcharge Credit</v>
          </cell>
          <cell r="E55">
            <v>-1463</v>
          </cell>
          <cell r="G55">
            <v>-1463</v>
          </cell>
        </row>
        <row r="57">
          <cell r="B57" t="str">
            <v>Non-fuel base before W/N</v>
          </cell>
          <cell r="C57">
            <v>441549</v>
          </cell>
          <cell r="E57">
            <v>75741</v>
          </cell>
          <cell r="G57">
            <v>517290</v>
          </cell>
        </row>
        <row r="58">
          <cell r="I58">
            <v>651</v>
          </cell>
          <cell r="K58">
            <v>0.889401</v>
          </cell>
        </row>
        <row r="59">
          <cell r="A59" t="str">
            <v>Weather Normalization</v>
          </cell>
          <cell r="I59">
            <v>10137318</v>
          </cell>
          <cell r="K59">
            <v>4.7271000000000001E-2</v>
          </cell>
        </row>
        <row r="60">
          <cell r="B60" t="str">
            <v>Original Annualized</v>
          </cell>
          <cell r="C60">
            <v>521</v>
          </cell>
          <cell r="E60">
            <v>58</v>
          </cell>
          <cell r="G60">
            <v>579</v>
          </cell>
          <cell r="I60">
            <v>479202</v>
          </cell>
        </row>
        <row r="63">
          <cell r="A63" t="str">
            <v>Non-fuel base after W/N</v>
          </cell>
          <cell r="C63">
            <v>442070</v>
          </cell>
          <cell r="E63">
            <v>75799</v>
          </cell>
          <cell r="G63">
            <v>517869</v>
          </cell>
        </row>
        <row r="66">
          <cell r="A66" t="str">
            <v>Fuel in Base (Non-W/N)</v>
          </cell>
          <cell r="C66">
            <v>253315</v>
          </cell>
          <cell r="E66" t="str">
            <v>-</v>
          </cell>
          <cell r="G66">
            <v>253315</v>
          </cell>
        </row>
        <row r="68">
          <cell r="A68" t="str">
            <v>Total base revenue (incl. FIB) before W/N</v>
          </cell>
          <cell r="C68">
            <v>694864</v>
          </cell>
          <cell r="E68">
            <v>75741</v>
          </cell>
          <cell r="G68">
            <v>770605</v>
          </cell>
        </row>
        <row r="69">
          <cell r="A69" t="str">
            <v>Total base revenue (incl. FIB) after W/N</v>
          </cell>
          <cell r="C69">
            <v>695385</v>
          </cell>
          <cell r="E69">
            <v>75799</v>
          </cell>
          <cell r="G69">
            <v>771184</v>
          </cell>
        </row>
        <row r="72">
          <cell r="A72" t="str">
            <v>FUEL REVENUE - annualized</v>
          </cell>
          <cell r="C72">
            <v>-18178</v>
          </cell>
          <cell r="E72">
            <v>-2020</v>
          </cell>
          <cell r="G72">
            <v>-20198</v>
          </cell>
        </row>
        <row r="75">
          <cell r="A75" t="str">
            <v>TOTAL REVENUE Non Weather Normalized per above</v>
          </cell>
          <cell r="G75">
            <v>750407</v>
          </cell>
        </row>
        <row r="79">
          <cell r="A79" t="str">
            <v>Total annualized revenue per Order,  before  Weather Normalization</v>
          </cell>
          <cell r="G79">
            <v>750407</v>
          </cell>
        </row>
        <row r="81">
          <cell r="A81" t="str">
            <v>TOTAL REVENUE - WEATHER NORMALIZED</v>
          </cell>
          <cell r="G81">
            <v>750986</v>
          </cell>
        </row>
        <row r="94">
          <cell r="A94" t="str">
            <v>POTOMAC ELECTRIC POWER COMPANY</v>
          </cell>
        </row>
        <row r="96">
          <cell r="A96" t="str">
            <v>District of Columbia</v>
          </cell>
        </row>
        <row r="97">
          <cell r="A97" t="str">
            <v>Composition of Revenues</v>
          </cell>
        </row>
        <row r="98">
          <cell r="A98" t="str">
            <v>1998 Projected</v>
          </cell>
        </row>
        <row r="101">
          <cell r="C101" t="str">
            <v>`Normal'</v>
          </cell>
          <cell r="E101" t="str">
            <v>GRT</v>
          </cell>
          <cell r="G101" t="str">
            <v>Total</v>
          </cell>
        </row>
        <row r="103">
          <cell r="A103" t="str">
            <v>Non-Fuel Base</v>
          </cell>
        </row>
        <row r="104">
          <cell r="B104" t="str">
            <v>Original Annualized</v>
          </cell>
          <cell r="C104">
            <v>432991</v>
          </cell>
          <cell r="E104">
            <v>48110</v>
          </cell>
          <cell r="G104">
            <v>481101</v>
          </cell>
          <cell r="I104">
            <v>10181982</v>
          </cell>
          <cell r="K104">
            <v>4.725E-2</v>
          </cell>
        </row>
        <row r="105">
          <cell r="B105" t="str">
            <v>ECRR - CAAA component</v>
          </cell>
          <cell r="C105">
            <v>2732</v>
          </cell>
          <cell r="E105">
            <v>304</v>
          </cell>
          <cell r="G105">
            <v>3036</v>
          </cell>
        </row>
        <row r="106">
          <cell r="A106" t="str">
            <v xml:space="preserve"> </v>
          </cell>
          <cell r="B106" t="str">
            <v>ECRR  - conserv. component (excl. ccrf)</v>
          </cell>
          <cell r="C106">
            <v>13253</v>
          </cell>
          <cell r="E106">
            <v>1473</v>
          </cell>
          <cell r="G106">
            <v>14726</v>
          </cell>
        </row>
        <row r="107">
          <cell r="B107" t="str">
            <v>GRT on  Fuel in Base</v>
          </cell>
          <cell r="C107" t="str">
            <v>-</v>
          </cell>
          <cell r="E107">
            <v>27873</v>
          </cell>
          <cell r="G107">
            <v>27873</v>
          </cell>
        </row>
        <row r="109">
          <cell r="B109" t="str">
            <v>Non-fuel base before weather normalization</v>
          </cell>
          <cell r="C109">
            <v>448976</v>
          </cell>
          <cell r="E109">
            <v>77760</v>
          </cell>
          <cell r="G109">
            <v>526736</v>
          </cell>
        </row>
        <row r="111">
          <cell r="A111" t="str">
            <v xml:space="preserve"> Weather Normalization</v>
          </cell>
        </row>
        <row r="112">
          <cell r="B112" t="str">
            <v>Original Annualized</v>
          </cell>
          <cell r="C112">
            <v>0</v>
          </cell>
          <cell r="E112">
            <v>0</v>
          </cell>
          <cell r="G112">
            <v>0</v>
          </cell>
        </row>
        <row r="113">
          <cell r="B113" t="str">
            <v>ECRR - CAAA component</v>
          </cell>
        </row>
        <row r="114">
          <cell r="B114" t="str">
            <v>ECRR  - conserv. component (excl. ccrf)</v>
          </cell>
        </row>
        <row r="116">
          <cell r="B116" t="str">
            <v xml:space="preserve">     Subtotal W/N</v>
          </cell>
          <cell r="C116">
            <v>0</v>
          </cell>
          <cell r="E116">
            <v>0</v>
          </cell>
          <cell r="G116">
            <v>0</v>
          </cell>
        </row>
        <row r="119">
          <cell r="A119" t="str">
            <v>Non-fuel base after weather normalization</v>
          </cell>
          <cell r="C119">
            <v>448976</v>
          </cell>
          <cell r="E119">
            <v>77760</v>
          </cell>
          <cell r="G119">
            <v>526736</v>
          </cell>
        </row>
        <row r="121">
          <cell r="A121" t="str">
            <v>Fuel in Base (Non-W/N)</v>
          </cell>
          <cell r="C121">
            <v>250883</v>
          </cell>
          <cell r="E121" t="str">
            <v>-</v>
          </cell>
          <cell r="G121">
            <v>250883</v>
          </cell>
        </row>
        <row r="123">
          <cell r="A123" t="str">
            <v>Total base revenue (incl. FIB) before W/N</v>
          </cell>
          <cell r="C123">
            <v>699859</v>
          </cell>
          <cell r="E123">
            <v>77760</v>
          </cell>
          <cell r="G123">
            <v>777619</v>
          </cell>
        </row>
        <row r="124">
          <cell r="A124" t="str">
            <v>Total base revenue (incl. FIB) after W/N</v>
          </cell>
          <cell r="C124">
            <v>699859</v>
          </cell>
          <cell r="E124">
            <v>77760</v>
          </cell>
          <cell r="G124">
            <v>777619</v>
          </cell>
        </row>
        <row r="127">
          <cell r="A127" t="str">
            <v>FUEL REVENUE - Non W/N</v>
          </cell>
          <cell r="C127">
            <v>16280</v>
          </cell>
          <cell r="E127">
            <v>1809</v>
          </cell>
          <cell r="G127">
            <v>18089</v>
          </cell>
        </row>
        <row r="130">
          <cell r="A130" t="str">
            <v>TOTAL REVENUE Non Weather Normalized</v>
          </cell>
          <cell r="G130">
            <v>795708</v>
          </cell>
          <cell r="I130">
            <v>795708</v>
          </cell>
        </row>
        <row r="133">
          <cell r="A133" t="str">
            <v>TOTAL REVENUE - WEATHER NORMALIZED</v>
          </cell>
          <cell r="G133">
            <v>795708</v>
          </cell>
        </row>
      </sheetData>
      <sheetData sheetId="9">
        <row r="1">
          <cell r="A1" t="str">
            <v>1998 Test Year</v>
          </cell>
        </row>
        <row r="3">
          <cell r="A3" t="str">
            <v>Analysis of Fuel Costs vs. Fuel Revenues</v>
          </cell>
        </row>
        <row r="7">
          <cell r="B7" t="str">
            <v>January</v>
          </cell>
          <cell r="C7" t="str">
            <v>February</v>
          </cell>
          <cell r="D7" t="str">
            <v>March</v>
          </cell>
          <cell r="E7" t="str">
            <v>April</v>
          </cell>
          <cell r="F7" t="str">
            <v>May</v>
          </cell>
          <cell r="G7" t="str">
            <v>June</v>
          </cell>
          <cell r="H7" t="str">
            <v>July</v>
          </cell>
          <cell r="I7" t="str">
            <v>August</v>
          </cell>
          <cell r="J7" t="str">
            <v>September</v>
          </cell>
          <cell r="K7" t="str">
            <v>October</v>
          </cell>
          <cell r="L7" t="str">
            <v>November</v>
          </cell>
          <cell r="M7" t="str">
            <v>December</v>
          </cell>
        </row>
        <row r="9">
          <cell r="A9" t="str">
            <v>Net F &amp; I</v>
          </cell>
          <cell r="B9">
            <v>47744</v>
          </cell>
          <cell r="C9">
            <v>44444</v>
          </cell>
          <cell r="D9">
            <v>41206</v>
          </cell>
          <cell r="E9">
            <v>36006</v>
          </cell>
          <cell r="F9">
            <v>40284</v>
          </cell>
          <cell r="G9">
            <v>52076</v>
          </cell>
          <cell r="H9">
            <v>58041</v>
          </cell>
          <cell r="I9">
            <v>56874</v>
          </cell>
          <cell r="J9">
            <v>49789</v>
          </cell>
          <cell r="K9">
            <v>41424</v>
          </cell>
          <cell r="L9">
            <v>41692</v>
          </cell>
          <cell r="M9">
            <v>50296</v>
          </cell>
          <cell r="N9">
            <v>559876</v>
          </cell>
        </row>
        <row r="10">
          <cell r="A10" t="str">
            <v>EUM credits</v>
          </cell>
          <cell r="G10">
            <v>3049</v>
          </cell>
          <cell r="H10">
            <v>3291</v>
          </cell>
          <cell r="I10">
            <v>3291</v>
          </cell>
          <cell r="J10">
            <v>3170</v>
          </cell>
          <cell r="K10">
            <v>3048</v>
          </cell>
          <cell r="N10">
            <v>15849</v>
          </cell>
        </row>
        <row r="11">
          <cell r="A11" t="str">
            <v>Handling,</v>
          </cell>
        </row>
        <row r="12">
          <cell r="A12" t="str">
            <v xml:space="preserve">  unit tr, ppl</v>
          </cell>
          <cell r="B12">
            <v>1623</v>
          </cell>
          <cell r="C12">
            <v>1627</v>
          </cell>
          <cell r="D12">
            <v>1633</v>
          </cell>
          <cell r="E12">
            <v>1637</v>
          </cell>
          <cell r="F12">
            <v>1642</v>
          </cell>
          <cell r="G12">
            <v>1645</v>
          </cell>
          <cell r="H12">
            <v>1651</v>
          </cell>
          <cell r="I12">
            <v>1655</v>
          </cell>
          <cell r="J12">
            <v>1660</v>
          </cell>
          <cell r="K12">
            <v>1665</v>
          </cell>
          <cell r="L12">
            <v>1670</v>
          </cell>
          <cell r="M12">
            <v>1674</v>
          </cell>
          <cell r="N12">
            <v>19782</v>
          </cell>
        </row>
        <row r="14">
          <cell r="A14" t="str">
            <v>Allocable for cost of service</v>
          </cell>
          <cell r="B14">
            <v>46121</v>
          </cell>
          <cell r="C14">
            <v>42817</v>
          </cell>
          <cell r="D14">
            <v>39573</v>
          </cell>
          <cell r="E14">
            <v>34369</v>
          </cell>
          <cell r="F14">
            <v>38642</v>
          </cell>
          <cell r="G14">
            <v>47382</v>
          </cell>
          <cell r="H14">
            <v>53099</v>
          </cell>
          <cell r="I14">
            <v>51928</v>
          </cell>
          <cell r="J14">
            <v>44959</v>
          </cell>
          <cell r="K14">
            <v>36711</v>
          </cell>
          <cell r="L14">
            <v>40022</v>
          </cell>
          <cell r="M14">
            <v>48622</v>
          </cell>
          <cell r="N14">
            <v>524245</v>
          </cell>
        </row>
        <row r="16">
          <cell r="A16" t="str">
            <v>kwh sales</v>
          </cell>
        </row>
        <row r="17">
          <cell r="A17" t="str">
            <v xml:space="preserve">  Allocator</v>
          </cell>
          <cell r="B17">
            <v>0.36128199999999999</v>
          </cell>
          <cell r="C17">
            <v>0.36627599999999999</v>
          </cell>
          <cell r="D17">
            <v>0.38165100000000002</v>
          </cell>
          <cell r="E17">
            <v>0.39855600000000002</v>
          </cell>
          <cell r="F17">
            <v>0.413937</v>
          </cell>
          <cell r="G17">
            <v>0.39697900000000003</v>
          </cell>
          <cell r="H17">
            <v>0.39024900000000001</v>
          </cell>
          <cell r="I17">
            <v>0.39258599999999999</v>
          </cell>
          <cell r="J17">
            <v>0.39800200000000002</v>
          </cell>
          <cell r="K17">
            <v>0.40197100000000002</v>
          </cell>
          <cell r="L17">
            <v>0.38983800000000002</v>
          </cell>
          <cell r="M17">
            <v>0.36885299999999999</v>
          </cell>
        </row>
        <row r="18">
          <cell r="A18" t="str">
            <v>DC F &amp; I</v>
          </cell>
          <cell r="B18">
            <v>16663</v>
          </cell>
          <cell r="C18">
            <v>15683</v>
          </cell>
          <cell r="D18">
            <v>15103</v>
          </cell>
          <cell r="E18">
            <v>13698</v>
          </cell>
          <cell r="F18">
            <v>15995</v>
          </cell>
          <cell r="G18">
            <v>18810</v>
          </cell>
          <cell r="H18">
            <v>20722</v>
          </cell>
          <cell r="I18">
            <v>20386</v>
          </cell>
          <cell r="J18">
            <v>17894</v>
          </cell>
          <cell r="K18">
            <v>14757</v>
          </cell>
          <cell r="L18">
            <v>15602</v>
          </cell>
          <cell r="M18">
            <v>17934</v>
          </cell>
          <cell r="N18">
            <v>203247</v>
          </cell>
        </row>
        <row r="19">
          <cell r="A19" t="str">
            <v>D.C. EUM  credits, directly assigned</v>
          </cell>
          <cell r="G19">
            <v>408</v>
          </cell>
          <cell r="H19">
            <v>522</v>
          </cell>
          <cell r="I19">
            <v>522</v>
          </cell>
          <cell r="J19">
            <v>466</v>
          </cell>
          <cell r="K19">
            <v>408</v>
          </cell>
          <cell r="N19">
            <v>2326</v>
          </cell>
        </row>
        <row r="20">
          <cell r="A20" t="str">
            <v>Net F &amp; I for cost of service</v>
          </cell>
          <cell r="B20">
            <v>16663</v>
          </cell>
          <cell r="C20">
            <v>15683</v>
          </cell>
          <cell r="D20">
            <v>15103</v>
          </cell>
          <cell r="E20">
            <v>13698</v>
          </cell>
          <cell r="F20">
            <v>15995</v>
          </cell>
          <cell r="G20">
            <v>19218</v>
          </cell>
          <cell r="H20">
            <v>21244</v>
          </cell>
          <cell r="I20">
            <v>20908</v>
          </cell>
          <cell r="J20">
            <v>18360</v>
          </cell>
          <cell r="K20">
            <v>15165</v>
          </cell>
          <cell r="L20">
            <v>15602</v>
          </cell>
          <cell r="M20">
            <v>17934</v>
          </cell>
          <cell r="N20">
            <v>205573</v>
          </cell>
        </row>
        <row r="23">
          <cell r="A23" t="str">
            <v>System capacity purchases</v>
          </cell>
          <cell r="B23">
            <v>12360</v>
          </cell>
          <cell r="C23">
            <v>12360</v>
          </cell>
          <cell r="D23">
            <v>12360</v>
          </cell>
          <cell r="E23">
            <v>12360</v>
          </cell>
          <cell r="F23">
            <v>12360</v>
          </cell>
          <cell r="G23">
            <v>12387</v>
          </cell>
          <cell r="H23">
            <v>12387</v>
          </cell>
          <cell r="I23">
            <v>12387</v>
          </cell>
          <cell r="J23">
            <v>12387</v>
          </cell>
          <cell r="K23">
            <v>12368</v>
          </cell>
          <cell r="L23">
            <v>12360</v>
          </cell>
          <cell r="M23">
            <v>12355</v>
          </cell>
          <cell r="N23">
            <v>148431</v>
          </cell>
        </row>
        <row r="24">
          <cell r="A24" t="str">
            <v>A &amp; E NCP  allocator, D.C.</v>
          </cell>
          <cell r="B24">
            <v>0.37769999999999998</v>
          </cell>
          <cell r="C24">
            <v>0.37769999999999998</v>
          </cell>
          <cell r="D24">
            <v>0.37769999999999998</v>
          </cell>
          <cell r="E24">
            <v>0.37769999999999998</v>
          </cell>
          <cell r="F24">
            <v>0.37769999999999998</v>
          </cell>
          <cell r="G24">
            <v>0.37769999999999998</v>
          </cell>
          <cell r="H24">
            <v>0.37769999999999998</v>
          </cell>
          <cell r="I24">
            <v>0.37769999999999998</v>
          </cell>
          <cell r="J24">
            <v>0.37769999999999998</v>
          </cell>
          <cell r="K24">
            <v>0.37769999999999998</v>
          </cell>
          <cell r="L24">
            <v>0.37769999999999998</v>
          </cell>
          <cell r="M24">
            <v>0.37769999999999998</v>
          </cell>
        </row>
        <row r="25">
          <cell r="A25" t="str">
            <v>D.C. Cap Purchase, allocated on demand</v>
          </cell>
          <cell r="B25">
            <v>4668</v>
          </cell>
          <cell r="C25">
            <v>4668</v>
          </cell>
          <cell r="D25">
            <v>4668</v>
          </cell>
          <cell r="E25">
            <v>4668</v>
          </cell>
          <cell r="F25">
            <v>4668</v>
          </cell>
          <cell r="G25">
            <v>4679</v>
          </cell>
          <cell r="H25">
            <v>4679</v>
          </cell>
          <cell r="I25">
            <v>4679</v>
          </cell>
          <cell r="J25">
            <v>4679</v>
          </cell>
          <cell r="K25">
            <v>4671</v>
          </cell>
          <cell r="L25">
            <v>4668</v>
          </cell>
          <cell r="M25">
            <v>4667</v>
          </cell>
          <cell r="N25">
            <v>56062</v>
          </cell>
        </row>
        <row r="27">
          <cell r="A27" t="str">
            <v>D.C. Cap Purch, allocated on KWH sales</v>
          </cell>
          <cell r="B27">
            <v>4465</v>
          </cell>
          <cell r="C27">
            <v>4527</v>
          </cell>
          <cell r="D27">
            <v>4717</v>
          </cell>
          <cell r="E27">
            <v>4926</v>
          </cell>
          <cell r="F27">
            <v>5116</v>
          </cell>
          <cell r="G27">
            <v>4917</v>
          </cell>
          <cell r="H27">
            <v>4834</v>
          </cell>
          <cell r="I27">
            <v>4863</v>
          </cell>
          <cell r="J27">
            <v>4930</v>
          </cell>
          <cell r="K27">
            <v>4972</v>
          </cell>
          <cell r="L27">
            <v>4818</v>
          </cell>
          <cell r="M27">
            <v>4557</v>
          </cell>
          <cell r="N27">
            <v>57642</v>
          </cell>
        </row>
        <row r="29">
          <cell r="A29" t="str">
            <v xml:space="preserve">Total D.C. recoverable fuel cost </v>
          </cell>
        </row>
        <row r="30">
          <cell r="A30" t="str">
            <v xml:space="preserve">     included in cost of service</v>
          </cell>
          <cell r="B30">
            <v>21331</v>
          </cell>
          <cell r="C30">
            <v>20351</v>
          </cell>
          <cell r="D30">
            <v>19771</v>
          </cell>
          <cell r="E30">
            <v>18366</v>
          </cell>
          <cell r="F30">
            <v>20663</v>
          </cell>
          <cell r="G30">
            <v>23897</v>
          </cell>
          <cell r="H30">
            <v>25923</v>
          </cell>
          <cell r="I30">
            <v>25587</v>
          </cell>
          <cell r="J30">
            <v>23039</v>
          </cell>
          <cell r="K30">
            <v>19836</v>
          </cell>
          <cell r="L30">
            <v>20270</v>
          </cell>
          <cell r="M30">
            <v>22601</v>
          </cell>
          <cell r="N30">
            <v>261635</v>
          </cell>
        </row>
        <row r="32">
          <cell r="A32" t="str">
            <v>D.C. non-recoverable fuel cost included</v>
          </cell>
        </row>
        <row r="33">
          <cell r="A33" t="str">
            <v xml:space="preserve">     in cost of service:</v>
          </cell>
          <cell r="B33">
            <v>586</v>
          </cell>
          <cell r="C33">
            <v>596</v>
          </cell>
          <cell r="D33">
            <v>623</v>
          </cell>
          <cell r="E33">
            <v>652</v>
          </cell>
          <cell r="F33">
            <v>680</v>
          </cell>
          <cell r="G33">
            <v>653</v>
          </cell>
          <cell r="H33">
            <v>644</v>
          </cell>
          <cell r="I33">
            <v>650</v>
          </cell>
          <cell r="J33">
            <v>661</v>
          </cell>
          <cell r="K33">
            <v>669</v>
          </cell>
          <cell r="L33">
            <v>651</v>
          </cell>
          <cell r="M33">
            <v>617</v>
          </cell>
          <cell r="N33">
            <v>7682</v>
          </cell>
        </row>
        <row r="35">
          <cell r="A35" t="str">
            <v>Fuel cost in cost of service</v>
          </cell>
          <cell r="B35">
            <v>21917</v>
          </cell>
          <cell r="C35">
            <v>20947</v>
          </cell>
          <cell r="D35">
            <v>20394</v>
          </cell>
          <cell r="E35">
            <v>19018</v>
          </cell>
          <cell r="F35">
            <v>21343</v>
          </cell>
          <cell r="G35">
            <v>24550</v>
          </cell>
          <cell r="H35">
            <v>26567</v>
          </cell>
          <cell r="I35">
            <v>26237</v>
          </cell>
          <cell r="J35">
            <v>23700</v>
          </cell>
          <cell r="K35">
            <v>20505</v>
          </cell>
          <cell r="L35">
            <v>20921</v>
          </cell>
          <cell r="M35">
            <v>23218</v>
          </cell>
          <cell r="N35">
            <v>269317</v>
          </cell>
        </row>
        <row r="37">
          <cell r="A37" t="str">
            <v>Fuel to be recovered in FAC</v>
          </cell>
        </row>
        <row r="38">
          <cell r="A38" t="str">
            <v xml:space="preserve">      Net F &amp; I, incl EUM credits</v>
          </cell>
          <cell r="B38">
            <v>46121</v>
          </cell>
          <cell r="C38">
            <v>42817</v>
          </cell>
          <cell r="D38">
            <v>39573</v>
          </cell>
          <cell r="E38">
            <v>34369</v>
          </cell>
          <cell r="F38">
            <v>38642</v>
          </cell>
          <cell r="G38">
            <v>50431</v>
          </cell>
          <cell r="H38">
            <v>56390</v>
          </cell>
          <cell r="I38">
            <v>55219</v>
          </cell>
          <cell r="J38">
            <v>48129</v>
          </cell>
          <cell r="K38">
            <v>39759</v>
          </cell>
          <cell r="L38">
            <v>40022</v>
          </cell>
          <cell r="M38">
            <v>48622</v>
          </cell>
          <cell r="N38">
            <v>540094</v>
          </cell>
        </row>
        <row r="39">
          <cell r="A39" t="str">
            <v xml:space="preserve">      Capacity</v>
          </cell>
          <cell r="B39">
            <v>12360</v>
          </cell>
          <cell r="C39">
            <v>12360</v>
          </cell>
          <cell r="D39">
            <v>12360</v>
          </cell>
          <cell r="E39">
            <v>12360</v>
          </cell>
          <cell r="F39">
            <v>12360</v>
          </cell>
          <cell r="G39">
            <v>12387</v>
          </cell>
          <cell r="H39">
            <v>12387</v>
          </cell>
          <cell r="I39">
            <v>12387</v>
          </cell>
          <cell r="J39">
            <v>12387</v>
          </cell>
          <cell r="K39">
            <v>12368</v>
          </cell>
          <cell r="L39">
            <v>12360</v>
          </cell>
          <cell r="M39">
            <v>12355</v>
          </cell>
          <cell r="N39">
            <v>148431</v>
          </cell>
        </row>
        <row r="40">
          <cell r="B40">
            <v>58481</v>
          </cell>
          <cell r="C40">
            <v>55177</v>
          </cell>
          <cell r="D40">
            <v>51933</v>
          </cell>
          <cell r="E40">
            <v>46729</v>
          </cell>
          <cell r="F40">
            <v>51002</v>
          </cell>
          <cell r="G40">
            <v>62818</v>
          </cell>
          <cell r="H40">
            <v>68777</v>
          </cell>
          <cell r="I40">
            <v>67606</v>
          </cell>
          <cell r="J40">
            <v>60516</v>
          </cell>
          <cell r="K40">
            <v>52127</v>
          </cell>
          <cell r="L40">
            <v>52382</v>
          </cell>
          <cell r="M40">
            <v>60977</v>
          </cell>
          <cell r="N40">
            <v>688525</v>
          </cell>
        </row>
        <row r="41">
          <cell r="B41">
            <v>0.36128199999999999</v>
          </cell>
          <cell r="C41">
            <v>0.36627599999999999</v>
          </cell>
          <cell r="D41">
            <v>0.38165100000000002</v>
          </cell>
          <cell r="E41">
            <v>0.39855600000000002</v>
          </cell>
          <cell r="F41">
            <v>0.413937</v>
          </cell>
          <cell r="G41">
            <v>0.39697900000000003</v>
          </cell>
          <cell r="H41">
            <v>0.39024900000000001</v>
          </cell>
          <cell r="I41">
            <v>0.39258599999999999</v>
          </cell>
          <cell r="J41">
            <v>0.39800200000000002</v>
          </cell>
          <cell r="K41">
            <v>0.40197100000000002</v>
          </cell>
          <cell r="L41">
            <v>0.38983800000000002</v>
          </cell>
          <cell r="M41">
            <v>0.36885299999999999</v>
          </cell>
        </row>
        <row r="42">
          <cell r="A42" t="str">
            <v xml:space="preserve">      Net D.C. recoverable</v>
          </cell>
          <cell r="B42">
            <v>21128</v>
          </cell>
          <cell r="C42">
            <v>20210</v>
          </cell>
          <cell r="D42">
            <v>19820</v>
          </cell>
          <cell r="E42">
            <v>18624</v>
          </cell>
          <cell r="F42">
            <v>21112</v>
          </cell>
          <cell r="G42">
            <v>24937</v>
          </cell>
          <cell r="H42">
            <v>26840</v>
          </cell>
          <cell r="I42">
            <v>26541</v>
          </cell>
          <cell r="J42">
            <v>24085</v>
          </cell>
          <cell r="K42">
            <v>20954</v>
          </cell>
          <cell r="L42">
            <v>20420</v>
          </cell>
          <cell r="M42">
            <v>22492</v>
          </cell>
          <cell r="N42">
            <v>267163</v>
          </cell>
        </row>
        <row r="44">
          <cell r="A44" t="str">
            <v>D.C. fuel in base (per Revenue Analysis)</v>
          </cell>
          <cell r="B44">
            <v>21108</v>
          </cell>
          <cell r="C44">
            <v>19240</v>
          </cell>
          <cell r="D44">
            <v>19521</v>
          </cell>
          <cell r="E44">
            <v>18099</v>
          </cell>
          <cell r="F44">
            <v>20330</v>
          </cell>
          <cell r="G44">
            <v>22591</v>
          </cell>
          <cell r="H44">
            <v>26027</v>
          </cell>
          <cell r="I44">
            <v>25168</v>
          </cell>
          <cell r="J44">
            <v>20661</v>
          </cell>
          <cell r="K44">
            <v>18672</v>
          </cell>
          <cell r="L44">
            <v>18671</v>
          </cell>
          <cell r="M44">
            <v>20795</v>
          </cell>
          <cell r="N44">
            <v>250883</v>
          </cell>
        </row>
        <row r="46">
          <cell r="A46" t="str">
            <v xml:space="preserve">D.C. fuel revenue excl GRT </v>
          </cell>
          <cell r="B46">
            <v>20</v>
          </cell>
          <cell r="C46">
            <v>970</v>
          </cell>
          <cell r="D46">
            <v>299</v>
          </cell>
          <cell r="E46">
            <v>525</v>
          </cell>
          <cell r="F46">
            <v>782</v>
          </cell>
          <cell r="G46">
            <v>2346</v>
          </cell>
          <cell r="H46">
            <v>813</v>
          </cell>
          <cell r="I46">
            <v>1373</v>
          </cell>
          <cell r="J46">
            <v>3424</v>
          </cell>
          <cell r="K46">
            <v>2282</v>
          </cell>
          <cell r="L46">
            <v>1749</v>
          </cell>
          <cell r="M46">
            <v>1697</v>
          </cell>
          <cell r="N46">
            <v>16280</v>
          </cell>
        </row>
        <row r="47">
          <cell r="A47" t="str">
            <v>GRT</v>
          </cell>
          <cell r="B47">
            <v>2</v>
          </cell>
          <cell r="C47">
            <v>108</v>
          </cell>
          <cell r="D47">
            <v>33</v>
          </cell>
          <cell r="E47">
            <v>58</v>
          </cell>
          <cell r="F47">
            <v>87</v>
          </cell>
          <cell r="G47">
            <v>261</v>
          </cell>
          <cell r="H47">
            <v>90</v>
          </cell>
          <cell r="I47">
            <v>153</v>
          </cell>
          <cell r="J47">
            <v>380</v>
          </cell>
          <cell r="K47">
            <v>254</v>
          </cell>
          <cell r="L47">
            <v>194</v>
          </cell>
          <cell r="M47">
            <v>189</v>
          </cell>
          <cell r="N47">
            <v>1809</v>
          </cell>
        </row>
        <row r="48">
          <cell r="A48" t="str">
            <v>Fuel revenue currently included  in COS</v>
          </cell>
          <cell r="B48">
            <v>22</v>
          </cell>
          <cell r="C48">
            <v>1078</v>
          </cell>
          <cell r="D48">
            <v>332</v>
          </cell>
          <cell r="E48">
            <v>583</v>
          </cell>
          <cell r="F48">
            <v>869</v>
          </cell>
          <cell r="G48">
            <v>2607</v>
          </cell>
          <cell r="H48">
            <v>903</v>
          </cell>
          <cell r="I48">
            <v>1526</v>
          </cell>
          <cell r="J48">
            <v>3804</v>
          </cell>
          <cell r="K48">
            <v>2536</v>
          </cell>
          <cell r="L48">
            <v>1943</v>
          </cell>
          <cell r="M48">
            <v>1886</v>
          </cell>
          <cell r="N48">
            <v>16280</v>
          </cell>
        </row>
      </sheetData>
      <sheetData sheetId="10">
        <row r="3">
          <cell r="A3" t="str">
            <v>ANALYSIS OF OTHER O &amp; M</v>
          </cell>
        </row>
        <row r="5">
          <cell r="C5" t="str">
            <v xml:space="preserve"> 1996 DETAIL</v>
          </cell>
          <cell r="G5" t="str">
            <v>FC 951</v>
          </cell>
        </row>
        <row r="6">
          <cell r="C6" t="str">
            <v>12 mos. ended 12/31/1998</v>
          </cell>
          <cell r="G6" t="str">
            <v>12 mos. ended 12/31/1995</v>
          </cell>
          <cell r="N6" t="str">
            <v>Change due</v>
          </cell>
          <cell r="O6" t="str">
            <v>Change due</v>
          </cell>
        </row>
        <row r="7">
          <cell r="N7" t="str">
            <v xml:space="preserve">D </v>
          </cell>
          <cell r="O7" t="str">
            <v xml:space="preserve">D </v>
          </cell>
        </row>
        <row r="8">
          <cell r="C8" t="str">
            <v>System</v>
          </cell>
          <cell r="D8" t="str">
            <v>DC</v>
          </cell>
          <cell r="G8" t="str">
            <v>System</v>
          </cell>
          <cell r="H8" t="str">
            <v>DC</v>
          </cell>
          <cell r="K8" t="str">
            <v>System</v>
          </cell>
          <cell r="L8" t="str">
            <v>DC</v>
          </cell>
          <cell r="N8" t="str">
            <v>Costs</v>
          </cell>
          <cell r="O8" t="str">
            <v>Allocator</v>
          </cell>
          <cell r="P8" t="str">
            <v>Net</v>
          </cell>
          <cell r="Q8" t="str">
            <v>Check</v>
          </cell>
        </row>
        <row r="10">
          <cell r="A10" t="str">
            <v>Unadjusted</v>
          </cell>
          <cell r="C10">
            <v>313967</v>
          </cell>
          <cell r="D10">
            <v>121408</v>
          </cell>
          <cell r="E10">
            <v>0.38669999999999999</v>
          </cell>
          <cell r="G10">
            <v>301638</v>
          </cell>
          <cell r="H10">
            <v>118054</v>
          </cell>
          <cell r="I10">
            <v>0.39140000000000003</v>
          </cell>
          <cell r="K10">
            <v>12329</v>
          </cell>
          <cell r="L10">
            <v>3354</v>
          </cell>
          <cell r="N10">
            <v>4826</v>
          </cell>
          <cell r="O10">
            <v>-1476</v>
          </cell>
          <cell r="P10">
            <v>3350</v>
          </cell>
          <cell r="Q10">
            <v>3354</v>
          </cell>
        </row>
        <row r="11">
          <cell r="A11" t="str">
            <v>Contr Ctr Lease</v>
          </cell>
          <cell r="C11">
            <v>15251</v>
          </cell>
          <cell r="D11">
            <v>6014</v>
          </cell>
          <cell r="E11">
            <v>0.39433000000000001</v>
          </cell>
          <cell r="G11">
            <v>15251</v>
          </cell>
          <cell r="H11">
            <v>6055</v>
          </cell>
          <cell r="I11">
            <v>0.39700000000000002</v>
          </cell>
          <cell r="K11">
            <v>0</v>
          </cell>
          <cell r="L11">
            <v>-41</v>
          </cell>
          <cell r="N11">
            <v>0</v>
          </cell>
          <cell r="O11">
            <v>-41</v>
          </cell>
          <cell r="P11">
            <v>-41</v>
          </cell>
          <cell r="Q11">
            <v>41</v>
          </cell>
        </row>
        <row r="12">
          <cell r="C12">
            <v>329218</v>
          </cell>
          <cell r="D12">
            <v>127422</v>
          </cell>
          <cell r="E12">
            <v>0.38700000000000001</v>
          </cell>
          <cell r="G12">
            <v>316889</v>
          </cell>
          <cell r="H12">
            <v>124109</v>
          </cell>
        </row>
        <row r="14">
          <cell r="A14" t="str">
            <v>RMA's</v>
          </cell>
        </row>
        <row r="15">
          <cell r="B15" t="str">
            <v>Wages</v>
          </cell>
          <cell r="C15">
            <v>4582</v>
          </cell>
          <cell r="D15">
            <v>1774</v>
          </cell>
          <cell r="E15">
            <v>0.38716</v>
          </cell>
          <cell r="G15">
            <v>6130</v>
          </cell>
          <cell r="H15">
            <v>2389</v>
          </cell>
          <cell r="I15">
            <v>0.38969999999999999</v>
          </cell>
          <cell r="K15">
            <v>-1548</v>
          </cell>
          <cell r="L15">
            <v>-615</v>
          </cell>
        </row>
        <row r="16">
          <cell r="B16" t="str">
            <v>VSP</v>
          </cell>
          <cell r="C16">
            <v>-11996</v>
          </cell>
          <cell r="D16">
            <v>-4644</v>
          </cell>
          <cell r="E16">
            <v>0.38716</v>
          </cell>
          <cell r="G16">
            <v>-7999</v>
          </cell>
          <cell r="H16">
            <v>-3117</v>
          </cell>
          <cell r="I16">
            <v>0.38969999999999999</v>
          </cell>
          <cell r="K16">
            <v>-3997</v>
          </cell>
          <cell r="L16">
            <v>-1527</v>
          </cell>
        </row>
        <row r="17">
          <cell r="B17" t="str">
            <v>Restaffing</v>
          </cell>
          <cell r="C17">
            <v>8062</v>
          </cell>
          <cell r="D17">
            <v>3121</v>
          </cell>
          <cell r="E17">
            <v>0.38716</v>
          </cell>
          <cell r="G17">
            <v>0</v>
          </cell>
          <cell r="H17">
            <v>0</v>
          </cell>
          <cell r="K17">
            <v>8062</v>
          </cell>
          <cell r="L17">
            <v>3121</v>
          </cell>
        </row>
        <row r="18">
          <cell r="C18">
            <v>648</v>
          </cell>
          <cell r="D18">
            <v>251</v>
          </cell>
          <cell r="G18">
            <v>-1869</v>
          </cell>
          <cell r="H18">
            <v>-728</v>
          </cell>
        </row>
        <row r="19">
          <cell r="B19" t="str">
            <v>VSP</v>
          </cell>
          <cell r="C19">
            <v>2038</v>
          </cell>
          <cell r="D19">
            <v>789</v>
          </cell>
          <cell r="E19">
            <v>0.38716</v>
          </cell>
        </row>
        <row r="20">
          <cell r="B20" t="str">
            <v>Gainshare</v>
          </cell>
          <cell r="C20">
            <v>0</v>
          </cell>
          <cell r="D20">
            <v>0</v>
          </cell>
          <cell r="E20">
            <v>0.38716</v>
          </cell>
          <cell r="G20">
            <v>-3527</v>
          </cell>
          <cell r="H20">
            <v>-1374</v>
          </cell>
          <cell r="I20">
            <v>0.38969999999999999</v>
          </cell>
          <cell r="K20">
            <v>3527</v>
          </cell>
          <cell r="L20">
            <v>1374</v>
          </cell>
        </row>
        <row r="21">
          <cell r="B21" t="str">
            <v>Benefits</v>
          </cell>
          <cell r="C21">
            <v>2888</v>
          </cell>
          <cell r="D21">
            <v>1118</v>
          </cell>
          <cell r="E21">
            <v>0.38716</v>
          </cell>
          <cell r="K21">
            <v>2888</v>
          </cell>
          <cell r="L21">
            <v>1118</v>
          </cell>
        </row>
        <row r="22">
          <cell r="B22" t="str">
            <v>SERP</v>
          </cell>
          <cell r="C22">
            <v>-583</v>
          </cell>
          <cell r="D22">
            <v>-226</v>
          </cell>
          <cell r="E22">
            <v>0.38716</v>
          </cell>
          <cell r="G22">
            <v>-672</v>
          </cell>
          <cell r="H22">
            <v>-262</v>
          </cell>
          <cell r="I22">
            <v>0.38969999999999999</v>
          </cell>
          <cell r="K22">
            <v>89</v>
          </cell>
          <cell r="L22">
            <v>36</v>
          </cell>
        </row>
        <row r="23">
          <cell r="B23" t="str">
            <v>EPRI</v>
          </cell>
          <cell r="C23">
            <v>-3045</v>
          </cell>
          <cell r="D23">
            <v>-1179</v>
          </cell>
          <cell r="E23">
            <v>0.38716</v>
          </cell>
          <cell r="G23">
            <v>-216</v>
          </cell>
          <cell r="H23">
            <v>-84</v>
          </cell>
          <cell r="I23">
            <v>0.38969999999999999</v>
          </cell>
          <cell r="K23">
            <v>-2829</v>
          </cell>
          <cell r="L23">
            <v>-1095</v>
          </cell>
        </row>
        <row r="24">
          <cell r="B24" t="str">
            <v>Ind Contr</v>
          </cell>
          <cell r="C24">
            <v>-1233</v>
          </cell>
          <cell r="D24">
            <v>-477</v>
          </cell>
          <cell r="E24">
            <v>0.38716</v>
          </cell>
          <cell r="G24">
            <v>-1097</v>
          </cell>
          <cell r="H24">
            <v>-428</v>
          </cell>
          <cell r="I24">
            <v>0.38969999999999999</v>
          </cell>
          <cell r="K24">
            <v>-136</v>
          </cell>
          <cell r="L24">
            <v>-49</v>
          </cell>
        </row>
        <row r="25">
          <cell r="B25" t="str">
            <v>Adv</v>
          </cell>
          <cell r="C25">
            <v>-4423</v>
          </cell>
          <cell r="D25">
            <v>-1286</v>
          </cell>
          <cell r="E25">
            <v>0.29085</v>
          </cell>
          <cell r="G25">
            <v>-888</v>
          </cell>
          <cell r="H25">
            <v>-346</v>
          </cell>
          <cell r="I25">
            <v>0.38969999999999999</v>
          </cell>
          <cell r="K25">
            <v>-3535</v>
          </cell>
          <cell r="L25">
            <v>-940</v>
          </cell>
        </row>
        <row r="26">
          <cell r="B26" t="str">
            <v>Cust Dep Int</v>
          </cell>
          <cell r="C26">
            <v>505</v>
          </cell>
          <cell r="D26">
            <v>505</v>
          </cell>
          <cell r="E26">
            <v>1</v>
          </cell>
          <cell r="G26">
            <v>566</v>
          </cell>
          <cell r="H26">
            <v>566</v>
          </cell>
          <cell r="I26">
            <v>1</v>
          </cell>
          <cell r="K26">
            <v>-61</v>
          </cell>
          <cell r="L26">
            <v>-61</v>
          </cell>
        </row>
        <row r="27">
          <cell r="B27" t="str">
            <v>Reg</v>
          </cell>
          <cell r="C27">
            <v>48</v>
          </cell>
          <cell r="D27">
            <v>48</v>
          </cell>
          <cell r="E27">
            <v>1</v>
          </cell>
          <cell r="G27">
            <v>208</v>
          </cell>
          <cell r="H27">
            <v>208</v>
          </cell>
          <cell r="I27">
            <v>1</v>
          </cell>
          <cell r="K27">
            <v>-160</v>
          </cell>
          <cell r="L27">
            <v>-160</v>
          </cell>
        </row>
        <row r="28">
          <cell r="B28" t="str">
            <v>Y2K</v>
          </cell>
          <cell r="C28">
            <v>-1671</v>
          </cell>
          <cell r="D28">
            <v>-647</v>
          </cell>
          <cell r="E28">
            <v>0.38716</v>
          </cell>
          <cell r="K28">
            <v>-1671</v>
          </cell>
          <cell r="L28">
            <v>-647</v>
          </cell>
        </row>
        <row r="29">
          <cell r="B29" t="str">
            <v>PJM</v>
          </cell>
          <cell r="C29">
            <v>1998</v>
          </cell>
          <cell r="D29">
            <v>774</v>
          </cell>
          <cell r="E29">
            <v>0.38716</v>
          </cell>
          <cell r="K29">
            <v>1998</v>
          </cell>
          <cell r="L29">
            <v>774</v>
          </cell>
        </row>
        <row r="32">
          <cell r="B32" t="str">
            <v>subtotal RMA's</v>
          </cell>
          <cell r="C32">
            <v>-2830</v>
          </cell>
          <cell r="D32">
            <v>-330</v>
          </cell>
          <cell r="G32">
            <v>-7495</v>
          </cell>
          <cell r="H32">
            <v>-2448</v>
          </cell>
          <cell r="K32">
            <v>110</v>
          </cell>
          <cell r="L32">
            <v>350</v>
          </cell>
          <cell r="N32">
            <v>1856</v>
          </cell>
          <cell r="O32">
            <v>277</v>
          </cell>
          <cell r="P32">
            <v>2133</v>
          </cell>
          <cell r="Q32">
            <v>-2118</v>
          </cell>
        </row>
        <row r="35">
          <cell r="B35" t="str">
            <v>Total</v>
          </cell>
          <cell r="C35">
            <v>326388</v>
          </cell>
          <cell r="D35">
            <v>127092</v>
          </cell>
          <cell r="E35">
            <v>0.38940000000000002</v>
          </cell>
          <cell r="G35">
            <v>309394</v>
          </cell>
          <cell r="H35">
            <v>121661</v>
          </cell>
          <cell r="I35">
            <v>0.39319999999999999</v>
          </cell>
          <cell r="K35">
            <v>16994</v>
          </cell>
          <cell r="L35">
            <v>5431</v>
          </cell>
          <cell r="N35">
            <v>6682</v>
          </cell>
          <cell r="O35">
            <v>-1240</v>
          </cell>
          <cell r="P35">
            <v>5442</v>
          </cell>
          <cell r="Q35">
            <v>5431</v>
          </cell>
        </row>
      </sheetData>
      <sheetData sheetId="11">
        <row r="1">
          <cell r="O1" t="str">
            <v>POTOMAC ELECTRIC POWER COMPANY</v>
          </cell>
        </row>
        <row r="2">
          <cell r="O2" t="str">
            <v>District of Columbia</v>
          </cell>
        </row>
        <row r="3">
          <cell r="O3" t="str">
            <v>Analysis of Revenue Requirement -- F.C. 939 Per Order vs. Twelve Months Ended December 31, 1995</v>
          </cell>
        </row>
        <row r="5">
          <cell r="A5" t="str">
            <v>RECONCILIATION OF GROSS RECEIPTS TAX CALC</v>
          </cell>
          <cell r="J5">
            <v>36398.59824861111</v>
          </cell>
          <cell r="O5" t="str">
            <v>Summary of Gross Receipts Tax Calculation vs. Cost of Service</v>
          </cell>
          <cell r="AA5" t="str">
            <v>Analysis of F.C. 939 gross receipts tax - Impact of June 94 increase to 10%</v>
          </cell>
        </row>
        <row r="6">
          <cell r="J6">
            <v>36398.59824861111</v>
          </cell>
        </row>
        <row r="7">
          <cell r="O7" t="str">
            <v>Formal Case 939</v>
          </cell>
        </row>
        <row r="9">
          <cell r="D9" t="str">
            <v xml:space="preserve"> </v>
          </cell>
          <cell r="J9" t="str">
            <v>Revenue</v>
          </cell>
          <cell r="Q9" t="str">
            <v>Forfeited</v>
          </cell>
          <cell r="V9" t="str">
            <v>Calc rate</v>
          </cell>
          <cell r="W9" t="str">
            <v xml:space="preserve">GRT on </v>
          </cell>
          <cell r="X9" t="str">
            <v xml:space="preserve">GRT on </v>
          </cell>
          <cell r="Y9" t="str">
            <v xml:space="preserve">GRT on </v>
          </cell>
        </row>
        <row r="10">
          <cell r="D10" t="str">
            <v>1996</v>
          </cell>
          <cell r="F10" t="str">
            <v>1995</v>
          </cell>
          <cell r="H10" t="str">
            <v>Difference</v>
          </cell>
          <cell r="J10" t="str">
            <v>Requirement</v>
          </cell>
          <cell r="Q10" t="str">
            <v>Discounts</v>
          </cell>
          <cell r="R10" t="str">
            <v>rents, other</v>
          </cell>
          <cell r="U10" t="str">
            <v>Calc rate</v>
          </cell>
          <cell r="V10" t="str">
            <v>on  Rev</v>
          </cell>
          <cell r="W10" t="str">
            <v>Total Rev</v>
          </cell>
          <cell r="X10" t="str">
            <v xml:space="preserve"> Rev excl</v>
          </cell>
          <cell r="Y10" t="str">
            <v xml:space="preserve"> Rev excl</v>
          </cell>
        </row>
        <row r="11">
          <cell r="P11" t="str">
            <v>Sale of Elec</v>
          </cell>
          <cell r="Q11" t="str">
            <v>&amp; Misc</v>
          </cell>
          <cell r="R11" t="str">
            <v>(A/C 454,456)</v>
          </cell>
          <cell r="S11" t="str">
            <v>Total</v>
          </cell>
          <cell r="T11" t="str">
            <v>GRT</v>
          </cell>
          <cell r="U11" t="str">
            <v>on total Rev</v>
          </cell>
          <cell r="V11" t="str">
            <v>excl rents</v>
          </cell>
          <cell r="W11" t="str">
            <v>@ 10%</v>
          </cell>
          <cell r="X11" t="str">
            <v>rents@ 10%</v>
          </cell>
          <cell r="Y11" t="str">
            <v>rents@ avg</v>
          </cell>
          <cell r="Z11">
            <v>9.973333333333334E-2</v>
          </cell>
          <cell r="AB11" t="str">
            <v>rev subj to grt</v>
          </cell>
        </row>
        <row r="12">
          <cell r="A12" t="str">
            <v>Per Book GRT</v>
          </cell>
          <cell r="D12">
            <v>74456</v>
          </cell>
          <cell r="F12">
            <v>73033</v>
          </cell>
          <cell r="H12">
            <v>1423</v>
          </cell>
        </row>
        <row r="13">
          <cell r="O13" t="str">
            <v>January</v>
          </cell>
          <cell r="P13">
            <v>52664</v>
          </cell>
          <cell r="Q13">
            <v>151</v>
          </cell>
          <cell r="R13">
            <v>170</v>
          </cell>
          <cell r="S13">
            <v>52985</v>
          </cell>
          <cell r="T13">
            <v>5097</v>
          </cell>
          <cell r="U13">
            <v>9.6199999999999994E-2</v>
          </cell>
          <cell r="V13">
            <v>9.6500000000000002E-2</v>
          </cell>
          <cell r="W13">
            <v>5299</v>
          </cell>
          <cell r="X13">
            <v>5282</v>
          </cell>
          <cell r="Y13">
            <v>5267</v>
          </cell>
          <cell r="Z13">
            <v>170</v>
          </cell>
          <cell r="AA13" t="str">
            <v>January</v>
          </cell>
          <cell r="AB13">
            <v>52815</v>
          </cell>
        </row>
        <row r="14">
          <cell r="A14" t="str">
            <v>RMA's</v>
          </cell>
          <cell r="D14">
            <v>-666</v>
          </cell>
          <cell r="F14">
            <v>843</v>
          </cell>
          <cell r="O14" t="str">
            <v>February</v>
          </cell>
          <cell r="P14">
            <v>46992</v>
          </cell>
          <cell r="Q14">
            <v>154</v>
          </cell>
          <cell r="R14">
            <v>70</v>
          </cell>
          <cell r="S14">
            <v>47216</v>
          </cell>
          <cell r="T14">
            <v>4558</v>
          </cell>
          <cell r="U14">
            <v>9.6500000000000002E-2</v>
          </cell>
          <cell r="V14">
            <v>9.6699999999999994E-2</v>
          </cell>
          <cell r="W14">
            <v>4722</v>
          </cell>
          <cell r="X14">
            <v>4715</v>
          </cell>
          <cell r="Y14">
            <v>4702</v>
          </cell>
          <cell r="Z14">
            <v>144</v>
          </cell>
          <cell r="AA14" t="str">
            <v>February</v>
          </cell>
          <cell r="AB14">
            <v>47146</v>
          </cell>
        </row>
        <row r="15">
          <cell r="H15">
            <v>-1509</v>
          </cell>
          <cell r="O15" t="str">
            <v>March</v>
          </cell>
          <cell r="P15">
            <v>48772</v>
          </cell>
          <cell r="Q15">
            <v>121</v>
          </cell>
          <cell r="R15">
            <v>78</v>
          </cell>
          <cell r="S15">
            <v>48971</v>
          </cell>
          <cell r="T15">
            <v>4722</v>
          </cell>
          <cell r="U15">
            <v>9.64E-2</v>
          </cell>
          <cell r="V15">
            <v>9.6600000000000005E-2</v>
          </cell>
          <cell r="W15">
            <v>4897</v>
          </cell>
          <cell r="X15">
            <v>4889</v>
          </cell>
          <cell r="Y15">
            <v>4876</v>
          </cell>
          <cell r="Z15">
            <v>154</v>
          </cell>
          <cell r="AA15" t="str">
            <v>March</v>
          </cell>
          <cell r="AB15">
            <v>48893</v>
          </cell>
        </row>
        <row r="16">
          <cell r="A16" t="str">
            <v>Rate Relief</v>
          </cell>
          <cell r="O16" t="str">
            <v>April</v>
          </cell>
          <cell r="P16">
            <v>46322</v>
          </cell>
          <cell r="Q16">
            <v>140</v>
          </cell>
          <cell r="R16">
            <v>74</v>
          </cell>
          <cell r="S16">
            <v>46536</v>
          </cell>
          <cell r="T16">
            <v>4489</v>
          </cell>
          <cell r="U16">
            <v>9.6500000000000002E-2</v>
          </cell>
          <cell r="V16">
            <v>9.6600000000000005E-2</v>
          </cell>
          <cell r="W16">
            <v>4654</v>
          </cell>
          <cell r="X16">
            <v>4646</v>
          </cell>
          <cell r="Y16">
            <v>4634</v>
          </cell>
          <cell r="Z16">
            <v>145</v>
          </cell>
          <cell r="AA16" t="str">
            <v>April</v>
          </cell>
          <cell r="AB16">
            <v>46462</v>
          </cell>
        </row>
        <row r="17">
          <cell r="O17" t="str">
            <v>May</v>
          </cell>
          <cell r="P17">
            <v>58870</v>
          </cell>
          <cell r="Q17">
            <v>121</v>
          </cell>
          <cell r="R17">
            <v>79</v>
          </cell>
          <cell r="S17">
            <v>59070</v>
          </cell>
          <cell r="T17">
            <v>5706</v>
          </cell>
          <cell r="U17">
            <v>9.6600000000000005E-2</v>
          </cell>
          <cell r="V17">
            <v>9.6699999999999994E-2</v>
          </cell>
          <cell r="W17">
            <v>5907</v>
          </cell>
          <cell r="X17">
            <v>5899</v>
          </cell>
          <cell r="Y17">
            <v>5883</v>
          </cell>
          <cell r="Z17">
            <v>177</v>
          </cell>
          <cell r="AA17" t="str">
            <v>May</v>
          </cell>
          <cell r="AB17">
            <v>58991</v>
          </cell>
        </row>
        <row r="18">
          <cell r="A18" t="str">
            <v>Adjusted GRT (including surcharge)</v>
          </cell>
          <cell r="D18">
            <v>73790</v>
          </cell>
          <cell r="F18">
            <v>73876</v>
          </cell>
          <cell r="H18">
            <v>-86</v>
          </cell>
          <cell r="J18">
            <v>-86</v>
          </cell>
          <cell r="O18" t="str">
            <v>June</v>
          </cell>
          <cell r="P18">
            <v>84250</v>
          </cell>
          <cell r="Q18">
            <v>98</v>
          </cell>
          <cell r="R18">
            <v>148</v>
          </cell>
          <cell r="S18">
            <v>84496</v>
          </cell>
          <cell r="T18">
            <v>8526</v>
          </cell>
          <cell r="U18">
            <v>0.1009</v>
          </cell>
          <cell r="V18">
            <v>0.1011</v>
          </cell>
          <cell r="W18">
            <v>8450</v>
          </cell>
          <cell r="X18">
            <v>8435</v>
          </cell>
          <cell r="AA18" t="str">
            <v>June</v>
          </cell>
          <cell r="AB18">
            <v>84348</v>
          </cell>
        </row>
        <row r="19">
          <cell r="O19" t="str">
            <v>July</v>
          </cell>
          <cell r="P19">
            <v>91100</v>
          </cell>
          <cell r="Q19">
            <v>185</v>
          </cell>
          <cell r="R19">
            <v>63</v>
          </cell>
          <cell r="S19">
            <v>91348</v>
          </cell>
          <cell r="T19">
            <v>9112</v>
          </cell>
          <cell r="U19">
            <v>9.98E-2</v>
          </cell>
          <cell r="V19">
            <v>9.98E-2</v>
          </cell>
          <cell r="W19">
            <v>9135</v>
          </cell>
          <cell r="X19">
            <v>9129</v>
          </cell>
          <cell r="AA19" t="str">
            <v>July</v>
          </cell>
          <cell r="AB19">
            <v>91285</v>
          </cell>
        </row>
        <row r="20">
          <cell r="O20" t="str">
            <v>August</v>
          </cell>
          <cell r="P20">
            <v>84377</v>
          </cell>
          <cell r="Q20">
            <v>173</v>
          </cell>
          <cell r="R20">
            <v>61</v>
          </cell>
          <cell r="S20">
            <v>84611</v>
          </cell>
          <cell r="T20">
            <v>8439</v>
          </cell>
          <cell r="U20">
            <v>9.9699999999999997E-2</v>
          </cell>
          <cell r="V20">
            <v>9.98E-2</v>
          </cell>
          <cell r="W20">
            <v>8461</v>
          </cell>
          <cell r="X20">
            <v>8455</v>
          </cell>
          <cell r="AA20" t="str">
            <v>August</v>
          </cell>
          <cell r="AB20">
            <v>84550</v>
          </cell>
        </row>
        <row r="21">
          <cell r="A21" t="str">
            <v>Change in total D.C. operating rev</v>
          </cell>
          <cell r="D21">
            <v>754796</v>
          </cell>
          <cell r="F21">
            <v>742559</v>
          </cell>
          <cell r="O21" t="str">
            <v>September</v>
          </cell>
          <cell r="P21">
            <v>72823</v>
          </cell>
          <cell r="Q21">
            <v>150</v>
          </cell>
          <cell r="R21">
            <v>63</v>
          </cell>
          <cell r="S21">
            <v>73036</v>
          </cell>
          <cell r="T21">
            <v>7281</v>
          </cell>
          <cell r="U21">
            <v>9.9699999999999997E-2</v>
          </cell>
          <cell r="V21">
            <v>9.98E-2</v>
          </cell>
          <cell r="W21">
            <v>7304</v>
          </cell>
          <cell r="X21">
            <v>7297</v>
          </cell>
          <cell r="AA21" t="str">
            <v>September</v>
          </cell>
          <cell r="AB21">
            <v>72973</v>
          </cell>
        </row>
        <row r="22">
          <cell r="A22" t="str">
            <v xml:space="preserve">    less D.C. rent</v>
          </cell>
          <cell r="D22">
            <v>-519</v>
          </cell>
          <cell r="F22">
            <v>-624</v>
          </cell>
          <cell r="O22" t="str">
            <v>October</v>
          </cell>
          <cell r="P22">
            <v>56854</v>
          </cell>
          <cell r="Q22">
            <v>121</v>
          </cell>
          <cell r="R22">
            <v>62</v>
          </cell>
          <cell r="S22">
            <v>57037</v>
          </cell>
          <cell r="T22">
            <v>5681</v>
          </cell>
          <cell r="U22">
            <v>9.9599999999999994E-2</v>
          </cell>
          <cell r="V22">
            <v>9.9699999999999997E-2</v>
          </cell>
          <cell r="W22">
            <v>5704</v>
          </cell>
          <cell r="X22">
            <v>5698</v>
          </cell>
          <cell r="AA22" t="str">
            <v>October</v>
          </cell>
          <cell r="AB22">
            <v>56975</v>
          </cell>
        </row>
        <row r="23">
          <cell r="O23" t="str">
            <v>November</v>
          </cell>
          <cell r="P23">
            <v>45464</v>
          </cell>
          <cell r="Q23">
            <v>98</v>
          </cell>
          <cell r="R23">
            <v>65</v>
          </cell>
          <cell r="S23">
            <v>45627</v>
          </cell>
          <cell r="T23">
            <v>4540</v>
          </cell>
          <cell r="U23">
            <v>9.9500000000000005E-2</v>
          </cell>
          <cell r="V23">
            <v>9.9599999999999994E-2</v>
          </cell>
          <cell r="W23">
            <v>4563</v>
          </cell>
          <cell r="X23">
            <v>4556</v>
          </cell>
          <cell r="AA23" t="str">
            <v>November</v>
          </cell>
          <cell r="AB23">
            <v>45562</v>
          </cell>
        </row>
        <row r="24">
          <cell r="A24" t="str">
            <v>Pure change in rev excl. rent</v>
          </cell>
          <cell r="D24">
            <v>754277</v>
          </cell>
          <cell r="F24">
            <v>741935</v>
          </cell>
          <cell r="H24">
            <v>12342</v>
          </cell>
          <cell r="O24" t="str">
            <v>December</v>
          </cell>
          <cell r="P24">
            <v>51221</v>
          </cell>
          <cell r="Q24">
            <v>110</v>
          </cell>
          <cell r="R24">
            <v>64</v>
          </cell>
          <cell r="S24">
            <v>51395</v>
          </cell>
          <cell r="T24">
            <v>5117</v>
          </cell>
          <cell r="U24">
            <v>9.9599999999999994E-2</v>
          </cell>
          <cell r="V24">
            <v>9.9699999999999997E-2</v>
          </cell>
          <cell r="W24">
            <v>5140</v>
          </cell>
          <cell r="X24">
            <v>5133</v>
          </cell>
          <cell r="AA24" t="str">
            <v>December</v>
          </cell>
          <cell r="AB24">
            <v>51331</v>
          </cell>
        </row>
        <row r="26">
          <cell r="A26" t="str">
            <v>GRT rate</v>
          </cell>
          <cell r="D26">
            <v>0.1</v>
          </cell>
          <cell r="F26">
            <v>0.1</v>
          </cell>
          <cell r="P26">
            <v>739709</v>
          </cell>
          <cell r="Q26">
            <v>1622</v>
          </cell>
          <cell r="R26">
            <v>997</v>
          </cell>
          <cell r="S26">
            <v>742328</v>
          </cell>
          <cell r="T26">
            <v>73268</v>
          </cell>
          <cell r="W26">
            <v>74236</v>
          </cell>
          <cell r="X26">
            <v>74134</v>
          </cell>
          <cell r="Z26">
            <v>790</v>
          </cell>
        </row>
        <row r="27">
          <cell r="A27" t="str">
            <v>Change to GRT expense due to</v>
          </cell>
        </row>
        <row r="28">
          <cell r="A28" t="str">
            <v xml:space="preserve">      revenue change</v>
          </cell>
          <cell r="D28">
            <v>75428</v>
          </cell>
          <cell r="F28">
            <v>74194</v>
          </cell>
          <cell r="H28">
            <v>1234</v>
          </cell>
          <cell r="O28" t="str">
            <v>Less alocation of TEB rent</v>
          </cell>
          <cell r="S28">
            <v>-228</v>
          </cell>
        </row>
        <row r="29">
          <cell r="O29" t="str">
            <v>D.C. revenue in unadjusted cost of service</v>
          </cell>
          <cell r="S29">
            <v>742100</v>
          </cell>
        </row>
        <row r="30">
          <cell r="S30">
            <v>0.1</v>
          </cell>
        </row>
        <row r="31">
          <cell r="A31" t="str">
            <v>Net undefined change</v>
          </cell>
          <cell r="D31">
            <v>-1638</v>
          </cell>
          <cell r="F31">
            <v>-318</v>
          </cell>
          <cell r="H31">
            <v>-1320</v>
          </cell>
          <cell r="J31">
            <v>-1467</v>
          </cell>
          <cell r="O31" t="str">
            <v>GRT on cost of service revenue @ 10%</v>
          </cell>
          <cell r="S31">
            <v>74210</v>
          </cell>
        </row>
        <row r="33">
          <cell r="O33" t="str">
            <v>LESS:  GRT on D.C. rental income still in COS:</v>
          </cell>
        </row>
        <row r="34">
          <cell r="Q34">
            <v>0.1</v>
          </cell>
          <cell r="R34">
            <v>769</v>
          </cell>
          <cell r="S34">
            <v>-77</v>
          </cell>
        </row>
        <row r="35">
          <cell r="O35" t="str">
            <v>Unexplained difference (some of which may</v>
          </cell>
        </row>
        <row r="36">
          <cell r="O36" t="str">
            <v xml:space="preserve">        be due to deduction on GRT return of </v>
          </cell>
        </row>
        <row r="37">
          <cell r="B37" t="str">
            <v xml:space="preserve">NOTE:  Forfeited Discount &amp; Misc. Service revenues are subject to GRT;  rent collected in  </v>
          </cell>
          <cell r="O37" t="str">
            <v xml:space="preserve">        bad debt expense</v>
          </cell>
          <cell r="S37">
            <v>-865</v>
          </cell>
        </row>
        <row r="38">
          <cell r="B38" t="str">
            <v xml:space="preserve">                                the District falls under the property tax return</v>
          </cell>
        </row>
        <row r="39">
          <cell r="O39" t="str">
            <v>GRT per unadjusted cost of service</v>
          </cell>
          <cell r="S39">
            <v>73268</v>
          </cell>
        </row>
        <row r="40">
          <cell r="Q40" t="str">
            <v>Revenue</v>
          </cell>
          <cell r="R40" t="str">
            <v>GRT @ 10%</v>
          </cell>
        </row>
        <row r="41">
          <cell r="P41" t="str">
            <v>RMA's</v>
          </cell>
          <cell r="Q41">
            <v>887</v>
          </cell>
          <cell r="R41">
            <v>89</v>
          </cell>
        </row>
        <row r="42">
          <cell r="P42" t="str">
            <v>Rate Relief</v>
          </cell>
          <cell r="Q42">
            <v>27887</v>
          </cell>
          <cell r="R42">
            <v>2789</v>
          </cell>
        </row>
        <row r="43">
          <cell r="S43">
            <v>2878</v>
          </cell>
        </row>
        <row r="44">
          <cell r="O44" t="str">
            <v>GRT per fully adjusted cost of service</v>
          </cell>
          <cell r="S44">
            <v>76146</v>
          </cell>
        </row>
        <row r="53">
          <cell r="O53" t="str">
            <v>POTOMAC ELECTRIC POWER COMPANY</v>
          </cell>
        </row>
        <row r="54">
          <cell r="O54" t="str">
            <v>District of Columbia</v>
          </cell>
        </row>
        <row r="55">
          <cell r="O55" t="str">
            <v>Analysis of Revenue Requirement -- F.C. 939 Per Order vs. Twelve Months Ended December 31, 1995</v>
          </cell>
        </row>
        <row r="57">
          <cell r="O57" t="str">
            <v>Summary of Gross Receipts Tax Calculation vs. Cost of Service</v>
          </cell>
        </row>
        <row r="59">
          <cell r="O59" t="str">
            <v>12 Months Ended December 31, 1995</v>
          </cell>
        </row>
        <row r="60">
          <cell r="Z60" t="str">
            <v xml:space="preserve">GRT on </v>
          </cell>
        </row>
        <row r="61">
          <cell r="Q61" t="str">
            <v>ECRR CCRF</v>
          </cell>
          <cell r="R61" t="str">
            <v>Forfeited</v>
          </cell>
          <cell r="X61" t="str">
            <v>Calc rate</v>
          </cell>
          <cell r="Y61" t="str">
            <v xml:space="preserve">GRT on </v>
          </cell>
          <cell r="Z61" t="str">
            <v xml:space="preserve"> Rev excl</v>
          </cell>
          <cell r="AA61" t="str">
            <v xml:space="preserve">GRT on </v>
          </cell>
        </row>
        <row r="62">
          <cell r="Q62" t="str">
            <v xml:space="preserve">incl in </v>
          </cell>
          <cell r="R62" t="str">
            <v>Discounts</v>
          </cell>
          <cell r="S62" t="str">
            <v>rents, other</v>
          </cell>
          <cell r="W62" t="str">
            <v>Calc rate</v>
          </cell>
          <cell r="X62" t="str">
            <v>on  Rev</v>
          </cell>
          <cell r="Y62" t="str">
            <v>Total Rev</v>
          </cell>
          <cell r="Z62" t="str">
            <v>ECRR CCRF</v>
          </cell>
          <cell r="AA62" t="str">
            <v xml:space="preserve"> Rev excl</v>
          </cell>
        </row>
        <row r="63">
          <cell r="P63" t="str">
            <v>Sale of Elec</v>
          </cell>
          <cell r="Q63" t="str">
            <v>Sale of Elec</v>
          </cell>
          <cell r="R63" t="str">
            <v>&amp; Misc</v>
          </cell>
          <cell r="S63" t="str">
            <v>(A/C 454,456)</v>
          </cell>
          <cell r="T63" t="str">
            <v>Total</v>
          </cell>
          <cell r="U63" t="str">
            <v>GRT</v>
          </cell>
          <cell r="W63" t="str">
            <v>on total Rev</v>
          </cell>
          <cell r="X63" t="str">
            <v>excl rents</v>
          </cell>
          <cell r="Y63" t="str">
            <v>@ 10%</v>
          </cell>
          <cell r="Z63" t="str">
            <v>&amp; rents@ 10%</v>
          </cell>
          <cell r="AA63" t="str">
            <v>rents@ 10%</v>
          </cell>
        </row>
        <row r="65">
          <cell r="O65" t="str">
            <v>January</v>
          </cell>
          <cell r="P65">
            <v>46286</v>
          </cell>
          <cell r="R65">
            <v>153</v>
          </cell>
          <cell r="S65">
            <v>61</v>
          </cell>
          <cell r="T65">
            <v>46500</v>
          </cell>
          <cell r="U65">
            <v>4609</v>
          </cell>
          <cell r="W65">
            <v>9.9099999999999994E-2</v>
          </cell>
          <cell r="X65">
            <v>9.9199999999999997E-2</v>
          </cell>
          <cell r="Y65">
            <v>4650</v>
          </cell>
          <cell r="Z65">
            <v>4644</v>
          </cell>
          <cell r="AA65">
            <v>4644</v>
          </cell>
        </row>
        <row r="66">
          <cell r="O66" t="str">
            <v>February</v>
          </cell>
          <cell r="P66">
            <v>46718</v>
          </cell>
          <cell r="R66">
            <v>132</v>
          </cell>
          <cell r="S66">
            <v>69</v>
          </cell>
          <cell r="T66">
            <v>46919</v>
          </cell>
          <cell r="U66">
            <v>4665</v>
          </cell>
          <cell r="W66">
            <v>9.9400000000000002E-2</v>
          </cell>
          <cell r="X66">
            <v>9.9599999999999994E-2</v>
          </cell>
          <cell r="Y66">
            <v>4692</v>
          </cell>
          <cell r="Z66">
            <v>4685</v>
          </cell>
          <cell r="AA66">
            <v>4685</v>
          </cell>
        </row>
        <row r="67">
          <cell r="O67" t="str">
            <v>March</v>
          </cell>
          <cell r="P67">
            <v>45720</v>
          </cell>
          <cell r="R67">
            <v>173</v>
          </cell>
          <cell r="S67">
            <v>85</v>
          </cell>
          <cell r="T67">
            <v>45978</v>
          </cell>
          <cell r="U67">
            <v>4566</v>
          </cell>
          <cell r="W67">
            <v>9.9299999999999999E-2</v>
          </cell>
          <cell r="X67">
            <v>9.9500000000000005E-2</v>
          </cell>
          <cell r="Y67">
            <v>4598</v>
          </cell>
          <cell r="Z67">
            <v>4589</v>
          </cell>
          <cell r="AA67">
            <v>4589</v>
          </cell>
        </row>
        <row r="68">
          <cell r="O68" t="str">
            <v>April</v>
          </cell>
          <cell r="P68">
            <v>43862</v>
          </cell>
          <cell r="R68">
            <v>193</v>
          </cell>
          <cell r="S68">
            <v>58</v>
          </cell>
          <cell r="T68">
            <v>44113</v>
          </cell>
          <cell r="U68">
            <v>4378</v>
          </cell>
          <cell r="W68">
            <v>9.9199999999999997E-2</v>
          </cell>
          <cell r="X68">
            <v>9.9400000000000002E-2</v>
          </cell>
          <cell r="Y68">
            <v>4411</v>
          </cell>
          <cell r="Z68">
            <v>4406</v>
          </cell>
          <cell r="AA68">
            <v>4406</v>
          </cell>
        </row>
        <row r="69">
          <cell r="O69" t="str">
            <v>May</v>
          </cell>
          <cell r="P69">
            <v>55767</v>
          </cell>
          <cell r="R69">
            <v>142</v>
          </cell>
          <cell r="S69">
            <v>70</v>
          </cell>
          <cell r="T69">
            <v>55979</v>
          </cell>
          <cell r="U69">
            <v>5569</v>
          </cell>
          <cell r="W69">
            <v>9.9500000000000005E-2</v>
          </cell>
          <cell r="X69">
            <v>9.9599999999999994E-2</v>
          </cell>
          <cell r="Y69">
            <v>5598</v>
          </cell>
          <cell r="Z69">
            <v>5591</v>
          </cell>
          <cell r="AA69">
            <v>5591</v>
          </cell>
        </row>
        <row r="70">
          <cell r="O70" t="str">
            <v>June</v>
          </cell>
          <cell r="P70">
            <v>74626</v>
          </cell>
          <cell r="R70">
            <v>148</v>
          </cell>
          <cell r="S70">
            <v>72</v>
          </cell>
          <cell r="T70">
            <v>74846</v>
          </cell>
          <cell r="U70">
            <v>7457</v>
          </cell>
          <cell r="W70">
            <v>9.9599999999999994E-2</v>
          </cell>
          <cell r="X70">
            <v>9.9699999999999997E-2</v>
          </cell>
          <cell r="Y70">
            <v>7485</v>
          </cell>
          <cell r="Z70">
            <v>7477</v>
          </cell>
          <cell r="AA70">
            <v>7477</v>
          </cell>
        </row>
        <row r="71">
          <cell r="O71" t="str">
            <v>July</v>
          </cell>
          <cell r="P71">
            <v>93894</v>
          </cell>
          <cell r="Q71">
            <v>581</v>
          </cell>
          <cell r="R71">
            <v>189</v>
          </cell>
          <cell r="S71">
            <v>66</v>
          </cell>
          <cell r="T71">
            <v>94149</v>
          </cell>
          <cell r="U71">
            <v>9394</v>
          </cell>
          <cell r="V71">
            <v>58</v>
          </cell>
          <cell r="W71">
            <v>9.98E-2</v>
          </cell>
          <cell r="X71">
            <v>9.98E-2</v>
          </cell>
          <cell r="Y71">
            <v>9415</v>
          </cell>
          <cell r="Z71">
            <v>9350</v>
          </cell>
          <cell r="AA71">
            <v>9408</v>
          </cell>
        </row>
        <row r="72">
          <cell r="O72" t="str">
            <v>August</v>
          </cell>
          <cell r="P72">
            <v>97484</v>
          </cell>
          <cell r="Q72">
            <v>879</v>
          </cell>
          <cell r="R72">
            <v>206</v>
          </cell>
          <cell r="S72">
            <v>68</v>
          </cell>
          <cell r="T72">
            <v>97758</v>
          </cell>
          <cell r="U72">
            <v>9742</v>
          </cell>
          <cell r="V72">
            <v>88</v>
          </cell>
          <cell r="W72">
            <v>9.9699999999999997E-2</v>
          </cell>
          <cell r="X72">
            <v>9.9699999999999997E-2</v>
          </cell>
          <cell r="Y72">
            <v>9776</v>
          </cell>
          <cell r="Z72">
            <v>9681</v>
          </cell>
          <cell r="AA72">
            <v>9769</v>
          </cell>
        </row>
        <row r="73">
          <cell r="O73" t="str">
            <v>September</v>
          </cell>
          <cell r="P73">
            <v>75406</v>
          </cell>
          <cell r="Q73">
            <v>673</v>
          </cell>
          <cell r="R73">
            <v>314</v>
          </cell>
          <cell r="S73">
            <v>77</v>
          </cell>
          <cell r="T73">
            <v>75797</v>
          </cell>
          <cell r="U73">
            <v>7552</v>
          </cell>
          <cell r="V73">
            <v>67</v>
          </cell>
          <cell r="W73">
            <v>9.9599999999999994E-2</v>
          </cell>
          <cell r="X73">
            <v>9.9699999999999997E-2</v>
          </cell>
          <cell r="Y73">
            <v>7580</v>
          </cell>
          <cell r="Z73">
            <v>7505</v>
          </cell>
          <cell r="AA73">
            <v>7572</v>
          </cell>
        </row>
        <row r="74">
          <cell r="O74" t="str">
            <v>October</v>
          </cell>
          <cell r="P74">
            <v>56308</v>
          </cell>
          <cell r="Q74">
            <v>620</v>
          </cell>
          <cell r="R74">
            <v>349</v>
          </cell>
          <cell r="S74">
            <v>66</v>
          </cell>
          <cell r="T74">
            <v>56723</v>
          </cell>
          <cell r="U74">
            <v>5631</v>
          </cell>
          <cell r="V74">
            <v>62</v>
          </cell>
          <cell r="W74">
            <v>9.9299999999999999E-2</v>
          </cell>
          <cell r="X74">
            <v>9.9400000000000002E-2</v>
          </cell>
          <cell r="Y74">
            <v>5672</v>
          </cell>
          <cell r="Z74">
            <v>5604</v>
          </cell>
          <cell r="AA74">
            <v>5666</v>
          </cell>
        </row>
        <row r="75">
          <cell r="O75" t="str">
            <v>November</v>
          </cell>
          <cell r="P75">
            <v>47232</v>
          </cell>
          <cell r="Q75">
            <v>613</v>
          </cell>
          <cell r="R75">
            <v>384</v>
          </cell>
          <cell r="S75">
            <v>77</v>
          </cell>
          <cell r="T75">
            <v>47693</v>
          </cell>
          <cell r="U75">
            <v>4738</v>
          </cell>
          <cell r="V75">
            <v>61</v>
          </cell>
          <cell r="W75">
            <v>9.9299999999999999E-2</v>
          </cell>
          <cell r="X75">
            <v>9.9500000000000005E-2</v>
          </cell>
          <cell r="Y75">
            <v>4769</v>
          </cell>
          <cell r="Z75">
            <v>4700</v>
          </cell>
          <cell r="AA75">
            <v>4762</v>
          </cell>
        </row>
        <row r="76">
          <cell r="O76" t="str">
            <v>December</v>
          </cell>
          <cell r="P76">
            <v>51424</v>
          </cell>
          <cell r="Q76">
            <v>695</v>
          </cell>
          <cell r="R76">
            <v>345</v>
          </cell>
          <cell r="S76">
            <v>70</v>
          </cell>
          <cell r="T76">
            <v>51839</v>
          </cell>
          <cell r="U76">
            <v>5138</v>
          </cell>
          <cell r="V76">
            <v>70</v>
          </cell>
          <cell r="W76">
            <v>9.9099999999999994E-2</v>
          </cell>
          <cell r="X76">
            <v>9.9199999999999997E-2</v>
          </cell>
          <cell r="Y76">
            <v>5184</v>
          </cell>
          <cell r="Z76">
            <v>5107</v>
          </cell>
          <cell r="AA76">
            <v>5177</v>
          </cell>
        </row>
        <row r="78">
          <cell r="P78">
            <v>734727</v>
          </cell>
          <cell r="Q78">
            <v>4061</v>
          </cell>
          <cell r="R78">
            <v>2728</v>
          </cell>
          <cell r="S78">
            <v>839</v>
          </cell>
          <cell r="T78">
            <v>738294</v>
          </cell>
          <cell r="U78">
            <v>73439</v>
          </cell>
          <cell r="V78">
            <v>406</v>
          </cell>
          <cell r="Y78">
            <v>73830</v>
          </cell>
          <cell r="Z78">
            <v>73339</v>
          </cell>
          <cell r="AA78">
            <v>73746</v>
          </cell>
        </row>
        <row r="79">
          <cell r="O79" t="str">
            <v>Less ECRR CCRF</v>
          </cell>
          <cell r="T79">
            <v>-4061</v>
          </cell>
        </row>
        <row r="80">
          <cell r="O80" t="str">
            <v>Less alocation of TEB rent</v>
          </cell>
          <cell r="T80">
            <v>-100</v>
          </cell>
        </row>
        <row r="81">
          <cell r="O81" t="str">
            <v>D.C. revenue in unadjusted cost of service</v>
          </cell>
          <cell r="T81">
            <v>734133</v>
          </cell>
        </row>
        <row r="82">
          <cell r="T82">
            <v>0.1</v>
          </cell>
        </row>
        <row r="83">
          <cell r="O83" t="str">
            <v>GRT on cost of service revenue @ 10%</v>
          </cell>
          <cell r="T83">
            <v>73413</v>
          </cell>
        </row>
        <row r="85">
          <cell r="O85" t="str">
            <v>LESS:  GRT on D.C. rental income still in COS:</v>
          </cell>
        </row>
        <row r="86">
          <cell r="R86">
            <v>0.1</v>
          </cell>
          <cell r="S86">
            <v>739</v>
          </cell>
          <cell r="T86">
            <v>-74</v>
          </cell>
        </row>
        <row r="87">
          <cell r="O87" t="str">
            <v>Unexplained difference (some of which may</v>
          </cell>
        </row>
        <row r="88">
          <cell r="O88" t="str">
            <v xml:space="preserve">        be due to deduction on GRT return of </v>
          </cell>
        </row>
        <row r="89">
          <cell r="O89" t="str">
            <v xml:space="preserve">        bad debt expense</v>
          </cell>
          <cell r="T89">
            <v>-306</v>
          </cell>
        </row>
        <row r="91">
          <cell r="O91" t="str">
            <v>GRT per unadjusted cost of service</v>
          </cell>
          <cell r="T91">
            <v>73033</v>
          </cell>
        </row>
        <row r="92">
          <cell r="R92" t="str">
            <v>Revenue</v>
          </cell>
          <cell r="S92" t="str">
            <v>GRT @ 10%</v>
          </cell>
        </row>
        <row r="93">
          <cell r="P93" t="str">
            <v>RMA's</v>
          </cell>
          <cell r="R93">
            <v>8427</v>
          </cell>
          <cell r="S93">
            <v>843</v>
          </cell>
        </row>
        <row r="95">
          <cell r="T95">
            <v>843</v>
          </cell>
        </row>
        <row r="96">
          <cell r="O96" t="str">
            <v>GRT per fully adjusted cost of service</v>
          </cell>
          <cell r="T96">
            <v>73876</v>
          </cell>
        </row>
      </sheetData>
      <sheetData sheetId="12">
        <row r="2">
          <cell r="A2" t="str">
            <v xml:space="preserve">   EFFECT OF CHANGE IN PRO-FORMA INTEREST</v>
          </cell>
          <cell r="J2">
            <v>36398.59824861111</v>
          </cell>
        </row>
        <row r="3">
          <cell r="J3">
            <v>36398.59824861111</v>
          </cell>
        </row>
        <row r="5">
          <cell r="D5" t="str">
            <v>1996</v>
          </cell>
          <cell r="F5" t="str">
            <v>1995</v>
          </cell>
          <cell r="H5" t="str">
            <v>Difference</v>
          </cell>
          <cell r="J5" t="str">
            <v>Rev Req</v>
          </cell>
        </row>
        <row r="7">
          <cell r="A7" t="str">
            <v>Adjusted Rate Base</v>
          </cell>
          <cell r="D7">
            <v>1659044</v>
          </cell>
          <cell r="F7">
            <v>1659834</v>
          </cell>
          <cell r="H7">
            <v>-790</v>
          </cell>
        </row>
        <row r="8">
          <cell r="A8" t="str">
            <v>Weighted Cost of Debt</v>
          </cell>
          <cell r="D8">
            <v>3.5099999999999999E-2</v>
          </cell>
          <cell r="F8">
            <v>3.5099999999999999E-2</v>
          </cell>
        </row>
        <row r="9">
          <cell r="A9" t="str">
            <v>Pro-forma interest</v>
          </cell>
          <cell r="D9">
            <v>58232</v>
          </cell>
          <cell r="F9">
            <v>58260</v>
          </cell>
          <cell r="H9">
            <v>-28</v>
          </cell>
        </row>
        <row r="10">
          <cell r="A10" t="str">
            <v>ccrf debt</v>
          </cell>
          <cell r="D10">
            <v>-1945</v>
          </cell>
          <cell r="F10">
            <v>-984</v>
          </cell>
          <cell r="H10">
            <v>-961</v>
          </cell>
        </row>
        <row r="11">
          <cell r="D11">
            <v>56287</v>
          </cell>
          <cell r="F11">
            <v>57276</v>
          </cell>
          <cell r="H11">
            <v>-989</v>
          </cell>
        </row>
        <row r="14">
          <cell r="B14" t="str">
            <v>Change in DCIT</v>
          </cell>
          <cell r="D14">
            <v>-5615</v>
          </cell>
          <cell r="F14">
            <v>-5713</v>
          </cell>
          <cell r="H14">
            <v>99</v>
          </cell>
          <cell r="J14">
            <v>122</v>
          </cell>
        </row>
        <row r="16">
          <cell r="B16" t="str">
            <v>Change in FIT</v>
          </cell>
          <cell r="D16">
            <v>-17681</v>
          </cell>
          <cell r="F16">
            <v>-17992</v>
          </cell>
          <cell r="H16">
            <v>311</v>
          </cell>
          <cell r="J16">
            <v>591</v>
          </cell>
        </row>
        <row r="19">
          <cell r="A19" t="str">
            <v>ANALYSIS OF CHANGE</v>
          </cell>
        </row>
        <row r="21">
          <cell r="A21" t="str">
            <v>Change due to Rate Base:</v>
          </cell>
        </row>
        <row r="22">
          <cell r="B22" t="str">
            <v xml:space="preserve">      DCIT  =  747 x .0351 x .09975</v>
          </cell>
          <cell r="H22">
            <v>3</v>
          </cell>
          <cell r="J22">
            <v>4</v>
          </cell>
        </row>
        <row r="23">
          <cell r="B23" t="str">
            <v xml:space="preserve">      FIT  =  747 x .0351 x .3150875</v>
          </cell>
          <cell r="H23">
            <v>9</v>
          </cell>
          <cell r="J23">
            <v>17</v>
          </cell>
        </row>
        <row r="24">
          <cell r="J24">
            <v>21</v>
          </cell>
        </row>
        <row r="26">
          <cell r="A26" t="str">
            <v>Change due to CCRF</v>
          </cell>
        </row>
        <row r="27">
          <cell r="B27" t="str">
            <v xml:space="preserve">      DCIT  =  961  x .09975</v>
          </cell>
          <cell r="H27">
            <v>96</v>
          </cell>
          <cell r="J27">
            <v>118</v>
          </cell>
        </row>
        <row r="28">
          <cell r="B28" t="str">
            <v xml:space="preserve">      FIT  =  961 x .3150875</v>
          </cell>
          <cell r="H28">
            <v>302</v>
          </cell>
          <cell r="J28">
            <v>574</v>
          </cell>
        </row>
        <row r="29">
          <cell r="J29">
            <v>692</v>
          </cell>
        </row>
        <row r="31">
          <cell r="A31" t="str">
            <v>Change due to Embedded Cost of Debt</v>
          </cell>
        </row>
        <row r="32">
          <cell r="B32" t="str">
            <v xml:space="preserve">      DCIT  =  (.0351 - .0351) x 1,640,272 x .099755</v>
          </cell>
          <cell r="H32">
            <v>0</v>
          </cell>
          <cell r="J32">
            <v>0</v>
          </cell>
        </row>
        <row r="33">
          <cell r="B33" t="str">
            <v xml:space="preserve">      FIT  =  (.0351 - .0351) x 1,640,272 x ..3150875</v>
          </cell>
          <cell r="H33">
            <v>0</v>
          </cell>
          <cell r="J33">
            <v>0</v>
          </cell>
        </row>
        <row r="35">
          <cell r="B35" t="str">
            <v>Total</v>
          </cell>
          <cell r="J35">
            <v>0</v>
          </cell>
        </row>
        <row r="39">
          <cell r="B39" t="str">
            <v>Total DCIT</v>
          </cell>
          <cell r="H39">
            <v>99</v>
          </cell>
          <cell r="J39">
            <v>122</v>
          </cell>
        </row>
        <row r="42">
          <cell r="B42" t="str">
            <v>Total FIT</v>
          </cell>
          <cell r="H42">
            <v>311</v>
          </cell>
          <cell r="J42">
            <v>591</v>
          </cell>
        </row>
        <row r="45">
          <cell r="A45" t="str">
            <v>EFFECT OF CHANGE IN ALLOWED RATE OF RETURN</v>
          </cell>
        </row>
        <row r="47">
          <cell r="D47" t="str">
            <v>F.C. No.</v>
          </cell>
          <cell r="L47" t="str">
            <v>Revenue</v>
          </cell>
        </row>
        <row r="48">
          <cell r="D48" t="str">
            <v>939</v>
          </cell>
          <cell r="F48" t="str">
            <v>1995</v>
          </cell>
          <cell r="H48" t="str">
            <v>Difference</v>
          </cell>
          <cell r="J48" t="str">
            <v>Rate Base</v>
          </cell>
          <cell r="L48" t="str">
            <v>Requirement</v>
          </cell>
        </row>
        <row r="50">
          <cell r="A50" t="str">
            <v>After-tax weighted cost of debt</v>
          </cell>
          <cell r="D50">
            <v>2.0500000000000001E-2</v>
          </cell>
          <cell r="F50">
            <v>2.0500000000000001E-2</v>
          </cell>
          <cell r="H50">
            <v>0</v>
          </cell>
          <cell r="J50">
            <v>1659834</v>
          </cell>
          <cell r="L50">
            <v>0</v>
          </cell>
        </row>
        <row r="52">
          <cell r="A52" t="str">
            <v>Weighted cost of equity</v>
          </cell>
          <cell r="D52">
            <v>5.5800000000000002E-2</v>
          </cell>
          <cell r="F52">
            <v>5.5800000000000002E-2</v>
          </cell>
          <cell r="H52">
            <v>0</v>
          </cell>
          <cell r="J52">
            <v>1659834</v>
          </cell>
          <cell r="L52">
            <v>0</v>
          </cell>
        </row>
        <row r="55">
          <cell r="B55" t="str">
            <v>Total allowed rate of return</v>
          </cell>
          <cell r="D55">
            <v>7.6300000000000007E-2</v>
          </cell>
          <cell r="F55">
            <v>7.6300000000000007E-2</v>
          </cell>
          <cell r="H55">
            <v>0</v>
          </cell>
          <cell r="J55">
            <v>1659834</v>
          </cell>
          <cell r="L55">
            <v>0</v>
          </cell>
        </row>
        <row r="59">
          <cell r="L59">
            <v>0</v>
          </cell>
          <cell r="N59">
            <v>0</v>
          </cell>
          <cell r="P59">
            <v>0</v>
          </cell>
        </row>
        <row r="61">
          <cell r="L61" t="str">
            <v>_</v>
          </cell>
          <cell r="N61" t="str">
            <v>_</v>
          </cell>
          <cell r="P61" t="str">
            <v>_</v>
          </cell>
        </row>
        <row r="63">
          <cell r="L63" t="str">
            <v>_</v>
          </cell>
          <cell r="N63" t="str">
            <v>_</v>
          </cell>
          <cell r="P63" t="str">
            <v>_</v>
          </cell>
        </row>
        <row r="65">
          <cell r="A65" t="str">
            <v xml:space="preserve">   EFFECT OF CHANGE IN PRO-FORMA INTEREST</v>
          </cell>
          <cell r="J65">
            <v>36398.59824861111</v>
          </cell>
        </row>
        <row r="66">
          <cell r="J66">
            <v>36398.59824861111</v>
          </cell>
        </row>
        <row r="68">
          <cell r="D68" t="str">
            <v>1995</v>
          </cell>
          <cell r="F68" t="str">
            <v>1998</v>
          </cell>
          <cell r="H68" t="str">
            <v>Difference</v>
          </cell>
          <cell r="J68" t="str">
            <v>Rev Req</v>
          </cell>
        </row>
        <row r="70">
          <cell r="A70" t="str">
            <v>Adjusted Rate Base</v>
          </cell>
          <cell r="D70">
            <v>1659834</v>
          </cell>
          <cell r="F70">
            <v>1686069</v>
          </cell>
          <cell r="H70">
            <v>26235</v>
          </cell>
        </row>
        <row r="71">
          <cell r="A71" t="str">
            <v>Weighted Cost of Debt</v>
          </cell>
          <cell r="D71">
            <v>3.5099999999999999E-2</v>
          </cell>
          <cell r="F71">
            <v>3.5200000000000002E-2</v>
          </cell>
        </row>
        <row r="72">
          <cell r="A72" t="str">
            <v>Pro-forma interest</v>
          </cell>
          <cell r="D72">
            <v>58260</v>
          </cell>
          <cell r="F72">
            <v>59350</v>
          </cell>
          <cell r="H72">
            <v>1090</v>
          </cell>
        </row>
        <row r="77">
          <cell r="B77" t="str">
            <v>Change in DCIT</v>
          </cell>
          <cell r="D77">
            <v>-5811</v>
          </cell>
          <cell r="F77">
            <v>-5920</v>
          </cell>
          <cell r="H77">
            <v>-109</v>
          </cell>
          <cell r="J77">
            <v>-135</v>
          </cell>
        </row>
        <row r="79">
          <cell r="B79" t="str">
            <v>Change in FIT</v>
          </cell>
          <cell r="D79">
            <v>-18301</v>
          </cell>
          <cell r="F79">
            <v>-18643</v>
          </cell>
          <cell r="H79">
            <v>-342</v>
          </cell>
          <cell r="J79">
            <v>-649</v>
          </cell>
        </row>
        <row r="82">
          <cell r="A82" t="str">
            <v>ANALYSIS OF CHANGE</v>
          </cell>
        </row>
        <row r="84">
          <cell r="A84" t="str">
            <v>Change due to Rate Base:</v>
          </cell>
        </row>
        <row r="85">
          <cell r="B85" t="str">
            <v xml:space="preserve">      DCIT  =  44,589 x .0351 x .09975</v>
          </cell>
          <cell r="H85">
            <v>-92</v>
          </cell>
          <cell r="J85">
            <v>-114</v>
          </cell>
        </row>
        <row r="86">
          <cell r="B86" t="str">
            <v xml:space="preserve">      FIT  =  44,589 x .0351 x .3150875</v>
          </cell>
          <cell r="H86">
            <v>-290</v>
          </cell>
          <cell r="J86">
            <v>-551</v>
          </cell>
        </row>
        <row r="88">
          <cell r="J88">
            <v>-665</v>
          </cell>
        </row>
        <row r="91">
          <cell r="A91" t="str">
            <v>Change due to Embedded Cost of Debt</v>
          </cell>
        </row>
        <row r="92">
          <cell r="B92" t="str">
            <v xml:space="preserve">      DCIT  =  (.0352 - .0351) x 1,686,069 x .099755</v>
          </cell>
          <cell r="H92">
            <v>17</v>
          </cell>
          <cell r="J92">
            <v>21</v>
          </cell>
        </row>
        <row r="93">
          <cell r="B93" t="str">
            <v xml:space="preserve">      FIT  =  (.0352 - .0351) x 1,686,069 x ..3150875</v>
          </cell>
          <cell r="H93">
            <v>53</v>
          </cell>
          <cell r="J93">
            <v>101</v>
          </cell>
        </row>
        <row r="95">
          <cell r="B95" t="str">
            <v>Total</v>
          </cell>
          <cell r="J95">
            <v>122</v>
          </cell>
        </row>
        <row r="99">
          <cell r="B99" t="str">
            <v>Total DCIT</v>
          </cell>
          <cell r="H99">
            <v>-75</v>
          </cell>
          <cell r="J99">
            <v>-93</v>
          </cell>
        </row>
        <row r="102">
          <cell r="B102" t="str">
            <v>Total FIT</v>
          </cell>
          <cell r="H102">
            <v>-237</v>
          </cell>
          <cell r="J102">
            <v>-450</v>
          </cell>
        </row>
        <row r="105">
          <cell r="A105" t="str">
            <v>EFFECT OF CHANGE IN ALLOWED RATE OF RETURN</v>
          </cell>
        </row>
        <row r="107">
          <cell r="L107" t="str">
            <v>Revenue</v>
          </cell>
        </row>
        <row r="108">
          <cell r="D108" t="str">
            <v>1995</v>
          </cell>
          <cell r="F108" t="str">
            <v>1995</v>
          </cell>
          <cell r="H108" t="str">
            <v>Difference</v>
          </cell>
          <cell r="J108" t="str">
            <v>Rate Base</v>
          </cell>
          <cell r="L108" t="str">
            <v>Requirement</v>
          </cell>
        </row>
        <row r="110">
          <cell r="A110" t="str">
            <v>After-tax weighted cost of debt</v>
          </cell>
          <cell r="D110">
            <v>2.0500000000000001E-2</v>
          </cell>
          <cell r="F110">
            <v>2.06E-2</v>
          </cell>
          <cell r="H110">
            <v>9.9999999999999395E-5</v>
          </cell>
          <cell r="J110">
            <v>1686069</v>
          </cell>
          <cell r="L110">
            <v>169</v>
          </cell>
        </row>
        <row r="112">
          <cell r="A112" t="str">
            <v>Weighted cost of equity</v>
          </cell>
          <cell r="D112">
            <v>5.5800000000000002E-2</v>
          </cell>
          <cell r="F112">
            <v>5.5400000000000005E-2</v>
          </cell>
          <cell r="H112">
            <v>-3.9999999999999758E-4</v>
          </cell>
          <cell r="J112">
            <v>1686069</v>
          </cell>
          <cell r="L112">
            <v>-674</v>
          </cell>
        </row>
        <row r="115">
          <cell r="B115" t="str">
            <v>Total allowed rate of return</v>
          </cell>
          <cell r="D115">
            <v>7.6300000000000007E-2</v>
          </cell>
          <cell r="F115">
            <v>7.6000000000000012E-2</v>
          </cell>
          <cell r="H115">
            <v>-2.9999999999999472E-4</v>
          </cell>
          <cell r="J115">
            <v>1686069</v>
          </cell>
          <cell r="L115">
            <v>-506</v>
          </cell>
        </row>
        <row r="117">
          <cell r="L117">
            <v>-505</v>
          </cell>
        </row>
      </sheetData>
      <sheetData sheetId="13">
        <row r="2">
          <cell r="A2" t="str">
            <v>RECONCILIATION OF D.C. INCOME TAX CALCULATION</v>
          </cell>
        </row>
      </sheetData>
      <sheetData sheetId="14">
        <row r="1">
          <cell r="J1" t="str">
            <v>AJK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0.1452</v>
          </cell>
          <cell r="G11">
            <v>0.1095</v>
          </cell>
        </row>
        <row r="29">
          <cell r="C29">
            <v>0.1191</v>
          </cell>
          <cell r="G29">
            <v>0.1348</v>
          </cell>
        </row>
        <row r="47">
          <cell r="C47">
            <v>0.1583</v>
          </cell>
          <cell r="G47">
            <v>0.12870000000000001</v>
          </cell>
        </row>
        <row r="65">
          <cell r="C65">
            <v>0.11409999999999999</v>
          </cell>
          <cell r="G65">
            <v>0.12670000000000001</v>
          </cell>
        </row>
        <row r="83">
          <cell r="C83">
            <v>0.1182</v>
          </cell>
          <cell r="G83">
            <v>0.1183</v>
          </cell>
        </row>
        <row r="101">
          <cell r="C101">
            <v>0.20910000000000001</v>
          </cell>
          <cell r="G101">
            <v>0.1019</v>
          </cell>
        </row>
        <row r="119">
          <cell r="C119">
            <v>0.1686</v>
          </cell>
        </row>
        <row r="137">
          <cell r="C137">
            <v>0.1258</v>
          </cell>
          <cell r="G137">
            <v>0.1177</v>
          </cell>
        </row>
        <row r="155">
          <cell r="C155">
            <v>0.2132</v>
          </cell>
          <cell r="G155">
            <v>0.14219999999999999</v>
          </cell>
        </row>
        <row r="173">
          <cell r="C173">
            <v>0.11559999999999999</v>
          </cell>
          <cell r="G173">
            <v>0.13189999999999999</v>
          </cell>
        </row>
        <row r="191">
          <cell r="C191">
            <v>0.14269999999999999</v>
          </cell>
          <cell r="G191">
            <v>0.1089</v>
          </cell>
        </row>
        <row r="209">
          <cell r="C209">
            <v>0.122</v>
          </cell>
          <cell r="G209">
            <v>0.1242</v>
          </cell>
        </row>
        <row r="227">
          <cell r="C227">
            <v>0.14419999999999999</v>
          </cell>
          <cell r="G227">
            <v>0.1227</v>
          </cell>
        </row>
        <row r="245">
          <cell r="C245">
            <v>0.11409999999999999</v>
          </cell>
          <cell r="G245">
            <v>0.1096</v>
          </cell>
        </row>
        <row r="263">
          <cell r="C263">
            <v>0.128</v>
          </cell>
          <cell r="G263">
            <v>0.1341</v>
          </cell>
        </row>
        <row r="281">
          <cell r="C281">
            <v>0.1154</v>
          </cell>
          <cell r="G281">
            <v>0.1202</v>
          </cell>
        </row>
        <row r="299">
          <cell r="C299">
            <v>0.12590000000000001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A2" t="str">
            <v>Middlesex Water Company</v>
          </cell>
        </row>
        <row r="5">
          <cell r="A5" t="str">
            <v>Proxy Group of Six</v>
          </cell>
        </row>
        <row r="6">
          <cell r="A6" t="str">
            <v>Water Companies</v>
          </cell>
          <cell r="F6" t="str">
            <v>Middlesex</v>
          </cell>
          <cell r="I6" t="str">
            <v>Proxy Group of Six</v>
          </cell>
        </row>
        <row r="7">
          <cell r="F7" t="str">
            <v>Water Company</v>
          </cell>
          <cell r="I7" t="str">
            <v>Water Companies</v>
          </cell>
        </row>
        <row r="8">
          <cell r="A8" t="str">
            <v>American Water Works Co., Inc.</v>
          </cell>
        </row>
        <row r="9">
          <cell r="A9" t="str">
            <v>Aquarion Company</v>
          </cell>
        </row>
        <row r="10">
          <cell r="A10" t="str">
            <v>Connecticut Water Service, Inc.</v>
          </cell>
        </row>
        <row r="11">
          <cell r="A11" t="str">
            <v>E'Town Corporation</v>
          </cell>
        </row>
        <row r="12">
          <cell r="A12" t="str">
            <v>Philadelphia Suburban Corp.</v>
          </cell>
        </row>
        <row r="13">
          <cell r="A13" t="str">
            <v>United Water Resources, Inc.</v>
          </cell>
        </row>
        <row r="15">
          <cell r="A15" t="str">
            <v>Average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>
        <row r="87">
          <cell r="A87">
            <v>0.27</v>
          </cell>
          <cell r="B87" t="e">
            <v>#REF!</v>
          </cell>
          <cell r="C87" t="e">
            <v>#REF!</v>
          </cell>
          <cell r="E87">
            <v>0.62</v>
          </cell>
          <cell r="F87" t="e">
            <v>#REF!</v>
          </cell>
          <cell r="G87" t="e">
            <v>#REF!</v>
          </cell>
        </row>
        <row r="88">
          <cell r="A88">
            <v>0.27</v>
          </cell>
          <cell r="B88" t="e">
            <v>#REF!</v>
          </cell>
          <cell r="C88" t="e">
            <v>#REF!</v>
          </cell>
          <cell r="E88">
            <v>0.62</v>
          </cell>
          <cell r="F88" t="e">
            <v>#REF!</v>
          </cell>
          <cell r="G88" t="e">
            <v>#REF!</v>
          </cell>
        </row>
        <row r="89">
          <cell r="A89">
            <v>0.27</v>
          </cell>
          <cell r="B89" t="e">
            <v>#REF!</v>
          </cell>
          <cell r="C89" t="e">
            <v>#REF!</v>
          </cell>
          <cell r="E89">
            <v>0.62</v>
          </cell>
          <cell r="F89" t="e">
            <v>#REF!</v>
          </cell>
          <cell r="G89" t="e">
            <v>#REF!</v>
          </cell>
        </row>
        <row r="90">
          <cell r="A90">
            <v>0.27</v>
          </cell>
          <cell r="B90" t="e">
            <v>#REF!</v>
          </cell>
          <cell r="C90" t="e">
            <v>#REF!</v>
          </cell>
          <cell r="E90">
            <v>0.62</v>
          </cell>
          <cell r="F90" t="e">
            <v>#REF!</v>
          </cell>
          <cell r="G90" t="e">
            <v>#REF!</v>
          </cell>
        </row>
        <row r="105">
          <cell r="A105">
            <v>0.47</v>
          </cell>
          <cell r="B105" t="e">
            <v>#REF!</v>
          </cell>
          <cell r="C105" t="e">
            <v>#REF!</v>
          </cell>
          <cell r="E105">
            <v>0.33500000000000002</v>
          </cell>
          <cell r="F105">
            <v>0.34</v>
          </cell>
          <cell r="G105">
            <v>0.38095279950307515</v>
          </cell>
        </row>
        <row r="106">
          <cell r="A106">
            <v>0.47</v>
          </cell>
          <cell r="B106" t="e">
            <v>#REF!</v>
          </cell>
          <cell r="C106" t="e">
            <v>#REF!</v>
          </cell>
          <cell r="E106">
            <v>0.33500000000000002</v>
          </cell>
          <cell r="F106">
            <v>0.34</v>
          </cell>
          <cell r="G106">
            <v>0.36943388121172338</v>
          </cell>
        </row>
        <row r="107">
          <cell r="A107">
            <v>0.47</v>
          </cell>
          <cell r="B107" t="e">
            <v>#REF!</v>
          </cell>
          <cell r="C107" t="e">
            <v>#REF!</v>
          </cell>
          <cell r="E107">
            <v>0.33500000000000002</v>
          </cell>
          <cell r="F107">
            <v>0.34</v>
          </cell>
          <cell r="G107">
            <v>0.35826326191902946</v>
          </cell>
        </row>
        <row r="108">
          <cell r="A108">
            <v>0.47</v>
          </cell>
          <cell r="B108" t="e">
            <v>#REF!</v>
          </cell>
          <cell r="C108" t="e">
            <v>#REF!</v>
          </cell>
          <cell r="E108">
            <v>0.34</v>
          </cell>
          <cell r="F108">
            <v>0.36312000000000005</v>
          </cell>
          <cell r="G108">
            <v>0.37105567794817562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C7">
            <v>41364</v>
          </cell>
        </row>
        <row r="11">
          <cell r="C11">
            <v>1610.5</v>
          </cell>
        </row>
        <row r="16">
          <cell r="C16">
            <v>266036.99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</sheetData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>
        <row r="5">
          <cell r="A5" t="str">
            <v>140 - GL</v>
          </cell>
          <cell r="B5">
            <v>39276</v>
          </cell>
          <cell r="C5" t="str">
            <v>Monica Stoica</v>
          </cell>
          <cell r="D5">
            <v>39205</v>
          </cell>
          <cell r="E5" t="str">
            <v xml:space="preserve">Not in system </v>
          </cell>
          <cell r="F5"/>
          <cell r="G5" t="str">
            <v>Western</v>
          </cell>
          <cell r="H5" t="str">
            <v>NV</v>
          </cell>
          <cell r="I5">
            <v>140</v>
          </cell>
          <cell r="J5" t="str">
            <v>Utilities, Inc. of Central Nevada</v>
          </cell>
          <cell r="K5">
            <v>140</v>
          </cell>
          <cell r="L5" t="str">
            <v>Utilities, Inc of Central Nevada</v>
          </cell>
          <cell r="M5">
            <v>0</v>
          </cell>
          <cell r="N5">
            <v>0</v>
          </cell>
          <cell r="O5" t="str">
            <v>Y</v>
          </cell>
          <cell r="P5" t="str">
            <v>Y</v>
          </cell>
          <cell r="Q5" t="str">
            <v>G/L ADDITIONS</v>
          </cell>
          <cell r="R5" t="str">
            <v>C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 t="str">
            <v xml:space="preserve"> </v>
          </cell>
          <cell r="Y5" t="str">
            <v xml:space="preserve"> </v>
          </cell>
          <cell r="Z5">
            <v>1906554.623578324</v>
          </cell>
          <cell r="AA5">
            <v>396999.18</v>
          </cell>
          <cell r="AB5">
            <v>356480.55</v>
          </cell>
          <cell r="AC5">
            <v>576536.946789162</v>
          </cell>
          <cell r="AD5">
            <v>576537.946789162</v>
          </cell>
          <cell r="AE5">
            <v>1906554.623578324</v>
          </cell>
          <cell r="AF5">
            <v>0</v>
          </cell>
          <cell r="AG5">
            <v>0</v>
          </cell>
          <cell r="AH5">
            <v>2017951.7871566496</v>
          </cell>
          <cell r="AI5">
            <v>-111397.16357832565</v>
          </cell>
          <cell r="AJ5" t="str">
            <v>Q2</v>
          </cell>
        </row>
        <row r="6">
          <cell r="A6">
            <v>3232</v>
          </cell>
          <cell r="B6">
            <v>39276</v>
          </cell>
          <cell r="C6" t="str">
            <v>Wendy Wentz</v>
          </cell>
          <cell r="D6" t="str">
            <v xml:space="preserve"> </v>
          </cell>
          <cell r="E6" t="str">
            <v>Capital Planning</v>
          </cell>
          <cell r="F6" t="str">
            <v>EH&amp;S</v>
          </cell>
          <cell r="G6" t="str">
            <v>Western</v>
          </cell>
          <cell r="H6" t="str">
            <v>AZ</v>
          </cell>
          <cell r="I6">
            <v>135</v>
          </cell>
          <cell r="J6" t="str">
            <v>Bermuda Water Company</v>
          </cell>
          <cell r="K6">
            <v>935</v>
          </cell>
          <cell r="L6" t="str">
            <v>Bermuda Water Co.</v>
          </cell>
          <cell r="M6">
            <v>3995</v>
          </cell>
          <cell r="N6">
            <v>0</v>
          </cell>
          <cell r="O6" t="str">
            <v>Y</v>
          </cell>
          <cell r="P6" t="str">
            <v>Y</v>
          </cell>
          <cell r="Q6" t="str">
            <v xml:space="preserve">Arsenic Resolution at El Camino Well </v>
          </cell>
          <cell r="R6" t="str">
            <v>C</v>
          </cell>
          <cell r="S6" t="str">
            <v>High</v>
          </cell>
          <cell r="T6" t="str">
            <v>High</v>
          </cell>
          <cell r="U6">
            <v>0</v>
          </cell>
          <cell r="V6">
            <v>39264</v>
          </cell>
          <cell r="W6">
            <v>39447</v>
          </cell>
          <cell r="X6" t="str">
            <v xml:space="preserve"> </v>
          </cell>
          <cell r="Y6" t="str">
            <v xml:space="preserve"> </v>
          </cell>
          <cell r="Z6">
            <v>1000000</v>
          </cell>
          <cell r="AA6">
            <v>0</v>
          </cell>
          <cell r="AB6">
            <v>0</v>
          </cell>
          <cell r="AC6">
            <v>0</v>
          </cell>
          <cell r="AD6">
            <v>1000000</v>
          </cell>
          <cell r="AE6">
            <v>1000000</v>
          </cell>
          <cell r="AF6">
            <v>0</v>
          </cell>
          <cell r="AG6">
            <v>0</v>
          </cell>
          <cell r="AH6">
            <v>1000000</v>
          </cell>
          <cell r="AI6">
            <v>0</v>
          </cell>
          <cell r="AJ6" t="str">
            <v>Q2</v>
          </cell>
        </row>
        <row r="7">
          <cell r="A7">
            <v>9209</v>
          </cell>
          <cell r="B7">
            <v>39276</v>
          </cell>
          <cell r="C7" t="str">
            <v>Wendy Wentz</v>
          </cell>
          <cell r="D7" t="str">
            <v xml:space="preserve"> </v>
          </cell>
          <cell r="E7" t="str">
            <v>Placed In Service</v>
          </cell>
          <cell r="F7" t="str">
            <v>EH&amp;S</v>
          </cell>
          <cell r="G7" t="str">
            <v>Western</v>
          </cell>
          <cell r="H7" t="str">
            <v>NV</v>
          </cell>
          <cell r="I7">
            <v>140</v>
          </cell>
          <cell r="J7" t="str">
            <v>Utilities, Inc. of Central Nevada</v>
          </cell>
          <cell r="K7">
            <v>140</v>
          </cell>
          <cell r="L7" t="str">
            <v>Utilities, Inc of Central Nevada</v>
          </cell>
          <cell r="M7">
            <v>0</v>
          </cell>
          <cell r="N7">
            <v>0</v>
          </cell>
          <cell r="O7" t="str">
            <v>Y</v>
          </cell>
          <cell r="P7" t="str">
            <v>Y</v>
          </cell>
          <cell r="Q7" t="str">
            <v>4" Watermain Replacement (or Less) MP 5-16</v>
          </cell>
          <cell r="R7" t="str">
            <v>C</v>
          </cell>
          <cell r="S7" t="str">
            <v>Medium</v>
          </cell>
          <cell r="T7" t="str">
            <v>High</v>
          </cell>
          <cell r="U7">
            <v>0</v>
          </cell>
          <cell r="V7">
            <v>39083</v>
          </cell>
          <cell r="W7">
            <v>39355</v>
          </cell>
          <cell r="X7">
            <v>39204</v>
          </cell>
          <cell r="Y7" t="str">
            <v>140-0140-115-06-10</v>
          </cell>
          <cell r="Z7">
            <v>1087472</v>
          </cell>
          <cell r="AA7">
            <v>444955.5</v>
          </cell>
          <cell r="AB7">
            <v>636516.5</v>
          </cell>
          <cell r="AC7">
            <v>6000</v>
          </cell>
          <cell r="AD7">
            <v>0</v>
          </cell>
          <cell r="AE7">
            <v>1087472</v>
          </cell>
          <cell r="AF7">
            <v>0</v>
          </cell>
          <cell r="AG7">
            <v>0</v>
          </cell>
          <cell r="AH7">
            <v>1000000</v>
          </cell>
          <cell r="AI7">
            <v>87472</v>
          </cell>
          <cell r="AJ7" t="str">
            <v>Q2</v>
          </cell>
        </row>
        <row r="8">
          <cell r="A8">
            <v>9068</v>
          </cell>
          <cell r="B8">
            <v>39276</v>
          </cell>
          <cell r="C8" t="str">
            <v>Wendy Wentz</v>
          </cell>
          <cell r="D8" t="str">
            <v xml:space="preserve"> </v>
          </cell>
          <cell r="E8" t="str">
            <v>Capital Planning</v>
          </cell>
          <cell r="F8" t="str">
            <v>EH&amp;S</v>
          </cell>
          <cell r="G8" t="str">
            <v>Western</v>
          </cell>
          <cell r="H8" t="str">
            <v>NV</v>
          </cell>
          <cell r="I8">
            <v>35</v>
          </cell>
          <cell r="J8" t="str">
            <v>Spring Creek Utilities Company</v>
          </cell>
          <cell r="K8">
            <v>110</v>
          </cell>
          <cell r="L8" t="str">
            <v>Spring Creek Utilities Company</v>
          </cell>
          <cell r="M8">
            <v>9051</v>
          </cell>
          <cell r="N8">
            <v>0</v>
          </cell>
          <cell r="O8" t="str">
            <v>Y</v>
          </cell>
          <cell r="P8" t="str">
            <v>Y</v>
          </cell>
          <cell r="Q8" t="str">
            <v>Master Plan 300-2</v>
          </cell>
          <cell r="R8" t="str">
            <v>C</v>
          </cell>
          <cell r="S8" t="str">
            <v>High</v>
          </cell>
          <cell r="T8" t="str">
            <v>High</v>
          </cell>
          <cell r="U8">
            <v>0</v>
          </cell>
          <cell r="V8">
            <v>39173</v>
          </cell>
          <cell r="W8">
            <v>39447</v>
          </cell>
          <cell r="X8" t="str">
            <v xml:space="preserve"> </v>
          </cell>
          <cell r="Y8" t="str">
            <v xml:space="preserve"> </v>
          </cell>
          <cell r="Z8">
            <v>950000</v>
          </cell>
          <cell r="AA8">
            <v>0</v>
          </cell>
          <cell r="AB8">
            <v>0</v>
          </cell>
          <cell r="AC8">
            <v>475000</v>
          </cell>
          <cell r="AD8">
            <v>475000</v>
          </cell>
          <cell r="AE8">
            <v>950000</v>
          </cell>
          <cell r="AF8">
            <v>0</v>
          </cell>
          <cell r="AG8">
            <v>0</v>
          </cell>
          <cell r="AH8">
            <v>800000</v>
          </cell>
          <cell r="AI8">
            <v>150000</v>
          </cell>
          <cell r="AJ8" t="str">
            <v>Q2</v>
          </cell>
        </row>
        <row r="9">
          <cell r="A9">
            <v>347</v>
          </cell>
          <cell r="B9">
            <v>39276</v>
          </cell>
          <cell r="C9" t="str">
            <v>Diane Zawadzki</v>
          </cell>
          <cell r="D9">
            <v>39183</v>
          </cell>
          <cell r="E9" t="str">
            <v>Open</v>
          </cell>
          <cell r="F9" t="str">
            <v>Growth - Discretionary</v>
          </cell>
          <cell r="G9" t="str">
            <v>Western</v>
          </cell>
          <cell r="H9" t="str">
            <v>AZ</v>
          </cell>
          <cell r="I9">
            <v>135</v>
          </cell>
          <cell r="J9" t="str">
            <v>Bermuda Water Company</v>
          </cell>
          <cell r="K9">
            <v>935</v>
          </cell>
          <cell r="L9" t="str">
            <v>Bermuda Water Co.</v>
          </cell>
          <cell r="M9">
            <v>2535</v>
          </cell>
          <cell r="N9">
            <v>0</v>
          </cell>
          <cell r="O9" t="str">
            <v>Y</v>
          </cell>
          <cell r="P9" t="str">
            <v>Y</v>
          </cell>
          <cell r="Q9" t="str">
            <v xml:space="preserve"># 4 Water Storage Tank-El Rodeo Site </v>
          </cell>
          <cell r="R9" t="str">
            <v>C</v>
          </cell>
          <cell r="S9" t="str">
            <v>Medium</v>
          </cell>
          <cell r="T9" t="str">
            <v>High</v>
          </cell>
          <cell r="U9">
            <v>0</v>
          </cell>
          <cell r="V9">
            <v>39356</v>
          </cell>
          <cell r="W9">
            <v>39447</v>
          </cell>
          <cell r="X9" t="str">
            <v xml:space="preserve"> </v>
          </cell>
          <cell r="Y9" t="str">
            <v>135-0935-115-04-05</v>
          </cell>
          <cell r="Z9">
            <v>648440</v>
          </cell>
          <cell r="AA9">
            <v>0</v>
          </cell>
          <cell r="AB9">
            <v>0</v>
          </cell>
          <cell r="AC9">
            <v>0</v>
          </cell>
          <cell r="AD9">
            <v>648440</v>
          </cell>
          <cell r="AE9">
            <v>648440</v>
          </cell>
          <cell r="AF9">
            <v>0</v>
          </cell>
          <cell r="AG9">
            <v>0</v>
          </cell>
          <cell r="AH9">
            <v>648440.48</v>
          </cell>
          <cell r="AI9">
            <v>-0.47999999998137355</v>
          </cell>
          <cell r="AJ9" t="str">
            <v>Q2</v>
          </cell>
        </row>
        <row r="10">
          <cell r="A10">
            <v>9229</v>
          </cell>
          <cell r="B10">
            <v>39276</v>
          </cell>
          <cell r="C10" t="str">
            <v>Wendy Wentz</v>
          </cell>
          <cell r="D10" t="str">
            <v xml:space="preserve"> </v>
          </cell>
          <cell r="E10" t="str">
            <v>Capital Planning</v>
          </cell>
          <cell r="F10" t="str">
            <v>Growth - Discretionary</v>
          </cell>
          <cell r="G10" t="str">
            <v>Western</v>
          </cell>
          <cell r="H10" t="str">
            <v>NV</v>
          </cell>
          <cell r="I10">
            <v>140</v>
          </cell>
          <cell r="J10" t="str">
            <v>Utilities, Inc. of Central Nevada</v>
          </cell>
          <cell r="K10">
            <v>140</v>
          </cell>
          <cell r="L10" t="str">
            <v>Utilities, Inc of Central Nevada</v>
          </cell>
          <cell r="M10">
            <v>9230</v>
          </cell>
          <cell r="N10">
            <v>0</v>
          </cell>
          <cell r="O10" t="str">
            <v>Y</v>
          </cell>
          <cell r="P10" t="str">
            <v>Y</v>
          </cell>
          <cell r="Q10" t="str">
            <v>Future WWTP Design</v>
          </cell>
          <cell r="R10" t="str">
            <v>C</v>
          </cell>
          <cell r="S10" t="str">
            <v>Medium</v>
          </cell>
          <cell r="T10" t="str">
            <v>Medium</v>
          </cell>
          <cell r="U10">
            <v>0</v>
          </cell>
          <cell r="V10">
            <v>39356</v>
          </cell>
          <cell r="W10">
            <v>39447</v>
          </cell>
          <cell r="X10" t="str">
            <v xml:space="preserve"> </v>
          </cell>
          <cell r="Y10" t="str">
            <v xml:space="preserve"> </v>
          </cell>
          <cell r="Z10">
            <v>600000</v>
          </cell>
          <cell r="AA10">
            <v>0</v>
          </cell>
          <cell r="AB10">
            <v>0</v>
          </cell>
          <cell r="AC10">
            <v>0</v>
          </cell>
          <cell r="AD10">
            <v>600000</v>
          </cell>
          <cell r="AE10">
            <v>600000</v>
          </cell>
          <cell r="AF10">
            <v>0</v>
          </cell>
          <cell r="AG10">
            <v>0</v>
          </cell>
          <cell r="AH10">
            <v>600000</v>
          </cell>
          <cell r="AI10">
            <v>0</v>
          </cell>
          <cell r="AJ10" t="str">
            <v>Q2</v>
          </cell>
        </row>
        <row r="11">
          <cell r="A11">
            <v>340</v>
          </cell>
          <cell r="B11">
            <v>39276</v>
          </cell>
          <cell r="C11" t="str">
            <v>Diane Zawadzki</v>
          </cell>
          <cell r="D11">
            <v>39183</v>
          </cell>
          <cell r="E11" t="str">
            <v>Open</v>
          </cell>
          <cell r="F11" t="str">
            <v>Growth - Discretionary</v>
          </cell>
          <cell r="G11" t="str">
            <v>Western</v>
          </cell>
          <cell r="H11" t="str">
            <v>AZ</v>
          </cell>
          <cell r="I11">
            <v>135</v>
          </cell>
          <cell r="J11" t="str">
            <v>Bermuda Water Company</v>
          </cell>
          <cell r="K11">
            <v>935</v>
          </cell>
          <cell r="L11" t="str">
            <v>Bermuda Water Co.</v>
          </cell>
          <cell r="M11">
            <v>0</v>
          </cell>
          <cell r="N11">
            <v>0</v>
          </cell>
          <cell r="O11" t="str">
            <v>Y</v>
          </cell>
          <cell r="P11" t="str">
            <v>Y</v>
          </cell>
          <cell r="Q11" t="str">
            <v>1st New Well to System Addition-Tierra Verde Main Zone</v>
          </cell>
          <cell r="R11" t="str">
            <v>C</v>
          </cell>
          <cell r="S11" t="str">
            <v>Medium</v>
          </cell>
          <cell r="T11" t="str">
            <v>High</v>
          </cell>
          <cell r="U11">
            <v>0</v>
          </cell>
          <cell r="V11">
            <v>39173</v>
          </cell>
          <cell r="W11">
            <v>39355</v>
          </cell>
          <cell r="X11" t="str">
            <v xml:space="preserve"> </v>
          </cell>
          <cell r="Y11" t="str">
            <v>135-0935-115-04-03</v>
          </cell>
          <cell r="Z11">
            <v>500001</v>
          </cell>
          <cell r="AA11">
            <v>0</v>
          </cell>
          <cell r="AB11">
            <v>342477</v>
          </cell>
          <cell r="AC11">
            <v>157524</v>
          </cell>
          <cell r="AD11">
            <v>0</v>
          </cell>
          <cell r="AE11">
            <v>500001</v>
          </cell>
          <cell r="AF11">
            <v>0</v>
          </cell>
          <cell r="AG11">
            <v>0</v>
          </cell>
          <cell r="AH11">
            <v>500000</v>
          </cell>
          <cell r="AI11">
            <v>1</v>
          </cell>
          <cell r="AJ11" t="str">
            <v>Q2</v>
          </cell>
        </row>
        <row r="12">
          <cell r="A12">
            <v>9233</v>
          </cell>
          <cell r="B12">
            <v>39276</v>
          </cell>
          <cell r="C12" t="str">
            <v>Rick Mason</v>
          </cell>
          <cell r="D12">
            <v>39185</v>
          </cell>
          <cell r="E12" t="str">
            <v>Capital Planning</v>
          </cell>
          <cell r="F12" t="str">
            <v>Maintenance</v>
          </cell>
          <cell r="G12" t="str">
            <v>Western</v>
          </cell>
          <cell r="H12" t="str">
            <v>NV</v>
          </cell>
          <cell r="I12">
            <v>140</v>
          </cell>
          <cell r="J12" t="str">
            <v>Utilities, Inc. of Central Nevada</v>
          </cell>
          <cell r="K12">
            <v>140</v>
          </cell>
          <cell r="L12" t="str">
            <v>Utilities, Inc of Central Nevada</v>
          </cell>
          <cell r="M12">
            <v>9197</v>
          </cell>
          <cell r="N12">
            <v>0</v>
          </cell>
          <cell r="O12" t="str">
            <v>Y</v>
          </cell>
          <cell r="P12" t="str">
            <v>Y</v>
          </cell>
          <cell r="Q12" t="str">
            <v>Hooking up dead ends and looping of current system</v>
          </cell>
          <cell r="R12" t="str">
            <v>C</v>
          </cell>
          <cell r="S12" t="str">
            <v>Medium</v>
          </cell>
          <cell r="T12" t="str">
            <v>Medium</v>
          </cell>
          <cell r="U12">
            <v>0</v>
          </cell>
          <cell r="V12">
            <v>39264</v>
          </cell>
          <cell r="W12">
            <v>39355</v>
          </cell>
          <cell r="X12" t="str">
            <v xml:space="preserve"> </v>
          </cell>
          <cell r="Y12" t="str">
            <v xml:space="preserve"> </v>
          </cell>
          <cell r="Z12">
            <v>500000</v>
          </cell>
          <cell r="AA12">
            <v>0</v>
          </cell>
          <cell r="AB12">
            <v>0</v>
          </cell>
          <cell r="AC12">
            <v>500000</v>
          </cell>
          <cell r="AD12">
            <v>0</v>
          </cell>
          <cell r="AE12">
            <v>500000</v>
          </cell>
          <cell r="AF12">
            <v>0</v>
          </cell>
          <cell r="AG12">
            <v>0</v>
          </cell>
          <cell r="AH12">
            <v>500000</v>
          </cell>
          <cell r="AI12">
            <v>0</v>
          </cell>
          <cell r="AJ12" t="str">
            <v>Q2</v>
          </cell>
        </row>
        <row r="13">
          <cell r="A13" t="str">
            <v>35 - GL</v>
          </cell>
          <cell r="B13">
            <v>39276</v>
          </cell>
          <cell r="C13" t="str">
            <v>Monica Stoica</v>
          </cell>
          <cell r="D13" t="str">
            <v xml:space="preserve"> </v>
          </cell>
          <cell r="E13" t="str">
            <v xml:space="preserve">Not in system </v>
          </cell>
          <cell r="F13"/>
          <cell r="G13" t="str">
            <v>Western</v>
          </cell>
          <cell r="H13" t="str">
            <v>NV</v>
          </cell>
          <cell r="I13">
            <v>35</v>
          </cell>
          <cell r="J13" t="str">
            <v>Spring Creek Utilities Company</v>
          </cell>
          <cell r="K13">
            <v>110</v>
          </cell>
          <cell r="L13" t="str">
            <v>Spring Creek Utilities Company</v>
          </cell>
          <cell r="M13" t="str">
            <v xml:space="preserve"> </v>
          </cell>
          <cell r="N13">
            <v>0</v>
          </cell>
          <cell r="O13" t="str">
            <v>Y</v>
          </cell>
          <cell r="P13" t="str">
            <v>Y</v>
          </cell>
          <cell r="Q13" t="str">
            <v>G/L ADDITIONS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 xml:space="preserve"> </v>
          </cell>
          <cell r="Y13" t="str">
            <v xml:space="preserve"> </v>
          </cell>
          <cell r="Z13">
            <v>419680.39</v>
          </cell>
          <cell r="AA13">
            <v>65400.09</v>
          </cell>
          <cell r="AB13">
            <v>120481.3</v>
          </cell>
          <cell r="AC13">
            <v>116899</v>
          </cell>
          <cell r="AD13">
            <v>116900</v>
          </cell>
          <cell r="AE13">
            <v>419680.39</v>
          </cell>
          <cell r="AF13">
            <v>0</v>
          </cell>
          <cell r="AG13">
            <v>0</v>
          </cell>
          <cell r="AH13">
            <v>419680</v>
          </cell>
          <cell r="AI13">
            <v>0.39000000001396984</v>
          </cell>
          <cell r="AJ13" t="str">
            <v>Q2</v>
          </cell>
        </row>
        <row r="14">
          <cell r="A14">
            <v>3966</v>
          </cell>
          <cell r="B14">
            <v>39276</v>
          </cell>
          <cell r="C14">
            <v>0</v>
          </cell>
          <cell r="D14" t="str">
            <v xml:space="preserve"> </v>
          </cell>
          <cell r="E14" t="str">
            <v>Open</v>
          </cell>
          <cell r="F14" t="str">
            <v>Growth - Existing Customer</v>
          </cell>
          <cell r="G14" t="str">
            <v>Western</v>
          </cell>
          <cell r="H14" t="str">
            <v>AZ</v>
          </cell>
          <cell r="I14">
            <v>135</v>
          </cell>
          <cell r="J14" t="str">
            <v>Bermuda Water Company</v>
          </cell>
          <cell r="K14">
            <v>935</v>
          </cell>
          <cell r="L14" t="str">
            <v>Bermuda Water Co.</v>
          </cell>
          <cell r="M14">
            <v>0</v>
          </cell>
          <cell r="N14">
            <v>0</v>
          </cell>
          <cell r="O14" t="str">
            <v>Y</v>
          </cell>
          <cell r="P14" t="str">
            <v>Y</v>
          </cell>
          <cell r="Q14" t="str">
            <v>Booster Station Upgrade &amp; CM &amp; Engineering</v>
          </cell>
          <cell r="R14" t="str">
            <v>C</v>
          </cell>
          <cell r="S14" t="str">
            <v>High</v>
          </cell>
          <cell r="T14" t="str">
            <v>High</v>
          </cell>
          <cell r="U14" t="str">
            <v>INSTALL OR REHAB EXISTING WELL - SELL?</v>
          </cell>
          <cell r="V14">
            <v>39083</v>
          </cell>
          <cell r="W14">
            <v>39263</v>
          </cell>
          <cell r="X14" t="str">
            <v xml:space="preserve"> </v>
          </cell>
          <cell r="Y14" t="str">
            <v>135-0935-115-07-05</v>
          </cell>
          <cell r="Z14">
            <v>299258</v>
          </cell>
          <cell r="AA14">
            <v>89155</v>
          </cell>
          <cell r="AB14">
            <v>210103</v>
          </cell>
          <cell r="AC14">
            <v>0</v>
          </cell>
          <cell r="AD14">
            <v>0</v>
          </cell>
          <cell r="AE14">
            <v>299258</v>
          </cell>
          <cell r="AF14">
            <v>0</v>
          </cell>
          <cell r="AG14">
            <v>0</v>
          </cell>
          <cell r="AH14">
            <v>295000</v>
          </cell>
          <cell r="AI14">
            <v>4258</v>
          </cell>
          <cell r="AJ14" t="str">
            <v>Q2</v>
          </cell>
        </row>
        <row r="15">
          <cell r="A15" t="str">
            <v>135 - GL</v>
          </cell>
          <cell r="B15">
            <v>39276</v>
          </cell>
          <cell r="C15" t="str">
            <v>Monica Stoica</v>
          </cell>
          <cell r="D15" t="str">
            <v xml:space="preserve"> </v>
          </cell>
          <cell r="E15" t="str">
            <v xml:space="preserve">Not in system </v>
          </cell>
          <cell r="F15"/>
          <cell r="G15" t="str">
            <v>Western</v>
          </cell>
          <cell r="H15" t="str">
            <v>AZ</v>
          </cell>
          <cell r="I15">
            <v>135</v>
          </cell>
          <cell r="J15" t="str">
            <v>Bermuda Water Company</v>
          </cell>
          <cell r="K15">
            <v>935</v>
          </cell>
          <cell r="L15" t="str">
            <v>Bermuda Water Co.</v>
          </cell>
          <cell r="M15">
            <v>0</v>
          </cell>
          <cell r="N15">
            <v>0</v>
          </cell>
          <cell r="O15" t="str">
            <v>Y</v>
          </cell>
          <cell r="P15" t="str">
            <v>Y</v>
          </cell>
          <cell r="Q15" t="str">
            <v>G/L ADDITIONS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 xml:space="preserve"> </v>
          </cell>
          <cell r="Y15" t="str">
            <v xml:space="preserve"> </v>
          </cell>
          <cell r="Z15">
            <v>283433.0683696224</v>
          </cell>
          <cell r="AA15">
            <v>138165</v>
          </cell>
          <cell r="AB15">
            <v>96000.18</v>
          </cell>
          <cell r="AC15">
            <v>24632.944184811204</v>
          </cell>
          <cell r="AD15">
            <v>24634.944184811204</v>
          </cell>
          <cell r="AE15">
            <v>283433.0683696224</v>
          </cell>
          <cell r="AF15">
            <v>0</v>
          </cell>
          <cell r="AG15">
            <v>0</v>
          </cell>
          <cell r="AH15">
            <v>283431.77673924493</v>
          </cell>
          <cell r="AI15">
            <v>1.2916303774691187</v>
          </cell>
          <cell r="AJ15" t="str">
            <v>Q2</v>
          </cell>
        </row>
        <row r="16">
          <cell r="A16">
            <v>9242</v>
          </cell>
          <cell r="B16">
            <v>39276</v>
          </cell>
          <cell r="C16" t="str">
            <v>Wendy Wentz</v>
          </cell>
          <cell r="D16">
            <v>39183</v>
          </cell>
          <cell r="E16" t="str">
            <v>Capital Planning</v>
          </cell>
          <cell r="F16" t="str">
            <v>Cost Reduction</v>
          </cell>
          <cell r="G16" t="str">
            <v>Western</v>
          </cell>
          <cell r="H16" t="str">
            <v>NV</v>
          </cell>
          <cell r="I16">
            <v>140</v>
          </cell>
          <cell r="J16" t="str">
            <v>Utilities, Inc. of Central Nevada</v>
          </cell>
          <cell r="K16">
            <v>140</v>
          </cell>
          <cell r="L16" t="str">
            <v>Utilities, Inc of Central Nevada</v>
          </cell>
          <cell r="M16">
            <v>0</v>
          </cell>
          <cell r="N16">
            <v>0</v>
          </cell>
          <cell r="O16" t="str">
            <v>Y</v>
          </cell>
          <cell r="P16" t="str">
            <v>Y</v>
          </cell>
          <cell r="Q16" t="str">
            <v>SCADA (Custom Install)</v>
          </cell>
          <cell r="R16" t="str">
            <v>C</v>
          </cell>
          <cell r="S16" t="str">
            <v>Medium</v>
          </cell>
          <cell r="T16" t="str">
            <v>Medium</v>
          </cell>
          <cell r="U16">
            <v>0</v>
          </cell>
          <cell r="V16">
            <v>39356</v>
          </cell>
          <cell r="W16">
            <v>39447</v>
          </cell>
          <cell r="X16" t="str">
            <v xml:space="preserve"> </v>
          </cell>
          <cell r="Y16" t="str">
            <v xml:space="preserve"> </v>
          </cell>
          <cell r="Z16">
            <v>450000</v>
          </cell>
          <cell r="AA16">
            <v>0</v>
          </cell>
          <cell r="AB16">
            <v>0</v>
          </cell>
          <cell r="AC16">
            <v>0</v>
          </cell>
          <cell r="AD16">
            <v>450000</v>
          </cell>
          <cell r="AE16">
            <v>450000</v>
          </cell>
          <cell r="AF16">
            <v>0</v>
          </cell>
          <cell r="AG16">
            <v>0</v>
          </cell>
          <cell r="AH16">
            <v>250000</v>
          </cell>
          <cell r="AI16">
            <v>200000</v>
          </cell>
          <cell r="AJ16" t="str">
            <v>Q2</v>
          </cell>
        </row>
        <row r="17">
          <cell r="A17">
            <v>2755</v>
          </cell>
          <cell r="B17">
            <v>39083</v>
          </cell>
          <cell r="C17">
            <v>0</v>
          </cell>
          <cell r="D17" t="str">
            <v xml:space="preserve"> </v>
          </cell>
          <cell r="E17" t="str">
            <v>Capital Planning</v>
          </cell>
          <cell r="F17" t="str">
            <v>Growth - Contractual</v>
          </cell>
          <cell r="G17" t="str">
            <v>Western</v>
          </cell>
          <cell r="H17" t="str">
            <v>NV</v>
          </cell>
          <cell r="I17">
            <v>35</v>
          </cell>
          <cell r="J17" t="str">
            <v>Spring Creek Utilities Company</v>
          </cell>
          <cell r="K17">
            <v>110</v>
          </cell>
          <cell r="L17" t="str">
            <v>Spring Creek Utilities Company</v>
          </cell>
          <cell r="M17">
            <v>4139</v>
          </cell>
          <cell r="N17">
            <v>0</v>
          </cell>
          <cell r="O17" t="str">
            <v>Y</v>
          </cell>
          <cell r="P17" t="str">
            <v>Y</v>
          </cell>
          <cell r="Q17" t="str">
            <v>Duplex Booster Pumps - Twin Tanks  &amp; Karvel water main CIP 200-5</v>
          </cell>
          <cell r="R17" t="str">
            <v>C</v>
          </cell>
          <cell r="S17" t="str">
            <v>High</v>
          </cell>
          <cell r="T17" t="str">
            <v>High</v>
          </cell>
          <cell r="U17">
            <v>0</v>
          </cell>
          <cell r="V17">
            <v>39264</v>
          </cell>
          <cell r="W17">
            <v>39355</v>
          </cell>
          <cell r="X17" t="str">
            <v xml:space="preserve"> </v>
          </cell>
          <cell r="Y17" t="str">
            <v xml:space="preserve"> </v>
          </cell>
          <cell r="Z17">
            <v>225000</v>
          </cell>
          <cell r="AA17">
            <v>0</v>
          </cell>
          <cell r="AB17">
            <v>0</v>
          </cell>
          <cell r="AC17">
            <v>225000</v>
          </cell>
          <cell r="AD17">
            <v>0</v>
          </cell>
          <cell r="AE17">
            <v>225000</v>
          </cell>
          <cell r="AF17">
            <v>0</v>
          </cell>
          <cell r="AG17">
            <v>0</v>
          </cell>
          <cell r="AH17">
            <v>225000</v>
          </cell>
          <cell r="AI17">
            <v>0</v>
          </cell>
          <cell r="AJ17" t="str">
            <v>Q2</v>
          </cell>
        </row>
        <row r="18">
          <cell r="A18">
            <v>9073</v>
          </cell>
          <cell r="B18">
            <v>39197</v>
          </cell>
          <cell r="C18" t="str">
            <v>Wendy Wentz</v>
          </cell>
          <cell r="D18" t="str">
            <v xml:space="preserve"> </v>
          </cell>
          <cell r="E18" t="str">
            <v>Capital Planning</v>
          </cell>
          <cell r="F18" t="str">
            <v>EH&amp;S</v>
          </cell>
          <cell r="G18" t="str">
            <v>Western</v>
          </cell>
          <cell r="H18" t="str">
            <v>NV</v>
          </cell>
          <cell r="I18">
            <v>35</v>
          </cell>
          <cell r="J18" t="str">
            <v>Spring Creek Utilities Company</v>
          </cell>
          <cell r="K18">
            <v>110</v>
          </cell>
          <cell r="L18" t="str">
            <v>Spring Creek Utilities Company</v>
          </cell>
          <cell r="M18">
            <v>9056</v>
          </cell>
          <cell r="N18">
            <v>0</v>
          </cell>
          <cell r="O18" t="str">
            <v>Y</v>
          </cell>
          <cell r="P18" t="str">
            <v>Y</v>
          </cell>
          <cell r="Q18" t="str">
            <v xml:space="preserve">Master Plan CIP 200-1 </v>
          </cell>
          <cell r="R18" t="str">
            <v>C</v>
          </cell>
          <cell r="S18" t="str">
            <v>High</v>
          </cell>
          <cell r="T18" t="str">
            <v>High</v>
          </cell>
          <cell r="U18">
            <v>0</v>
          </cell>
          <cell r="V18">
            <v>39173</v>
          </cell>
          <cell r="W18">
            <v>39994</v>
          </cell>
          <cell r="X18" t="str">
            <v xml:space="preserve"> </v>
          </cell>
          <cell r="Y18" t="str">
            <v xml:space="preserve"> 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225000</v>
          </cell>
          <cell r="AI18">
            <v>-225000</v>
          </cell>
          <cell r="AJ18" t="str">
            <v>Q2</v>
          </cell>
        </row>
        <row r="19">
          <cell r="A19">
            <v>9077</v>
          </cell>
          <cell r="B19">
            <v>39197</v>
          </cell>
          <cell r="C19" t="str">
            <v>Wendy Wentz</v>
          </cell>
          <cell r="D19" t="str">
            <v xml:space="preserve"> </v>
          </cell>
          <cell r="E19" t="str">
            <v>Capital Planning</v>
          </cell>
          <cell r="F19" t="str">
            <v>EH&amp;S</v>
          </cell>
          <cell r="G19" t="str">
            <v>Western</v>
          </cell>
          <cell r="H19" t="str">
            <v>NV</v>
          </cell>
          <cell r="I19">
            <v>35</v>
          </cell>
          <cell r="J19" t="str">
            <v>Spring Creek Utilities Company</v>
          </cell>
          <cell r="K19">
            <v>110</v>
          </cell>
          <cell r="L19" t="str">
            <v>Spring Creek Utilities Company</v>
          </cell>
          <cell r="M19">
            <v>9061</v>
          </cell>
          <cell r="N19">
            <v>0</v>
          </cell>
          <cell r="O19" t="str">
            <v>Y</v>
          </cell>
          <cell r="P19" t="str">
            <v>Y</v>
          </cell>
          <cell r="Q19" t="str">
            <v>Master Plan CIP 400-2 (2 Tanks, 2 Wells)</v>
          </cell>
          <cell r="R19" t="str">
            <v>C</v>
          </cell>
          <cell r="S19" t="str">
            <v>High</v>
          </cell>
          <cell r="T19" t="str">
            <v>High</v>
          </cell>
          <cell r="U19">
            <v>0</v>
          </cell>
          <cell r="V19">
            <v>39448</v>
          </cell>
          <cell r="W19">
            <v>40451</v>
          </cell>
          <cell r="X19" t="str">
            <v xml:space="preserve"> </v>
          </cell>
          <cell r="Y19" t="str">
            <v xml:space="preserve"> </v>
          </cell>
          <cell r="Z19">
            <v>660000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660000</v>
          </cell>
          <cell r="AG19">
            <v>0</v>
          </cell>
          <cell r="AH19">
            <v>210000</v>
          </cell>
          <cell r="AI19">
            <v>-210000</v>
          </cell>
          <cell r="AJ19" t="str">
            <v>Q2</v>
          </cell>
        </row>
        <row r="20">
          <cell r="A20" t="str">
            <v>140 - CT</v>
          </cell>
          <cell r="B20">
            <v>39277</v>
          </cell>
          <cell r="C20" t="str">
            <v>Monica Stoica</v>
          </cell>
          <cell r="D20" t="str">
            <v xml:space="preserve"> </v>
          </cell>
          <cell r="E20" t="str">
            <v xml:space="preserve">Not in system </v>
          </cell>
          <cell r="F20">
            <v>0</v>
          </cell>
          <cell r="G20" t="str">
            <v>Western</v>
          </cell>
          <cell r="H20" t="str">
            <v>NV</v>
          </cell>
          <cell r="I20">
            <v>140</v>
          </cell>
          <cell r="J20" t="str">
            <v>Utilities, Inc. of Central Nevada</v>
          </cell>
          <cell r="K20">
            <v>140</v>
          </cell>
          <cell r="L20" t="str">
            <v>Utilities, Inc of Central Nevada</v>
          </cell>
          <cell r="M20">
            <v>0</v>
          </cell>
          <cell r="N20">
            <v>0</v>
          </cell>
          <cell r="O20" t="str">
            <v>Y</v>
          </cell>
          <cell r="P20" t="str">
            <v>Y</v>
          </cell>
          <cell r="Q20" t="str">
            <v>CAP TIME</v>
          </cell>
          <cell r="R20" t="str">
            <v>C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 xml:space="preserve"> </v>
          </cell>
          <cell r="Y20" t="str">
            <v xml:space="preserve"> </v>
          </cell>
          <cell r="Z20">
            <v>222055.95</v>
          </cell>
          <cell r="AA20">
            <v>118788.15</v>
          </cell>
          <cell r="AB20">
            <v>34422.6</v>
          </cell>
          <cell r="AC20">
            <v>34422.6</v>
          </cell>
          <cell r="AD20">
            <v>34422.6</v>
          </cell>
          <cell r="AE20">
            <v>222055.95</v>
          </cell>
          <cell r="AF20">
            <v>0</v>
          </cell>
          <cell r="AG20">
            <v>0</v>
          </cell>
          <cell r="AH20">
            <v>207964.76785949327</v>
          </cell>
          <cell r="AI20">
            <v>14091.182140506746</v>
          </cell>
          <cell r="AJ20" t="str">
            <v>Q2</v>
          </cell>
        </row>
        <row r="21">
          <cell r="A21">
            <v>9052</v>
          </cell>
          <cell r="B21">
            <v>39276</v>
          </cell>
          <cell r="C21" t="str">
            <v>Diane Zawadzki</v>
          </cell>
          <cell r="D21">
            <v>39182</v>
          </cell>
          <cell r="E21" t="str">
            <v>Capital Planning</v>
          </cell>
          <cell r="F21" t="str">
            <v>EH&amp;S</v>
          </cell>
          <cell r="G21" t="str">
            <v>Western</v>
          </cell>
          <cell r="H21" t="str">
            <v>NV</v>
          </cell>
          <cell r="I21">
            <v>35</v>
          </cell>
          <cell r="J21" t="str">
            <v>Spring Creek Utilities Company</v>
          </cell>
          <cell r="K21">
            <v>110</v>
          </cell>
          <cell r="L21" t="str">
            <v>Spring Creek Utilities Company</v>
          </cell>
          <cell r="M21" t="str">
            <v>9063&amp;9046</v>
          </cell>
          <cell r="N21">
            <v>0</v>
          </cell>
          <cell r="O21" t="str">
            <v>Y</v>
          </cell>
          <cell r="P21" t="str">
            <v>Y</v>
          </cell>
          <cell r="Q21" t="str">
            <v>Engineering  Arsenic (Plus 200-1 Backup Power)</v>
          </cell>
          <cell r="R21" t="str">
            <v>C</v>
          </cell>
          <cell r="S21" t="str">
            <v>High</v>
          </cell>
          <cell r="T21" t="str">
            <v>High</v>
          </cell>
          <cell r="U21">
            <v>0</v>
          </cell>
          <cell r="V21">
            <v>39264</v>
          </cell>
          <cell r="W21">
            <v>39447</v>
          </cell>
          <cell r="X21" t="str">
            <v xml:space="preserve"> </v>
          </cell>
          <cell r="Y21" t="str">
            <v xml:space="preserve"> </v>
          </cell>
          <cell r="Z21">
            <v>150000</v>
          </cell>
          <cell r="AA21">
            <v>0</v>
          </cell>
          <cell r="AB21">
            <v>0</v>
          </cell>
          <cell r="AC21">
            <v>75000</v>
          </cell>
          <cell r="AD21">
            <v>75000</v>
          </cell>
          <cell r="AE21">
            <v>150000</v>
          </cell>
          <cell r="AF21">
            <v>0</v>
          </cell>
          <cell r="AG21">
            <v>0</v>
          </cell>
          <cell r="AH21">
            <v>150000</v>
          </cell>
          <cell r="AI21">
            <v>0</v>
          </cell>
          <cell r="AJ21" t="str">
            <v>Q2</v>
          </cell>
        </row>
        <row r="22">
          <cell r="A22">
            <v>9204</v>
          </cell>
          <cell r="B22">
            <v>39276</v>
          </cell>
          <cell r="C22" t="str">
            <v>Wendy Wentz</v>
          </cell>
          <cell r="D22" t="str">
            <v xml:space="preserve"> </v>
          </cell>
          <cell r="E22" t="str">
            <v>Capital Planning</v>
          </cell>
          <cell r="F22" t="str">
            <v>EH&amp;S</v>
          </cell>
          <cell r="G22" t="str">
            <v>Western</v>
          </cell>
          <cell r="H22" t="str">
            <v>NV</v>
          </cell>
          <cell r="I22">
            <v>140</v>
          </cell>
          <cell r="J22" t="str">
            <v>Utilities, Inc. of Central Nevada</v>
          </cell>
          <cell r="K22">
            <v>140</v>
          </cell>
          <cell r="L22" t="str">
            <v>Utilities, Inc of Central Nevada</v>
          </cell>
          <cell r="M22">
            <v>2249</v>
          </cell>
          <cell r="N22">
            <v>0</v>
          </cell>
          <cell r="O22" t="str">
            <v>Y</v>
          </cell>
          <cell r="P22" t="str">
            <v>Y</v>
          </cell>
          <cell r="Q22" t="str">
            <v>Water Rights Report Phase 2</v>
          </cell>
          <cell r="R22" t="str">
            <v>C</v>
          </cell>
          <cell r="S22" t="str">
            <v>High</v>
          </cell>
          <cell r="T22" t="str">
            <v>High</v>
          </cell>
          <cell r="U22">
            <v>0</v>
          </cell>
          <cell r="V22">
            <v>39264</v>
          </cell>
          <cell r="W22">
            <v>39447</v>
          </cell>
          <cell r="X22" t="str">
            <v xml:space="preserve"> </v>
          </cell>
          <cell r="Y22" t="str">
            <v xml:space="preserve"> </v>
          </cell>
          <cell r="Z22">
            <v>150000</v>
          </cell>
          <cell r="AA22">
            <v>0</v>
          </cell>
          <cell r="AB22">
            <v>0</v>
          </cell>
          <cell r="AC22">
            <v>75000</v>
          </cell>
          <cell r="AD22">
            <v>75000</v>
          </cell>
          <cell r="AE22">
            <v>150000</v>
          </cell>
          <cell r="AF22">
            <v>0</v>
          </cell>
          <cell r="AG22">
            <v>0</v>
          </cell>
          <cell r="AH22">
            <v>150000</v>
          </cell>
          <cell r="AI22">
            <v>0</v>
          </cell>
          <cell r="AJ22" t="str">
            <v>Q2</v>
          </cell>
        </row>
        <row r="23">
          <cell r="A23" t="str">
            <v>34 - GL</v>
          </cell>
          <cell r="B23">
            <v>39277</v>
          </cell>
          <cell r="C23" t="str">
            <v>Monica Stoica</v>
          </cell>
          <cell r="D23" t="str">
            <v xml:space="preserve"> </v>
          </cell>
          <cell r="E23" t="str">
            <v xml:space="preserve">Not in system </v>
          </cell>
          <cell r="F23">
            <v>0</v>
          </cell>
          <cell r="G23" t="str">
            <v>Western</v>
          </cell>
          <cell r="H23" t="str">
            <v>NV</v>
          </cell>
          <cell r="I23">
            <v>34</v>
          </cell>
          <cell r="J23" t="str">
            <v>Utilities, Inc. of Nevada</v>
          </cell>
          <cell r="K23">
            <v>120</v>
          </cell>
          <cell r="L23" t="str">
            <v>Utilities, Inc of Nevada</v>
          </cell>
          <cell r="M23">
            <v>0</v>
          </cell>
          <cell r="N23">
            <v>0</v>
          </cell>
          <cell r="O23" t="str">
            <v>Y</v>
          </cell>
          <cell r="P23" t="str">
            <v>Y</v>
          </cell>
          <cell r="Q23" t="str">
            <v>G/L ADDITIONS</v>
          </cell>
          <cell r="R23" t="str">
            <v>C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 xml:space="preserve"> </v>
          </cell>
          <cell r="Y23" t="str">
            <v xml:space="preserve"> </v>
          </cell>
          <cell r="Z23">
            <v>147318.84941330459</v>
          </cell>
          <cell r="AA23">
            <v>15851.74</v>
          </cell>
          <cell r="AB23">
            <v>29656.86</v>
          </cell>
          <cell r="AC23">
            <v>50904.624706652299</v>
          </cell>
          <cell r="AD23">
            <v>50905.624706652299</v>
          </cell>
          <cell r="AE23">
            <v>147318.84941330459</v>
          </cell>
          <cell r="AF23">
            <v>0</v>
          </cell>
          <cell r="AG23">
            <v>0</v>
          </cell>
          <cell r="AH23">
            <v>147318.49882660911</v>
          </cell>
          <cell r="AI23">
            <v>0.35058669548016042</v>
          </cell>
          <cell r="AJ23" t="str">
            <v>Q2</v>
          </cell>
        </row>
        <row r="24">
          <cell r="A24" t="str">
            <v>35 - CT</v>
          </cell>
          <cell r="B24">
            <v>39277</v>
          </cell>
          <cell r="C24" t="str">
            <v>Monica Stoica</v>
          </cell>
          <cell r="D24" t="str">
            <v xml:space="preserve"> </v>
          </cell>
          <cell r="E24" t="str">
            <v xml:space="preserve">Not in system </v>
          </cell>
          <cell r="F24">
            <v>0</v>
          </cell>
          <cell r="G24" t="str">
            <v>Western</v>
          </cell>
          <cell r="H24" t="str">
            <v>NV</v>
          </cell>
          <cell r="I24">
            <v>35</v>
          </cell>
          <cell r="J24" t="str">
            <v>Spring Creek Utilities Company</v>
          </cell>
          <cell r="K24">
            <v>110</v>
          </cell>
          <cell r="L24" t="str">
            <v>Spring Creek Utilities Company</v>
          </cell>
          <cell r="M24" t="str">
            <v xml:space="preserve"> </v>
          </cell>
          <cell r="N24">
            <v>0</v>
          </cell>
          <cell r="O24" t="str">
            <v>Y</v>
          </cell>
          <cell r="P24" t="str">
            <v>Y</v>
          </cell>
          <cell r="Q24" t="str">
            <v>CAP TIME</v>
          </cell>
          <cell r="R24" t="str">
            <v>C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 xml:space="preserve"> </v>
          </cell>
          <cell r="Y24" t="str">
            <v xml:space="preserve"> </v>
          </cell>
          <cell r="Z24">
            <v>144748.25</v>
          </cell>
          <cell r="AA24">
            <v>14415</v>
          </cell>
          <cell r="AB24">
            <v>5881.25</v>
          </cell>
          <cell r="AC24">
            <v>62225</v>
          </cell>
          <cell r="AD24">
            <v>62227</v>
          </cell>
          <cell r="AE24">
            <v>144748.25</v>
          </cell>
          <cell r="AF24">
            <v>0</v>
          </cell>
          <cell r="AG24">
            <v>0</v>
          </cell>
          <cell r="AH24">
            <v>144748</v>
          </cell>
          <cell r="AI24">
            <v>0.25</v>
          </cell>
          <cell r="AJ24" t="str">
            <v>Q2</v>
          </cell>
        </row>
        <row r="25">
          <cell r="A25">
            <v>9245</v>
          </cell>
          <cell r="B25">
            <v>39276</v>
          </cell>
          <cell r="C25" t="str">
            <v>Wendy Wentz</v>
          </cell>
          <cell r="D25" t="str">
            <v xml:space="preserve"> </v>
          </cell>
          <cell r="E25" t="str">
            <v>Open</v>
          </cell>
          <cell r="F25" t="str">
            <v>Growth - Existing Customer</v>
          </cell>
          <cell r="G25" t="str">
            <v>Western</v>
          </cell>
          <cell r="H25" t="str">
            <v>NV</v>
          </cell>
          <cell r="I25">
            <v>140</v>
          </cell>
          <cell r="J25" t="str">
            <v>Utilities, Inc. of Central Nevada</v>
          </cell>
          <cell r="K25">
            <v>140</v>
          </cell>
          <cell r="L25" t="str">
            <v>Utilities, Inc of Central Nevada</v>
          </cell>
          <cell r="M25">
            <v>0</v>
          </cell>
          <cell r="N25">
            <v>0</v>
          </cell>
          <cell r="O25" t="str">
            <v>Y</v>
          </cell>
          <cell r="P25" t="str">
            <v>Y</v>
          </cell>
          <cell r="Q25" t="str">
            <v>Update Master Plan</v>
          </cell>
          <cell r="R25" t="str">
            <v>C</v>
          </cell>
          <cell r="S25" t="str">
            <v>High</v>
          </cell>
          <cell r="T25" t="str">
            <v>High</v>
          </cell>
          <cell r="U25">
            <v>0</v>
          </cell>
          <cell r="V25">
            <v>39264</v>
          </cell>
          <cell r="W25">
            <v>39447</v>
          </cell>
          <cell r="X25" t="str">
            <v xml:space="preserve"> </v>
          </cell>
          <cell r="Y25" t="str">
            <v>140-0140-117-07-01</v>
          </cell>
          <cell r="Z25">
            <v>196400</v>
          </cell>
          <cell r="AA25">
            <v>0</v>
          </cell>
          <cell r="AB25">
            <v>0</v>
          </cell>
          <cell r="AC25">
            <v>98000</v>
          </cell>
          <cell r="AD25">
            <v>98400</v>
          </cell>
          <cell r="AE25">
            <v>196400</v>
          </cell>
          <cell r="AF25">
            <v>0</v>
          </cell>
          <cell r="AG25">
            <v>0</v>
          </cell>
          <cell r="AH25">
            <v>125000</v>
          </cell>
          <cell r="AI25">
            <v>71400</v>
          </cell>
          <cell r="AJ25" t="str">
            <v>Q2</v>
          </cell>
        </row>
        <row r="26">
          <cell r="A26">
            <v>4133</v>
          </cell>
          <cell r="B26">
            <v>39276</v>
          </cell>
          <cell r="C26" t="str">
            <v>Diane Zawadzki</v>
          </cell>
          <cell r="D26">
            <v>39184</v>
          </cell>
          <cell r="E26" t="str">
            <v>Open</v>
          </cell>
          <cell r="F26" t="str">
            <v>Maintenance</v>
          </cell>
          <cell r="G26" t="str">
            <v>Western</v>
          </cell>
          <cell r="H26" t="str">
            <v>NV</v>
          </cell>
          <cell r="I26">
            <v>35</v>
          </cell>
          <cell r="J26" t="str">
            <v>Spring Creek Utilities Company</v>
          </cell>
          <cell r="K26">
            <v>110</v>
          </cell>
          <cell r="L26" t="str">
            <v>Spring Creek Utilities Company</v>
          </cell>
          <cell r="M26">
            <v>3743</v>
          </cell>
          <cell r="N26">
            <v>0</v>
          </cell>
          <cell r="O26" t="str">
            <v>Y</v>
          </cell>
          <cell r="P26" t="str">
            <v>Y</v>
          </cell>
          <cell r="Q26" t="str">
            <v>Construct/Repair of Septic #2</v>
          </cell>
          <cell r="R26" t="str">
            <v>C</v>
          </cell>
          <cell r="S26" t="str">
            <v>High</v>
          </cell>
          <cell r="T26" t="str">
            <v>High</v>
          </cell>
          <cell r="U26">
            <v>0</v>
          </cell>
          <cell r="V26">
            <v>39264</v>
          </cell>
          <cell r="W26">
            <v>39355</v>
          </cell>
          <cell r="X26" t="str">
            <v xml:space="preserve"> </v>
          </cell>
          <cell r="Y26" t="str">
            <v>035-0110-116-07-01</v>
          </cell>
          <cell r="Z26">
            <v>120000</v>
          </cell>
          <cell r="AA26">
            <v>0</v>
          </cell>
          <cell r="AB26">
            <v>0</v>
          </cell>
          <cell r="AC26">
            <v>120000</v>
          </cell>
          <cell r="AD26">
            <v>0</v>
          </cell>
          <cell r="AE26">
            <v>120000</v>
          </cell>
          <cell r="AF26">
            <v>0</v>
          </cell>
          <cell r="AG26">
            <v>0</v>
          </cell>
          <cell r="AH26">
            <v>120000</v>
          </cell>
          <cell r="AI26">
            <v>0</v>
          </cell>
          <cell r="AJ26" t="str">
            <v>Q2</v>
          </cell>
        </row>
        <row r="27">
          <cell r="A27" t="str">
            <v>135 - CT</v>
          </cell>
          <cell r="B27">
            <v>39277</v>
          </cell>
          <cell r="C27" t="str">
            <v>Monica Stoica</v>
          </cell>
          <cell r="D27" t="str">
            <v xml:space="preserve"> </v>
          </cell>
          <cell r="E27" t="str">
            <v xml:space="preserve">Not in system </v>
          </cell>
          <cell r="F27">
            <v>0</v>
          </cell>
          <cell r="G27" t="str">
            <v>Western</v>
          </cell>
          <cell r="H27" t="str">
            <v>AZ</v>
          </cell>
          <cell r="I27">
            <v>135</v>
          </cell>
          <cell r="J27" t="str">
            <v>Bermuda Water Company</v>
          </cell>
          <cell r="K27">
            <v>935</v>
          </cell>
          <cell r="L27" t="str">
            <v>Bermuda Water Co.</v>
          </cell>
          <cell r="M27">
            <v>0</v>
          </cell>
          <cell r="N27">
            <v>0</v>
          </cell>
          <cell r="O27" t="str">
            <v>Y</v>
          </cell>
          <cell r="P27" t="str">
            <v>Y</v>
          </cell>
          <cell r="Q27" t="str">
            <v>CAP TIME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 xml:space="preserve"> </v>
          </cell>
          <cell r="Y27" t="str">
            <v xml:space="preserve"> </v>
          </cell>
          <cell r="Z27">
            <v>102130.2157977926</v>
          </cell>
          <cell r="AA27">
            <v>28618.649999999929</v>
          </cell>
          <cell r="AB27">
            <v>-2560.6499999999287</v>
          </cell>
          <cell r="AC27">
            <v>38035.607898896298</v>
          </cell>
          <cell r="AD27">
            <v>38036.607898896298</v>
          </cell>
          <cell r="AE27">
            <v>102130.2157977926</v>
          </cell>
          <cell r="AF27">
            <v>0</v>
          </cell>
          <cell r="AG27">
            <v>0</v>
          </cell>
          <cell r="AH27">
            <v>102130.43159558537</v>
          </cell>
          <cell r="AI27">
            <v>-0.21579779277089983</v>
          </cell>
          <cell r="AJ27" t="str">
            <v>Q2</v>
          </cell>
        </row>
        <row r="28">
          <cell r="A28">
            <v>9080</v>
          </cell>
          <cell r="B28">
            <v>39197</v>
          </cell>
          <cell r="C28" t="str">
            <v>Wendy Wentz</v>
          </cell>
          <cell r="D28" t="str">
            <v xml:space="preserve"> </v>
          </cell>
          <cell r="E28" t="str">
            <v>Capital Planning</v>
          </cell>
          <cell r="F28" t="str">
            <v>Cost Reduction</v>
          </cell>
          <cell r="G28" t="str">
            <v>Western</v>
          </cell>
          <cell r="H28" t="str">
            <v>NV</v>
          </cell>
          <cell r="I28">
            <v>35</v>
          </cell>
          <cell r="J28" t="str">
            <v>Spring Creek Utilities Company</v>
          </cell>
          <cell r="K28">
            <v>110</v>
          </cell>
          <cell r="L28" t="str">
            <v>Spring Creek Utilities Company</v>
          </cell>
          <cell r="M28">
            <v>9062</v>
          </cell>
          <cell r="N28">
            <v>0</v>
          </cell>
          <cell r="O28" t="str">
            <v>Y</v>
          </cell>
          <cell r="P28" t="str">
            <v>Y</v>
          </cell>
          <cell r="Q28" t="str">
            <v>Sludge Beds for WWTP</v>
          </cell>
          <cell r="R28" t="str">
            <v>C</v>
          </cell>
          <cell r="S28" t="str">
            <v>Medium</v>
          </cell>
          <cell r="T28" t="str">
            <v>Medium</v>
          </cell>
          <cell r="U28">
            <v>0</v>
          </cell>
          <cell r="V28">
            <v>39264</v>
          </cell>
          <cell r="W28">
            <v>39447</v>
          </cell>
          <cell r="X28" t="str">
            <v xml:space="preserve"> </v>
          </cell>
          <cell r="Y28" t="str">
            <v xml:space="preserve"> </v>
          </cell>
          <cell r="Z28">
            <v>100000</v>
          </cell>
          <cell r="AA28">
            <v>0</v>
          </cell>
          <cell r="AB28">
            <v>0</v>
          </cell>
          <cell r="AC28">
            <v>70000</v>
          </cell>
          <cell r="AD28">
            <v>30000</v>
          </cell>
          <cell r="AE28">
            <v>100000</v>
          </cell>
          <cell r="AF28">
            <v>0</v>
          </cell>
          <cell r="AG28">
            <v>0</v>
          </cell>
          <cell r="AH28">
            <v>100000</v>
          </cell>
          <cell r="AI28">
            <v>0</v>
          </cell>
          <cell r="AJ28" t="str">
            <v>Q2</v>
          </cell>
        </row>
        <row r="29">
          <cell r="A29">
            <v>9061</v>
          </cell>
          <cell r="B29">
            <v>39276</v>
          </cell>
          <cell r="C29" t="str">
            <v>Diane Zawadzki</v>
          </cell>
          <cell r="D29">
            <v>39182</v>
          </cell>
          <cell r="E29" t="str">
            <v>Approved-Reg. VP</v>
          </cell>
          <cell r="F29" t="str">
            <v>EH&amp;S</v>
          </cell>
          <cell r="G29" t="str">
            <v>Western</v>
          </cell>
          <cell r="H29" t="str">
            <v>NV</v>
          </cell>
          <cell r="I29">
            <v>35</v>
          </cell>
          <cell r="J29" t="str">
            <v>Spring Creek Utilities Company</v>
          </cell>
          <cell r="K29">
            <v>110</v>
          </cell>
          <cell r="L29" t="str">
            <v>Spring Creek Utilities Company</v>
          </cell>
          <cell r="M29">
            <v>9077</v>
          </cell>
          <cell r="N29">
            <v>0</v>
          </cell>
          <cell r="O29" t="str">
            <v>Y</v>
          </cell>
          <cell r="P29" t="str">
            <v>Y</v>
          </cell>
          <cell r="Q29" t="str">
            <v>Engineering for CIP 400-2</v>
          </cell>
          <cell r="R29" t="str">
            <v>C</v>
          </cell>
          <cell r="S29" t="str">
            <v>High</v>
          </cell>
          <cell r="T29" t="str">
            <v>High</v>
          </cell>
          <cell r="U29">
            <v>0</v>
          </cell>
          <cell r="V29">
            <v>39264</v>
          </cell>
          <cell r="W29">
            <v>40178</v>
          </cell>
          <cell r="X29" t="str">
            <v xml:space="preserve"> </v>
          </cell>
          <cell r="Y29" t="str">
            <v xml:space="preserve"> </v>
          </cell>
          <cell r="Z29">
            <v>337892</v>
          </cell>
          <cell r="AA29">
            <v>0</v>
          </cell>
          <cell r="AB29">
            <v>0</v>
          </cell>
          <cell r="AC29">
            <v>90000</v>
          </cell>
          <cell r="AD29">
            <v>35000</v>
          </cell>
          <cell r="AE29">
            <v>125000</v>
          </cell>
          <cell r="AF29">
            <v>112892</v>
          </cell>
          <cell r="AG29">
            <v>100000</v>
          </cell>
          <cell r="AH29">
            <v>85000</v>
          </cell>
          <cell r="AI29">
            <v>40000</v>
          </cell>
          <cell r="AJ29" t="str">
            <v>Q2</v>
          </cell>
        </row>
        <row r="30">
          <cell r="A30">
            <v>9076</v>
          </cell>
          <cell r="B30">
            <v>39197</v>
          </cell>
          <cell r="C30" t="str">
            <v>Wendy Wentz</v>
          </cell>
          <cell r="D30">
            <v>39198</v>
          </cell>
          <cell r="E30" t="str">
            <v>Capital Planning</v>
          </cell>
          <cell r="F30" t="str">
            <v>EH&amp;S</v>
          </cell>
          <cell r="G30" t="str">
            <v>Western</v>
          </cell>
          <cell r="H30" t="str">
            <v>NV</v>
          </cell>
          <cell r="I30">
            <v>35</v>
          </cell>
          <cell r="J30" t="str">
            <v>Spring Creek Utilities Company</v>
          </cell>
          <cell r="K30">
            <v>110</v>
          </cell>
          <cell r="L30" t="str">
            <v>Spring Creek Utilities Company</v>
          </cell>
          <cell r="M30">
            <v>0</v>
          </cell>
          <cell r="N30">
            <v>0</v>
          </cell>
          <cell r="O30" t="str">
            <v>Y</v>
          </cell>
          <cell r="P30" t="str">
            <v>Y</v>
          </cell>
          <cell r="Q30" t="str">
            <v>Master Plan CIP 400-1</v>
          </cell>
          <cell r="R30" t="str">
            <v>C</v>
          </cell>
          <cell r="S30" t="str">
            <v>High</v>
          </cell>
          <cell r="T30" t="str">
            <v>High</v>
          </cell>
          <cell r="U30">
            <v>0</v>
          </cell>
          <cell r="V30">
            <v>39356</v>
          </cell>
          <cell r="W30">
            <v>39447</v>
          </cell>
          <cell r="X30" t="str">
            <v xml:space="preserve"> </v>
          </cell>
          <cell r="Y30" t="str">
            <v xml:space="preserve"> </v>
          </cell>
          <cell r="Z30">
            <v>90000</v>
          </cell>
          <cell r="AA30">
            <v>0</v>
          </cell>
          <cell r="AB30">
            <v>0</v>
          </cell>
          <cell r="AC30">
            <v>0</v>
          </cell>
          <cell r="AD30">
            <v>90000</v>
          </cell>
          <cell r="AE30">
            <v>90000</v>
          </cell>
          <cell r="AF30">
            <v>0</v>
          </cell>
          <cell r="AG30">
            <v>0</v>
          </cell>
          <cell r="AH30">
            <v>80000</v>
          </cell>
          <cell r="AI30">
            <v>10000</v>
          </cell>
          <cell r="AJ30" t="str">
            <v>Q2</v>
          </cell>
        </row>
        <row r="31">
          <cell r="A31">
            <v>7050</v>
          </cell>
          <cell r="B31">
            <v>39276</v>
          </cell>
          <cell r="C31" t="str">
            <v>Wendy Wentz</v>
          </cell>
          <cell r="D31" t="str">
            <v xml:space="preserve"> </v>
          </cell>
          <cell r="E31" t="str">
            <v>Capital Planning</v>
          </cell>
          <cell r="F31" t="str">
            <v>EH&amp;S</v>
          </cell>
          <cell r="G31" t="str">
            <v>Western</v>
          </cell>
          <cell r="H31" t="str">
            <v>NV</v>
          </cell>
          <cell r="I31">
            <v>133</v>
          </cell>
          <cell r="J31" t="str">
            <v>Sky Ranch Water Service</v>
          </cell>
          <cell r="K31">
            <v>133</v>
          </cell>
          <cell r="L31" t="str">
            <v>Sky Ranch Water Service</v>
          </cell>
          <cell r="M31">
            <v>0</v>
          </cell>
          <cell r="N31">
            <v>0</v>
          </cell>
          <cell r="O31" t="str">
            <v>Y</v>
          </cell>
          <cell r="P31" t="str">
            <v>Y</v>
          </cell>
          <cell r="Q31" t="str">
            <v>Arsenic Engineering</v>
          </cell>
          <cell r="R31" t="str">
            <v>C</v>
          </cell>
          <cell r="S31" t="str">
            <v>High</v>
          </cell>
          <cell r="T31" t="str">
            <v>High</v>
          </cell>
          <cell r="U31">
            <v>0</v>
          </cell>
          <cell r="V31">
            <v>39356</v>
          </cell>
          <cell r="W31">
            <v>39447</v>
          </cell>
          <cell r="X31" t="str">
            <v xml:space="preserve"> </v>
          </cell>
          <cell r="Y31" t="str">
            <v xml:space="preserve"> </v>
          </cell>
          <cell r="Z31">
            <v>75000</v>
          </cell>
          <cell r="AA31">
            <v>0</v>
          </cell>
          <cell r="AB31">
            <v>0</v>
          </cell>
          <cell r="AC31">
            <v>0</v>
          </cell>
          <cell r="AD31">
            <v>75000</v>
          </cell>
          <cell r="AE31">
            <v>75000</v>
          </cell>
          <cell r="AF31">
            <v>0</v>
          </cell>
          <cell r="AG31">
            <v>0</v>
          </cell>
          <cell r="AH31">
            <v>75000</v>
          </cell>
          <cell r="AI31">
            <v>0</v>
          </cell>
          <cell r="AJ31" t="str">
            <v>Q2</v>
          </cell>
        </row>
        <row r="32">
          <cell r="A32">
            <v>7049</v>
          </cell>
          <cell r="B32">
            <v>39276</v>
          </cell>
          <cell r="C32" t="str">
            <v>Wendy Wentz</v>
          </cell>
          <cell r="D32" t="str">
            <v xml:space="preserve"> </v>
          </cell>
          <cell r="E32" t="str">
            <v>Capital Planning</v>
          </cell>
          <cell r="F32" t="str">
            <v>Growth - Existing Customer</v>
          </cell>
          <cell r="G32" t="str">
            <v>Western</v>
          </cell>
          <cell r="H32" t="str">
            <v>NV</v>
          </cell>
          <cell r="I32">
            <v>140</v>
          </cell>
          <cell r="J32" t="str">
            <v>Utilities, Inc. of Central Nevada</v>
          </cell>
          <cell r="K32">
            <v>140</v>
          </cell>
          <cell r="L32" t="str">
            <v>Utiltities, Inc. of Central Nevada</v>
          </cell>
          <cell r="M32" t="str">
            <v xml:space="preserve"> </v>
          </cell>
          <cell r="N32">
            <v>0</v>
          </cell>
          <cell r="O32" t="str">
            <v>Y</v>
          </cell>
          <cell r="P32" t="str">
            <v>Y</v>
          </cell>
          <cell r="Q32" t="str">
            <v>Architecture &amp; Engineering for New Regional Office</v>
          </cell>
          <cell r="R32" t="str">
            <v>C</v>
          </cell>
          <cell r="S32" t="str">
            <v>Medium</v>
          </cell>
          <cell r="T32" t="str">
            <v>Medium</v>
          </cell>
          <cell r="U32">
            <v>0</v>
          </cell>
          <cell r="V32">
            <v>39448</v>
          </cell>
          <cell r="W32">
            <v>39538</v>
          </cell>
          <cell r="X32" t="str">
            <v xml:space="preserve"> </v>
          </cell>
          <cell r="Y32" t="str">
            <v xml:space="preserve"> </v>
          </cell>
          <cell r="Z32">
            <v>75000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75000</v>
          </cell>
          <cell r="AG32">
            <v>0</v>
          </cell>
          <cell r="AH32">
            <v>75000</v>
          </cell>
          <cell r="AI32">
            <v>-75000</v>
          </cell>
          <cell r="AJ32" t="str">
            <v>Q2</v>
          </cell>
        </row>
        <row r="33">
          <cell r="A33">
            <v>9029</v>
          </cell>
          <cell r="B33">
            <v>39197</v>
          </cell>
          <cell r="C33" t="str">
            <v>Wendy Wentz</v>
          </cell>
          <cell r="D33" t="str">
            <v xml:space="preserve"> </v>
          </cell>
          <cell r="E33" t="str">
            <v>Capital Planning</v>
          </cell>
          <cell r="F33" t="str">
            <v>Other</v>
          </cell>
          <cell r="G33" t="str">
            <v>Western</v>
          </cell>
          <cell r="H33" t="str">
            <v>NV</v>
          </cell>
          <cell r="I33">
            <v>133</v>
          </cell>
          <cell r="J33" t="str">
            <v>Sky Ranch Water Service</v>
          </cell>
          <cell r="K33">
            <v>123</v>
          </cell>
          <cell r="L33" t="str">
            <v>Sky Ranch Water Service</v>
          </cell>
          <cell r="M33">
            <v>9029</v>
          </cell>
          <cell r="N33">
            <v>0</v>
          </cell>
          <cell r="O33" t="str">
            <v>Y</v>
          </cell>
          <cell r="P33" t="str">
            <v>Y</v>
          </cell>
          <cell r="Q33" t="str">
            <v>Tank Painting (Tank 1-A)</v>
          </cell>
          <cell r="R33" t="str">
            <v>D</v>
          </cell>
          <cell r="S33" t="str">
            <v>Medium</v>
          </cell>
          <cell r="T33" t="str">
            <v>Medium</v>
          </cell>
          <cell r="U33">
            <v>0</v>
          </cell>
          <cell r="V33">
            <v>39264</v>
          </cell>
          <cell r="W33">
            <v>39447</v>
          </cell>
          <cell r="X33" t="str">
            <v xml:space="preserve"> </v>
          </cell>
          <cell r="Y33" t="str">
            <v xml:space="preserve"> </v>
          </cell>
          <cell r="Z33">
            <v>75000</v>
          </cell>
          <cell r="AA33">
            <v>0</v>
          </cell>
          <cell r="AB33">
            <v>0</v>
          </cell>
          <cell r="AC33">
            <v>25000</v>
          </cell>
          <cell r="AD33">
            <v>50000</v>
          </cell>
          <cell r="AE33">
            <v>75000</v>
          </cell>
          <cell r="AF33">
            <v>0</v>
          </cell>
          <cell r="AG33">
            <v>0</v>
          </cell>
          <cell r="AH33">
            <v>75000</v>
          </cell>
          <cell r="AI33">
            <v>0</v>
          </cell>
          <cell r="AJ33" t="str">
            <v>Q2</v>
          </cell>
        </row>
        <row r="34">
          <cell r="A34">
            <v>9082</v>
          </cell>
          <cell r="B34">
            <v>39182</v>
          </cell>
          <cell r="C34" t="str">
            <v>Wendy Wentz</v>
          </cell>
          <cell r="D34">
            <v>39183</v>
          </cell>
          <cell r="E34" t="str">
            <v>Capital Planning</v>
          </cell>
          <cell r="F34" t="str">
            <v>Other</v>
          </cell>
          <cell r="G34" t="str">
            <v>Western</v>
          </cell>
          <cell r="H34" t="str">
            <v>NV</v>
          </cell>
          <cell r="I34">
            <v>35</v>
          </cell>
          <cell r="J34" t="str">
            <v>Spring Creek Utilities Company</v>
          </cell>
          <cell r="K34">
            <v>110</v>
          </cell>
          <cell r="L34" t="str">
            <v>Spring Creek Utilities Company</v>
          </cell>
          <cell r="M34">
            <v>9086</v>
          </cell>
          <cell r="N34">
            <v>0</v>
          </cell>
          <cell r="O34" t="str">
            <v>Y</v>
          </cell>
          <cell r="P34" t="str">
            <v>Y</v>
          </cell>
          <cell r="Q34" t="str">
            <v>Tank Painting Tank 103-A</v>
          </cell>
          <cell r="R34" t="str">
            <v>D</v>
          </cell>
          <cell r="S34" t="str">
            <v>Medium</v>
          </cell>
          <cell r="T34" t="str">
            <v>Medium</v>
          </cell>
          <cell r="U34">
            <v>0</v>
          </cell>
          <cell r="V34">
            <v>39356</v>
          </cell>
          <cell r="W34">
            <v>39447</v>
          </cell>
          <cell r="X34" t="str">
            <v xml:space="preserve"> </v>
          </cell>
          <cell r="Y34" t="str">
            <v xml:space="preserve"> </v>
          </cell>
          <cell r="Z34">
            <v>75000</v>
          </cell>
          <cell r="AA34">
            <v>0</v>
          </cell>
          <cell r="AB34">
            <v>0</v>
          </cell>
          <cell r="AC34">
            <v>0</v>
          </cell>
          <cell r="AD34">
            <v>75000</v>
          </cell>
          <cell r="AE34">
            <v>75000</v>
          </cell>
          <cell r="AF34">
            <v>0</v>
          </cell>
          <cell r="AG34">
            <v>0</v>
          </cell>
          <cell r="AH34">
            <v>75000</v>
          </cell>
          <cell r="AI34">
            <v>0</v>
          </cell>
          <cell r="AJ34" t="str">
            <v>Q2</v>
          </cell>
        </row>
        <row r="35">
          <cell r="A35">
            <v>9222</v>
          </cell>
          <cell r="B35">
            <v>39276</v>
          </cell>
          <cell r="C35">
            <v>0</v>
          </cell>
          <cell r="D35" t="str">
            <v xml:space="preserve"> </v>
          </cell>
          <cell r="E35" t="str">
            <v>*Completed</v>
          </cell>
          <cell r="F35" t="str">
            <v>Cost Reduction</v>
          </cell>
          <cell r="G35" t="str">
            <v>Western</v>
          </cell>
          <cell r="H35" t="str">
            <v>NV</v>
          </cell>
          <cell r="I35">
            <v>140</v>
          </cell>
          <cell r="J35" t="str">
            <v>Utilities, Inc. of Central Nevada</v>
          </cell>
          <cell r="K35">
            <v>140</v>
          </cell>
          <cell r="L35" t="str">
            <v>Utilities, Inc of Central Nevada</v>
          </cell>
          <cell r="M35">
            <v>9242</v>
          </cell>
          <cell r="N35">
            <v>0</v>
          </cell>
          <cell r="O35" t="str">
            <v>Y</v>
          </cell>
          <cell r="P35" t="str">
            <v>Y</v>
          </cell>
          <cell r="Q35" t="str">
            <v>Engineer Scada System</v>
          </cell>
          <cell r="R35" t="str">
            <v>C</v>
          </cell>
          <cell r="S35" t="str">
            <v>Medium</v>
          </cell>
          <cell r="T35" t="str">
            <v>Medium</v>
          </cell>
          <cell r="U35">
            <v>0</v>
          </cell>
          <cell r="V35">
            <v>39083</v>
          </cell>
          <cell r="W35">
            <v>39142</v>
          </cell>
          <cell r="X35">
            <v>39091</v>
          </cell>
          <cell r="Y35" t="str">
            <v>140-0140-115-06-09</v>
          </cell>
          <cell r="Z35">
            <v>10</v>
          </cell>
          <cell r="AA35">
            <v>10</v>
          </cell>
          <cell r="AB35">
            <v>0</v>
          </cell>
          <cell r="AC35">
            <v>0</v>
          </cell>
          <cell r="AD35">
            <v>0</v>
          </cell>
          <cell r="AE35">
            <v>10</v>
          </cell>
          <cell r="AF35">
            <v>0</v>
          </cell>
          <cell r="AG35">
            <v>0</v>
          </cell>
          <cell r="AH35">
            <v>75000</v>
          </cell>
          <cell r="AI35">
            <v>-74990</v>
          </cell>
          <cell r="AJ35" t="str">
            <v>Q2</v>
          </cell>
        </row>
        <row r="36">
          <cell r="A36">
            <v>9051</v>
          </cell>
          <cell r="B36">
            <v>39276</v>
          </cell>
          <cell r="C36" t="str">
            <v>Diane Zawadzki</v>
          </cell>
          <cell r="D36">
            <v>39182</v>
          </cell>
          <cell r="E36" t="str">
            <v>Open</v>
          </cell>
          <cell r="F36" t="str">
            <v>EH&amp;S</v>
          </cell>
          <cell r="G36" t="str">
            <v>Western</v>
          </cell>
          <cell r="H36" t="str">
            <v>NV</v>
          </cell>
          <cell r="I36">
            <v>35</v>
          </cell>
          <cell r="J36" t="str">
            <v>Spring Creek Utilities Company</v>
          </cell>
          <cell r="K36">
            <v>110</v>
          </cell>
          <cell r="L36" t="str">
            <v>Spring Creek Utilities Company</v>
          </cell>
          <cell r="M36">
            <v>9068</v>
          </cell>
          <cell r="N36">
            <v>0</v>
          </cell>
          <cell r="O36" t="str">
            <v>Y</v>
          </cell>
          <cell r="P36" t="str">
            <v>Y</v>
          </cell>
          <cell r="Q36" t="str">
            <v>Engineer Master Plan 300-2</v>
          </cell>
          <cell r="R36" t="str">
            <v>C</v>
          </cell>
          <cell r="S36" t="str">
            <v>High</v>
          </cell>
          <cell r="T36" t="str">
            <v>High</v>
          </cell>
          <cell r="U36">
            <v>0</v>
          </cell>
          <cell r="V36">
            <v>39173</v>
          </cell>
          <cell r="W36">
            <v>39355</v>
          </cell>
          <cell r="X36" t="str">
            <v xml:space="preserve"> </v>
          </cell>
          <cell r="Y36" t="str">
            <v>035-0110-115-07-01</v>
          </cell>
          <cell r="Z36">
            <v>70000</v>
          </cell>
          <cell r="AA36">
            <v>0</v>
          </cell>
          <cell r="AB36">
            <v>42500</v>
          </cell>
          <cell r="AC36">
            <v>27500</v>
          </cell>
          <cell r="AD36">
            <v>0</v>
          </cell>
          <cell r="AE36">
            <v>70000</v>
          </cell>
          <cell r="AF36">
            <v>0</v>
          </cell>
          <cell r="AG36">
            <v>0</v>
          </cell>
          <cell r="AH36">
            <v>70000</v>
          </cell>
          <cell r="AI36">
            <v>0</v>
          </cell>
          <cell r="AJ36" t="str">
            <v>Q2</v>
          </cell>
        </row>
        <row r="37">
          <cell r="A37">
            <v>9067</v>
          </cell>
          <cell r="B37">
            <v>39276</v>
          </cell>
          <cell r="C37" t="str">
            <v>Wendy Wentz</v>
          </cell>
          <cell r="D37">
            <v>39185</v>
          </cell>
          <cell r="E37" t="str">
            <v>Fully Approved</v>
          </cell>
          <cell r="F37" t="str">
            <v>EH&amp;S</v>
          </cell>
          <cell r="G37" t="str">
            <v>Western</v>
          </cell>
          <cell r="H37" t="str">
            <v>NV</v>
          </cell>
          <cell r="I37">
            <v>35</v>
          </cell>
          <cell r="J37" t="str">
            <v>Spring Creek Utilities Company</v>
          </cell>
          <cell r="K37">
            <v>110</v>
          </cell>
          <cell r="L37" t="str">
            <v>Spring Creek Utilities Company</v>
          </cell>
          <cell r="M37">
            <v>9066</v>
          </cell>
          <cell r="N37">
            <v>0</v>
          </cell>
          <cell r="O37" t="str">
            <v>Y</v>
          </cell>
          <cell r="P37" t="str">
            <v>Y</v>
          </cell>
          <cell r="Q37" t="str">
            <v xml:space="preserve">Engineering Master Plan 200-2 </v>
          </cell>
          <cell r="R37" t="str">
            <v>C</v>
          </cell>
          <cell r="S37" t="str">
            <v>High</v>
          </cell>
          <cell r="T37" t="str">
            <v>High</v>
          </cell>
          <cell r="U37">
            <v>0</v>
          </cell>
          <cell r="V37">
            <v>39264</v>
          </cell>
          <cell r="W37">
            <v>39447</v>
          </cell>
          <cell r="X37" t="str">
            <v xml:space="preserve"> </v>
          </cell>
          <cell r="Y37" t="str">
            <v xml:space="preserve"> </v>
          </cell>
          <cell r="Z37">
            <v>182720</v>
          </cell>
          <cell r="AA37">
            <v>0</v>
          </cell>
          <cell r="AB37">
            <v>0</v>
          </cell>
          <cell r="AC37">
            <v>70000</v>
          </cell>
          <cell r="AD37">
            <v>112720</v>
          </cell>
          <cell r="AE37">
            <v>182720</v>
          </cell>
          <cell r="AF37">
            <v>0</v>
          </cell>
          <cell r="AG37">
            <v>0</v>
          </cell>
          <cell r="AH37">
            <v>70000</v>
          </cell>
          <cell r="AI37">
            <v>112720</v>
          </cell>
          <cell r="AJ37" t="str">
            <v>Q2</v>
          </cell>
        </row>
        <row r="38">
          <cell r="A38">
            <v>7051</v>
          </cell>
          <cell r="B38">
            <v>39276</v>
          </cell>
          <cell r="C38" t="str">
            <v>Wendy Wentz</v>
          </cell>
          <cell r="D38" t="str">
            <v xml:space="preserve"> </v>
          </cell>
          <cell r="E38" t="str">
            <v>Placed In Service</v>
          </cell>
          <cell r="F38" t="str">
            <v>EH&amp;S</v>
          </cell>
          <cell r="G38" t="str">
            <v>Western</v>
          </cell>
          <cell r="H38" t="str">
            <v>AZ</v>
          </cell>
          <cell r="I38">
            <v>135</v>
          </cell>
          <cell r="J38" t="str">
            <v>Bermuda Water Company</v>
          </cell>
          <cell r="K38">
            <v>935</v>
          </cell>
          <cell r="L38" t="str">
            <v>Bermuda Water Company</v>
          </cell>
          <cell r="M38">
            <v>0</v>
          </cell>
          <cell r="N38">
            <v>0</v>
          </cell>
          <cell r="O38" t="str">
            <v>Y</v>
          </cell>
          <cell r="P38" t="str">
            <v>Y</v>
          </cell>
          <cell r="Q38" t="str">
            <v>Test Well High Zone</v>
          </cell>
          <cell r="R38" t="str">
            <v>C</v>
          </cell>
          <cell r="S38" t="str">
            <v>High</v>
          </cell>
          <cell r="T38" t="str">
            <v>High</v>
          </cell>
          <cell r="U38">
            <v>0</v>
          </cell>
          <cell r="V38">
            <v>39173</v>
          </cell>
          <cell r="W38">
            <v>39263</v>
          </cell>
          <cell r="X38">
            <v>39252</v>
          </cell>
          <cell r="Y38" t="str">
            <v>135-0935-115-07-08</v>
          </cell>
          <cell r="Z38">
            <v>61523</v>
          </cell>
          <cell r="AA38">
            <v>0</v>
          </cell>
          <cell r="AB38">
            <v>61523</v>
          </cell>
          <cell r="AC38">
            <v>0</v>
          </cell>
          <cell r="AD38">
            <v>0</v>
          </cell>
          <cell r="AE38">
            <v>61523</v>
          </cell>
          <cell r="AF38">
            <v>0</v>
          </cell>
          <cell r="AG38">
            <v>0</v>
          </cell>
          <cell r="AH38">
            <v>50000</v>
          </cell>
          <cell r="AI38">
            <v>11523</v>
          </cell>
          <cell r="AJ38" t="str">
            <v>Q2</v>
          </cell>
        </row>
        <row r="39">
          <cell r="A39">
            <v>8076</v>
          </cell>
          <cell r="B39">
            <v>39276</v>
          </cell>
          <cell r="C39">
            <v>0</v>
          </cell>
          <cell r="D39" t="str">
            <v xml:space="preserve"> </v>
          </cell>
          <cell r="E39" t="str">
            <v>Open</v>
          </cell>
          <cell r="F39" t="str">
            <v>Cost Reduction</v>
          </cell>
          <cell r="G39" t="str">
            <v>Western</v>
          </cell>
          <cell r="H39" t="str">
            <v>AZ</v>
          </cell>
          <cell r="I39">
            <v>135</v>
          </cell>
          <cell r="J39" t="str">
            <v>Bermuda Water Company</v>
          </cell>
          <cell r="K39">
            <v>935</v>
          </cell>
          <cell r="L39" t="str">
            <v>Bermuda Water Co.</v>
          </cell>
          <cell r="M39">
            <v>0</v>
          </cell>
          <cell r="N39">
            <v>0</v>
          </cell>
          <cell r="O39" t="str">
            <v>Y</v>
          </cell>
          <cell r="P39" t="str">
            <v>Y</v>
          </cell>
          <cell r="Q39" t="str">
            <v>Soft Start on Wells (5 total)</v>
          </cell>
          <cell r="R39" t="str">
            <v>C</v>
          </cell>
          <cell r="S39" t="str">
            <v>Medium</v>
          </cell>
          <cell r="T39" t="str">
            <v>Medium</v>
          </cell>
          <cell r="U39">
            <v>0</v>
          </cell>
          <cell r="V39">
            <v>39083</v>
          </cell>
          <cell r="W39">
            <v>39172</v>
          </cell>
          <cell r="X39" t="str">
            <v xml:space="preserve"> </v>
          </cell>
          <cell r="Y39" t="str">
            <v>135-0935-115-07-07</v>
          </cell>
          <cell r="Z39">
            <v>30285</v>
          </cell>
          <cell r="AA39">
            <v>30285</v>
          </cell>
          <cell r="AB39">
            <v>0</v>
          </cell>
          <cell r="AC39">
            <v>0</v>
          </cell>
          <cell r="AD39">
            <v>0</v>
          </cell>
          <cell r="AE39">
            <v>30285</v>
          </cell>
          <cell r="AF39">
            <v>0</v>
          </cell>
          <cell r="AG39">
            <v>0</v>
          </cell>
          <cell r="AH39">
            <v>50000</v>
          </cell>
          <cell r="AI39">
            <v>-19715</v>
          </cell>
          <cell r="AJ39" t="str">
            <v>Q2</v>
          </cell>
        </row>
        <row r="40">
          <cell r="A40">
            <v>9025</v>
          </cell>
          <cell r="B40">
            <v>39197</v>
          </cell>
          <cell r="C40" t="str">
            <v>Wendy Wentz</v>
          </cell>
          <cell r="D40" t="str">
            <v xml:space="preserve"> </v>
          </cell>
          <cell r="E40" t="str">
            <v>Capital Planning</v>
          </cell>
          <cell r="F40" t="str">
            <v>EH&amp;S</v>
          </cell>
          <cell r="G40" t="str">
            <v>Western</v>
          </cell>
          <cell r="H40" t="str">
            <v>NV</v>
          </cell>
          <cell r="I40">
            <v>133</v>
          </cell>
          <cell r="J40" t="str">
            <v>Sky Ranch Water Service</v>
          </cell>
          <cell r="K40">
            <v>123</v>
          </cell>
          <cell r="L40" t="str">
            <v>Sky Ranch Water Service</v>
          </cell>
          <cell r="M40">
            <v>9024</v>
          </cell>
          <cell r="N40">
            <v>0</v>
          </cell>
          <cell r="O40" t="str">
            <v>Y</v>
          </cell>
          <cell r="P40" t="str">
            <v>Y</v>
          </cell>
          <cell r="Q40" t="str">
            <v>Arsenic Study to Determine Alternatives</v>
          </cell>
          <cell r="R40" t="str">
            <v>C</v>
          </cell>
          <cell r="S40" t="str">
            <v>High</v>
          </cell>
          <cell r="T40" t="str">
            <v>High</v>
          </cell>
          <cell r="U40">
            <v>0</v>
          </cell>
          <cell r="V40">
            <v>39264</v>
          </cell>
          <cell r="W40">
            <v>39355</v>
          </cell>
          <cell r="X40" t="str">
            <v xml:space="preserve"> </v>
          </cell>
          <cell r="Y40" t="str">
            <v xml:space="preserve"> </v>
          </cell>
          <cell r="Z40">
            <v>50000</v>
          </cell>
          <cell r="AA40">
            <v>0</v>
          </cell>
          <cell r="AB40">
            <v>0</v>
          </cell>
          <cell r="AC40">
            <v>50000</v>
          </cell>
          <cell r="AD40">
            <v>0</v>
          </cell>
          <cell r="AE40">
            <v>50000</v>
          </cell>
          <cell r="AF40">
            <v>0</v>
          </cell>
          <cell r="AG40">
            <v>0</v>
          </cell>
          <cell r="AH40">
            <v>50000</v>
          </cell>
          <cell r="AI40">
            <v>0</v>
          </cell>
          <cell r="AJ40" t="str">
            <v>Q2</v>
          </cell>
        </row>
        <row r="41">
          <cell r="A41">
            <v>9056</v>
          </cell>
          <cell r="B41">
            <v>39197</v>
          </cell>
          <cell r="C41" t="str">
            <v>Wendy Wentz</v>
          </cell>
          <cell r="D41" t="str">
            <v xml:space="preserve"> </v>
          </cell>
          <cell r="E41" t="str">
            <v>Capital Planning</v>
          </cell>
          <cell r="F41" t="str">
            <v>EH&amp;S</v>
          </cell>
          <cell r="G41" t="str">
            <v>Western</v>
          </cell>
          <cell r="H41" t="str">
            <v>NV</v>
          </cell>
          <cell r="I41">
            <v>35</v>
          </cell>
          <cell r="J41" t="str">
            <v>Spring Creek Utilities Company</v>
          </cell>
          <cell r="K41">
            <v>110</v>
          </cell>
          <cell r="L41" t="str">
            <v>Spring Creek Utilities Company</v>
          </cell>
          <cell r="M41">
            <v>9073</v>
          </cell>
          <cell r="N41">
            <v>0</v>
          </cell>
          <cell r="O41" t="str">
            <v>Y</v>
          </cell>
          <cell r="P41" t="str">
            <v>Y</v>
          </cell>
          <cell r="Q41" t="str">
            <v>Engineering for CIP 200-1 Twin Tanks &amp; Booster Pump + Karvel Water Main (200-5)</v>
          </cell>
          <cell r="R41" t="str">
            <v>C</v>
          </cell>
          <cell r="S41" t="str">
            <v>High</v>
          </cell>
          <cell r="T41" t="str">
            <v>High</v>
          </cell>
          <cell r="U41">
            <v>0</v>
          </cell>
          <cell r="V41">
            <v>39083</v>
          </cell>
          <cell r="W41">
            <v>39172</v>
          </cell>
          <cell r="X41" t="str">
            <v xml:space="preserve"> </v>
          </cell>
          <cell r="Y41" t="str">
            <v xml:space="preserve"> 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50000</v>
          </cell>
          <cell r="AI41">
            <v>-50000</v>
          </cell>
          <cell r="AJ41" t="str">
            <v>Q2</v>
          </cell>
        </row>
        <row r="42">
          <cell r="A42">
            <v>9063</v>
          </cell>
          <cell r="B42">
            <v>39197</v>
          </cell>
          <cell r="C42" t="str">
            <v>Wendy Wentz</v>
          </cell>
          <cell r="D42" t="str">
            <v xml:space="preserve"> </v>
          </cell>
          <cell r="E42" t="str">
            <v>Open</v>
          </cell>
          <cell r="F42" t="str">
            <v>Cost Reduction</v>
          </cell>
          <cell r="G42" t="str">
            <v>Western</v>
          </cell>
          <cell r="H42" t="str">
            <v>NV</v>
          </cell>
          <cell r="I42">
            <v>35</v>
          </cell>
          <cell r="J42" t="str">
            <v>Spring Creek Utilities Company</v>
          </cell>
          <cell r="K42">
            <v>110</v>
          </cell>
          <cell r="L42" t="str">
            <v>Spring Creek Utilities Company</v>
          </cell>
          <cell r="M42" t="str">
            <v>9052&amp;9046</v>
          </cell>
          <cell r="N42">
            <v>0</v>
          </cell>
          <cell r="O42" t="str">
            <v>Y</v>
          </cell>
          <cell r="P42" t="str">
            <v>Y</v>
          </cell>
          <cell r="Q42" t="str">
            <v>Engineering Study Arsenic</v>
          </cell>
          <cell r="R42" t="str">
            <v>C</v>
          </cell>
          <cell r="S42" t="str">
            <v>High</v>
          </cell>
          <cell r="T42" t="str">
            <v>High</v>
          </cell>
          <cell r="U42">
            <v>0</v>
          </cell>
          <cell r="V42">
            <v>39264</v>
          </cell>
          <cell r="W42">
            <v>39355</v>
          </cell>
          <cell r="X42" t="str">
            <v xml:space="preserve"> </v>
          </cell>
          <cell r="Y42" t="str">
            <v>035-0110-115-07-02</v>
          </cell>
          <cell r="Z42">
            <v>50000</v>
          </cell>
          <cell r="AA42">
            <v>0</v>
          </cell>
          <cell r="AB42">
            <v>0</v>
          </cell>
          <cell r="AC42">
            <v>50000</v>
          </cell>
          <cell r="AD42">
            <v>0</v>
          </cell>
          <cell r="AE42">
            <v>50000</v>
          </cell>
          <cell r="AF42">
            <v>0</v>
          </cell>
          <cell r="AG42">
            <v>0</v>
          </cell>
          <cell r="AH42">
            <v>50000</v>
          </cell>
          <cell r="AI42">
            <v>0</v>
          </cell>
          <cell r="AJ42" t="str">
            <v>Q2</v>
          </cell>
        </row>
        <row r="43">
          <cell r="A43">
            <v>9223</v>
          </cell>
          <cell r="B43">
            <v>39276</v>
          </cell>
          <cell r="C43" t="str">
            <v>Wendy Wentz</v>
          </cell>
          <cell r="D43">
            <v>39192</v>
          </cell>
          <cell r="E43" t="str">
            <v>Open</v>
          </cell>
          <cell r="F43" t="str">
            <v>Growth - Discretionary</v>
          </cell>
          <cell r="G43" t="str">
            <v>Western</v>
          </cell>
          <cell r="H43" t="str">
            <v>NV</v>
          </cell>
          <cell r="I43">
            <v>140</v>
          </cell>
          <cell r="J43" t="str">
            <v>Utilities, Inc. of Central Nevada</v>
          </cell>
          <cell r="K43">
            <v>140</v>
          </cell>
          <cell r="L43" t="str">
            <v>Utilities, Inc of Central Nevada</v>
          </cell>
          <cell r="M43">
            <v>0</v>
          </cell>
          <cell r="N43">
            <v>0</v>
          </cell>
          <cell r="O43" t="str">
            <v>Y</v>
          </cell>
          <cell r="P43" t="str">
            <v>Y</v>
          </cell>
          <cell r="Q43" t="str">
            <v>Engineer Well 22 Replacement</v>
          </cell>
          <cell r="R43" t="str">
            <v>C</v>
          </cell>
          <cell r="S43" t="str">
            <v>High</v>
          </cell>
          <cell r="T43" t="str">
            <v>High</v>
          </cell>
          <cell r="U43">
            <v>0</v>
          </cell>
          <cell r="V43">
            <v>39173</v>
          </cell>
          <cell r="W43">
            <v>39355</v>
          </cell>
          <cell r="X43" t="str">
            <v xml:space="preserve"> </v>
          </cell>
          <cell r="Y43" t="str">
            <v>140-0140-115-07-03</v>
          </cell>
          <cell r="Z43">
            <v>50000</v>
          </cell>
          <cell r="AA43">
            <v>0</v>
          </cell>
          <cell r="AB43">
            <v>1874</v>
          </cell>
          <cell r="AC43">
            <v>48126</v>
          </cell>
          <cell r="AD43">
            <v>0</v>
          </cell>
          <cell r="AE43">
            <v>50000</v>
          </cell>
          <cell r="AF43">
            <v>0</v>
          </cell>
          <cell r="AG43">
            <v>0</v>
          </cell>
          <cell r="AH43">
            <v>50000</v>
          </cell>
          <cell r="AI43">
            <v>0</v>
          </cell>
          <cell r="AJ43" t="str">
            <v>Q2</v>
          </cell>
        </row>
        <row r="44">
          <cell r="A44">
            <v>3968</v>
          </cell>
          <cell r="B44">
            <v>39276</v>
          </cell>
          <cell r="C44">
            <v>0</v>
          </cell>
          <cell r="D44" t="str">
            <v xml:space="preserve"> </v>
          </cell>
          <cell r="E44" t="str">
            <v>Placed In Service</v>
          </cell>
          <cell r="F44" t="str">
            <v>Growth - Existing Customer</v>
          </cell>
          <cell r="G44" t="str">
            <v>Western</v>
          </cell>
          <cell r="H44" t="str">
            <v>AZ</v>
          </cell>
          <cell r="I44">
            <v>135</v>
          </cell>
          <cell r="J44" t="str">
            <v>Bermuda Water Company</v>
          </cell>
          <cell r="K44">
            <v>935</v>
          </cell>
          <cell r="L44" t="str">
            <v>Bermuda Water Co.</v>
          </cell>
          <cell r="M44">
            <v>0</v>
          </cell>
          <cell r="N44">
            <v>0</v>
          </cell>
          <cell r="O44" t="str">
            <v>Y</v>
          </cell>
          <cell r="P44" t="str">
            <v>Y</v>
          </cell>
          <cell r="Q44" t="str">
            <v>Interconnect w/ Clearwater Hills to Zone 111 / CI</v>
          </cell>
          <cell r="R44" t="str">
            <v>C</v>
          </cell>
          <cell r="S44" t="str">
            <v>High</v>
          </cell>
          <cell r="T44" t="str">
            <v>High</v>
          </cell>
          <cell r="U44">
            <v>0</v>
          </cell>
          <cell r="V44">
            <v>39083</v>
          </cell>
          <cell r="W44">
            <v>39263</v>
          </cell>
          <cell r="X44">
            <v>39252</v>
          </cell>
          <cell r="Y44" t="str">
            <v>135-0935-115-07-04</v>
          </cell>
          <cell r="Z44">
            <v>49001</v>
          </cell>
          <cell r="AA44">
            <v>594</v>
          </cell>
          <cell r="AB44">
            <v>48407</v>
          </cell>
          <cell r="AC44">
            <v>0</v>
          </cell>
          <cell r="AD44">
            <v>0</v>
          </cell>
          <cell r="AE44">
            <v>49001</v>
          </cell>
          <cell r="AF44">
            <v>0</v>
          </cell>
          <cell r="AG44">
            <v>0</v>
          </cell>
          <cell r="AH44">
            <v>47000</v>
          </cell>
          <cell r="AI44">
            <v>2001</v>
          </cell>
          <cell r="AJ44" t="str">
            <v>Q2</v>
          </cell>
        </row>
        <row r="45">
          <cell r="A45">
            <v>7048</v>
          </cell>
          <cell r="B45">
            <v>39276</v>
          </cell>
          <cell r="C45" t="str">
            <v>Wendy Wentz</v>
          </cell>
          <cell r="D45" t="str">
            <v xml:space="preserve"> </v>
          </cell>
          <cell r="E45" t="str">
            <v>Capital Planning</v>
          </cell>
          <cell r="F45" t="str">
            <v>Growth - Existing Customer</v>
          </cell>
          <cell r="G45" t="str">
            <v>Western</v>
          </cell>
          <cell r="H45" t="str">
            <v>NV</v>
          </cell>
          <cell r="I45">
            <v>140</v>
          </cell>
          <cell r="J45" t="str">
            <v>Utilities, Inc. of Central Nevada</v>
          </cell>
          <cell r="K45">
            <v>140</v>
          </cell>
          <cell r="L45" t="str">
            <v>Utiltities, Inc. of Central Nevada</v>
          </cell>
          <cell r="M45" t="str">
            <v xml:space="preserve"> </v>
          </cell>
          <cell r="N45">
            <v>0</v>
          </cell>
          <cell r="O45" t="str">
            <v>Y</v>
          </cell>
          <cell r="P45" t="str">
            <v>Y</v>
          </cell>
          <cell r="Q45" t="str">
            <v>Site Development for New Regional Office</v>
          </cell>
          <cell r="R45" t="str">
            <v>C</v>
          </cell>
          <cell r="S45" t="str">
            <v>Medium</v>
          </cell>
          <cell r="T45" t="str">
            <v>Medium</v>
          </cell>
          <cell r="U45">
            <v>0</v>
          </cell>
          <cell r="V45">
            <v>39448</v>
          </cell>
          <cell r="W45">
            <v>39629</v>
          </cell>
          <cell r="X45" t="str">
            <v xml:space="preserve"> </v>
          </cell>
          <cell r="Y45" t="str">
            <v xml:space="preserve"> </v>
          </cell>
          <cell r="Z45">
            <v>31000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31000</v>
          </cell>
          <cell r="AG45">
            <v>0</v>
          </cell>
          <cell r="AH45">
            <v>31000</v>
          </cell>
          <cell r="AI45">
            <v>-31000</v>
          </cell>
          <cell r="AJ45" t="str">
            <v>Q2</v>
          </cell>
        </row>
        <row r="46">
          <cell r="A46">
            <v>9048</v>
          </cell>
          <cell r="B46">
            <v>39276</v>
          </cell>
          <cell r="C46" t="str">
            <v>Wendy Wentz</v>
          </cell>
          <cell r="D46" t="str">
            <v xml:space="preserve"> </v>
          </cell>
          <cell r="E46" t="str">
            <v>Fully Approved</v>
          </cell>
          <cell r="F46" t="str">
            <v>EH&amp;S</v>
          </cell>
          <cell r="G46" t="str">
            <v>Western</v>
          </cell>
          <cell r="H46" t="str">
            <v>NV</v>
          </cell>
          <cell r="I46">
            <v>35</v>
          </cell>
          <cell r="J46" t="str">
            <v>Spring Creek Utilities Company</v>
          </cell>
          <cell r="K46">
            <v>110</v>
          </cell>
          <cell r="L46" t="str">
            <v>Spring Creek Utilities Company</v>
          </cell>
          <cell r="M46">
            <v>2769</v>
          </cell>
          <cell r="N46">
            <v>0</v>
          </cell>
          <cell r="O46" t="str">
            <v>Y</v>
          </cell>
          <cell r="P46" t="str">
            <v>Y</v>
          </cell>
          <cell r="Q46" t="str">
            <v>Engineer Master Plan 300-1</v>
          </cell>
          <cell r="R46" t="str">
            <v>C</v>
          </cell>
          <cell r="S46" t="str">
            <v>High</v>
          </cell>
          <cell r="T46" t="str">
            <v>High</v>
          </cell>
          <cell r="U46">
            <v>0</v>
          </cell>
          <cell r="V46">
            <v>39356</v>
          </cell>
          <cell r="W46">
            <v>39813</v>
          </cell>
          <cell r="X46" t="str">
            <v xml:space="preserve"> </v>
          </cell>
          <cell r="Y46" t="str">
            <v xml:space="preserve"> </v>
          </cell>
          <cell r="Z46">
            <v>176838</v>
          </cell>
          <cell r="AA46">
            <v>0</v>
          </cell>
          <cell r="AB46">
            <v>0</v>
          </cell>
          <cell r="AC46">
            <v>0</v>
          </cell>
          <cell r="AD46">
            <v>50000</v>
          </cell>
          <cell r="AE46">
            <v>50000</v>
          </cell>
          <cell r="AF46">
            <v>126838</v>
          </cell>
          <cell r="AG46">
            <v>0</v>
          </cell>
          <cell r="AH46">
            <v>30000</v>
          </cell>
          <cell r="AI46">
            <v>20000</v>
          </cell>
          <cell r="AJ46" t="str">
            <v>Q2</v>
          </cell>
        </row>
        <row r="47">
          <cell r="A47">
            <v>9053</v>
          </cell>
          <cell r="B47">
            <v>39276</v>
          </cell>
          <cell r="C47" t="str">
            <v>Wendy Wentz</v>
          </cell>
          <cell r="D47" t="str">
            <v xml:space="preserve"> </v>
          </cell>
          <cell r="E47" t="str">
            <v>Fully Approved</v>
          </cell>
          <cell r="F47" t="str">
            <v>EH&amp;S</v>
          </cell>
          <cell r="G47" t="str">
            <v>Western</v>
          </cell>
          <cell r="H47" t="str">
            <v>NV</v>
          </cell>
          <cell r="I47">
            <v>35</v>
          </cell>
          <cell r="J47" t="str">
            <v>Spring Creek Utilities Company</v>
          </cell>
          <cell r="K47">
            <v>110</v>
          </cell>
          <cell r="L47" t="str">
            <v>Spring Creek Utilities Company</v>
          </cell>
          <cell r="M47">
            <v>9069</v>
          </cell>
          <cell r="N47">
            <v>0</v>
          </cell>
          <cell r="O47" t="str">
            <v>Y</v>
          </cell>
          <cell r="P47" t="str">
            <v>Y</v>
          </cell>
          <cell r="Q47" t="str">
            <v>Engineering for Tract 109 Tank, Booster Pumps &amp; Piping (CIP 100-2)</v>
          </cell>
          <cell r="R47" t="str">
            <v>C</v>
          </cell>
          <cell r="S47" t="str">
            <v>High</v>
          </cell>
          <cell r="T47" t="str">
            <v>High</v>
          </cell>
          <cell r="U47">
            <v>0</v>
          </cell>
          <cell r="V47">
            <v>39264</v>
          </cell>
          <cell r="W47">
            <v>39721</v>
          </cell>
          <cell r="X47" t="str">
            <v xml:space="preserve"> </v>
          </cell>
          <cell r="Y47" t="str">
            <v xml:space="preserve"> </v>
          </cell>
          <cell r="Z47">
            <v>155269</v>
          </cell>
          <cell r="AA47">
            <v>0</v>
          </cell>
          <cell r="AB47">
            <v>0</v>
          </cell>
          <cell r="AC47">
            <v>40000</v>
          </cell>
          <cell r="AD47">
            <v>20000</v>
          </cell>
          <cell r="AE47">
            <v>60000</v>
          </cell>
          <cell r="AF47">
            <v>95269</v>
          </cell>
          <cell r="AG47">
            <v>0</v>
          </cell>
          <cell r="AH47">
            <v>30000</v>
          </cell>
          <cell r="AI47">
            <v>30000</v>
          </cell>
          <cell r="AJ47" t="str">
            <v>Q2</v>
          </cell>
        </row>
        <row r="48">
          <cell r="A48" t="str">
            <v>34 - CT</v>
          </cell>
          <cell r="B48">
            <v>39277</v>
          </cell>
          <cell r="C48" t="str">
            <v>Monica Stoica</v>
          </cell>
          <cell r="D48" t="str">
            <v xml:space="preserve"> </v>
          </cell>
          <cell r="E48" t="str">
            <v xml:space="preserve">Not in system </v>
          </cell>
          <cell r="F48">
            <v>0</v>
          </cell>
          <cell r="G48" t="str">
            <v>Western</v>
          </cell>
          <cell r="H48" t="str">
            <v>NV</v>
          </cell>
          <cell r="I48">
            <v>34</v>
          </cell>
          <cell r="J48" t="str">
            <v>Utilities, Inc. of Nevada</v>
          </cell>
          <cell r="K48">
            <v>120</v>
          </cell>
          <cell r="L48" t="str">
            <v>Utilities, Inc of Nevada</v>
          </cell>
          <cell r="M48">
            <v>0</v>
          </cell>
          <cell r="N48">
            <v>0</v>
          </cell>
          <cell r="O48" t="str">
            <v>Y</v>
          </cell>
          <cell r="P48" t="str">
            <v>Y</v>
          </cell>
          <cell r="Q48" t="str">
            <v>CAP TIME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 xml:space="preserve"> </v>
          </cell>
          <cell r="Y48" t="str">
            <v xml:space="preserve"> </v>
          </cell>
          <cell r="Z48">
            <v>26143.630978011599</v>
          </cell>
          <cell r="AA48">
            <v>1411</v>
          </cell>
          <cell r="AB48">
            <v>539.75</v>
          </cell>
          <cell r="AC48">
            <v>12095.940489005799</v>
          </cell>
          <cell r="AD48">
            <v>12096.940489005799</v>
          </cell>
          <cell r="AE48">
            <v>26143.630978011599</v>
          </cell>
          <cell r="AF48">
            <v>0</v>
          </cell>
          <cell r="AG48">
            <v>0</v>
          </cell>
          <cell r="AH48">
            <v>26143.761956023205</v>
          </cell>
          <cell r="AI48">
            <v>-0.13097801160620293</v>
          </cell>
          <cell r="AJ48" t="str">
            <v>Q2</v>
          </cell>
        </row>
        <row r="49">
          <cell r="A49">
            <v>8077</v>
          </cell>
          <cell r="B49">
            <v>39276</v>
          </cell>
          <cell r="C49">
            <v>0</v>
          </cell>
          <cell r="D49" t="str">
            <v xml:space="preserve"> </v>
          </cell>
          <cell r="E49" t="str">
            <v>Placed In Service</v>
          </cell>
          <cell r="F49" t="str">
            <v>Other</v>
          </cell>
          <cell r="G49" t="str">
            <v>Western</v>
          </cell>
          <cell r="H49" t="str">
            <v>AZ</v>
          </cell>
          <cell r="I49">
            <v>135</v>
          </cell>
          <cell r="J49" t="str">
            <v>Bermuda Water Company</v>
          </cell>
          <cell r="K49">
            <v>935</v>
          </cell>
          <cell r="L49" t="str">
            <v>Bermuda Water Co.</v>
          </cell>
          <cell r="M49">
            <v>0</v>
          </cell>
          <cell r="N49">
            <v>0</v>
          </cell>
          <cell r="O49" t="str">
            <v>Y</v>
          </cell>
          <cell r="P49" t="str">
            <v>Y</v>
          </cell>
          <cell r="Q49" t="str">
            <v>Spare Parts Inventory</v>
          </cell>
          <cell r="R49" t="str">
            <v>C</v>
          </cell>
          <cell r="S49" t="str">
            <v>Medium</v>
          </cell>
          <cell r="T49" t="str">
            <v>Medium</v>
          </cell>
          <cell r="U49">
            <v>0</v>
          </cell>
          <cell r="V49">
            <v>39173</v>
          </cell>
          <cell r="W49">
            <v>39447</v>
          </cell>
          <cell r="X49">
            <v>39253</v>
          </cell>
          <cell r="Y49" t="str">
            <v>135-0935-115-07-10</v>
          </cell>
          <cell r="Z49">
            <v>25799</v>
          </cell>
          <cell r="AA49">
            <v>0</v>
          </cell>
          <cell r="AB49">
            <v>25799</v>
          </cell>
          <cell r="AC49">
            <v>0</v>
          </cell>
          <cell r="AD49">
            <v>0</v>
          </cell>
          <cell r="AE49">
            <v>25799</v>
          </cell>
          <cell r="AF49">
            <v>0</v>
          </cell>
          <cell r="AG49">
            <v>0</v>
          </cell>
          <cell r="AH49">
            <v>25000</v>
          </cell>
          <cell r="AI49">
            <v>799</v>
          </cell>
          <cell r="AJ49" t="str">
            <v>Q2</v>
          </cell>
        </row>
        <row r="50">
          <cell r="A50">
            <v>9062</v>
          </cell>
          <cell r="B50">
            <v>39276</v>
          </cell>
          <cell r="C50" t="str">
            <v>Wendy Wentz</v>
          </cell>
          <cell r="D50" t="str">
            <v xml:space="preserve"> </v>
          </cell>
          <cell r="E50" t="str">
            <v>Open</v>
          </cell>
          <cell r="F50" t="str">
            <v>Cost Reduction</v>
          </cell>
          <cell r="G50" t="str">
            <v>Western</v>
          </cell>
          <cell r="H50" t="str">
            <v>NV</v>
          </cell>
          <cell r="I50">
            <v>35</v>
          </cell>
          <cell r="J50" t="str">
            <v>Spring Creek Utilities Company</v>
          </cell>
          <cell r="K50">
            <v>110</v>
          </cell>
          <cell r="L50" t="str">
            <v>Spring Creek Utilities Company</v>
          </cell>
          <cell r="M50">
            <v>9080</v>
          </cell>
          <cell r="N50">
            <v>0</v>
          </cell>
          <cell r="O50" t="str">
            <v>Y</v>
          </cell>
          <cell r="P50" t="str">
            <v>Y</v>
          </cell>
          <cell r="Q50" t="str">
            <v>Engineering for Sludge Beds</v>
          </cell>
          <cell r="R50" t="str">
            <v>C</v>
          </cell>
          <cell r="S50" t="str">
            <v>Medium</v>
          </cell>
          <cell r="T50" t="str">
            <v>Medium</v>
          </cell>
          <cell r="U50">
            <v>0</v>
          </cell>
          <cell r="V50">
            <v>39264</v>
          </cell>
          <cell r="W50">
            <v>39355</v>
          </cell>
          <cell r="X50" t="str">
            <v xml:space="preserve"> </v>
          </cell>
          <cell r="Y50" t="str">
            <v>035-0110-116-07-02</v>
          </cell>
          <cell r="Z50">
            <v>25000</v>
          </cell>
          <cell r="AA50">
            <v>0</v>
          </cell>
          <cell r="AB50">
            <v>0</v>
          </cell>
          <cell r="AC50">
            <v>25000</v>
          </cell>
          <cell r="AD50">
            <v>0</v>
          </cell>
          <cell r="AE50">
            <v>25000</v>
          </cell>
          <cell r="AF50">
            <v>0</v>
          </cell>
          <cell r="AG50">
            <v>0</v>
          </cell>
          <cell r="AH50">
            <v>25000</v>
          </cell>
          <cell r="AI50">
            <v>0</v>
          </cell>
          <cell r="AJ50" t="str">
            <v>Q2</v>
          </cell>
        </row>
        <row r="51">
          <cell r="A51">
            <v>9197</v>
          </cell>
          <cell r="B51">
            <v>39276</v>
          </cell>
          <cell r="C51">
            <v>0</v>
          </cell>
          <cell r="D51" t="str">
            <v xml:space="preserve"> </v>
          </cell>
          <cell r="E51" t="str">
            <v>Placed In Service</v>
          </cell>
          <cell r="F51" t="str">
            <v>EH&amp;S</v>
          </cell>
          <cell r="G51" t="str">
            <v>Western</v>
          </cell>
          <cell r="H51" t="str">
            <v>NV</v>
          </cell>
          <cell r="I51">
            <v>140</v>
          </cell>
          <cell r="J51" t="str">
            <v>Utilities, Inc. of Central Nevada</v>
          </cell>
          <cell r="K51">
            <v>140</v>
          </cell>
          <cell r="L51" t="str">
            <v>Utilities, Inc of Central Nevada</v>
          </cell>
          <cell r="M51">
            <v>9233</v>
          </cell>
          <cell r="N51">
            <v>0</v>
          </cell>
          <cell r="O51" t="str">
            <v>Y</v>
          </cell>
          <cell r="P51" t="str">
            <v>Y</v>
          </cell>
          <cell r="Q51" t="str">
            <v>Study for Dead Ends Hook-up and Looping  (System wide)</v>
          </cell>
          <cell r="R51" t="str">
            <v>C</v>
          </cell>
          <cell r="S51" t="str">
            <v>Medium</v>
          </cell>
          <cell r="T51" t="str">
            <v>Medium</v>
          </cell>
          <cell r="U51">
            <v>0</v>
          </cell>
          <cell r="V51">
            <v>39173</v>
          </cell>
          <cell r="W51">
            <v>39263</v>
          </cell>
          <cell r="X51">
            <v>39204</v>
          </cell>
          <cell r="Y51" t="str">
            <v>140-0140-115-07-01</v>
          </cell>
          <cell r="Z51">
            <v>24700</v>
          </cell>
          <cell r="AA51">
            <v>0</v>
          </cell>
          <cell r="AB51">
            <v>24700</v>
          </cell>
          <cell r="AC51">
            <v>0</v>
          </cell>
          <cell r="AD51">
            <v>0</v>
          </cell>
          <cell r="AE51">
            <v>24700</v>
          </cell>
          <cell r="AF51">
            <v>0</v>
          </cell>
          <cell r="AG51">
            <v>0</v>
          </cell>
          <cell r="AH51">
            <v>25000</v>
          </cell>
          <cell r="AI51">
            <v>-300</v>
          </cell>
          <cell r="AJ51" t="str">
            <v>Q2</v>
          </cell>
        </row>
        <row r="52">
          <cell r="A52">
            <v>3969</v>
          </cell>
          <cell r="B52">
            <v>39276</v>
          </cell>
          <cell r="C52">
            <v>0</v>
          </cell>
          <cell r="D52" t="str">
            <v xml:space="preserve"> </v>
          </cell>
          <cell r="E52" t="str">
            <v>Placed In Service</v>
          </cell>
          <cell r="F52" t="str">
            <v>Growth - Existing Customer</v>
          </cell>
          <cell r="G52" t="str">
            <v>Western</v>
          </cell>
          <cell r="H52" t="str">
            <v>AZ</v>
          </cell>
          <cell r="I52">
            <v>135</v>
          </cell>
          <cell r="J52" t="str">
            <v>Bermuda Water Company</v>
          </cell>
          <cell r="K52">
            <v>935</v>
          </cell>
          <cell r="L52" t="str">
            <v>Bermuda Water Co.</v>
          </cell>
          <cell r="M52">
            <v>0</v>
          </cell>
          <cell r="N52">
            <v>0</v>
          </cell>
          <cell r="O52" t="str">
            <v>Y</v>
          </cell>
          <cell r="P52" t="str">
            <v>Y</v>
          </cell>
          <cell r="Q52" t="str">
            <v>Sun Valley Airport Loop/ Engineering/ Construction Inspection</v>
          </cell>
          <cell r="R52" t="str">
            <v>C</v>
          </cell>
          <cell r="S52" t="str">
            <v>Medium</v>
          </cell>
          <cell r="T52" t="str">
            <v>Medium</v>
          </cell>
          <cell r="U52">
            <v>0</v>
          </cell>
          <cell r="V52">
            <v>39173</v>
          </cell>
          <cell r="W52">
            <v>39263</v>
          </cell>
          <cell r="X52">
            <v>39204</v>
          </cell>
          <cell r="Y52" t="str">
            <v>135-0935-115-07-03</v>
          </cell>
          <cell r="Z52">
            <v>13100</v>
          </cell>
          <cell r="AA52">
            <v>0</v>
          </cell>
          <cell r="AB52">
            <v>13100</v>
          </cell>
          <cell r="AC52">
            <v>0</v>
          </cell>
          <cell r="AD52">
            <v>0</v>
          </cell>
          <cell r="AE52">
            <v>13100</v>
          </cell>
          <cell r="AF52">
            <v>0</v>
          </cell>
          <cell r="AG52">
            <v>0</v>
          </cell>
          <cell r="AH52">
            <v>20000</v>
          </cell>
          <cell r="AI52">
            <v>-6900</v>
          </cell>
          <cell r="AJ52" t="str">
            <v>Q2</v>
          </cell>
        </row>
        <row r="53">
          <cell r="A53">
            <v>9030</v>
          </cell>
          <cell r="B53">
            <v>39197</v>
          </cell>
          <cell r="C53" t="str">
            <v>Wendy Wentz</v>
          </cell>
          <cell r="D53">
            <v>39198</v>
          </cell>
          <cell r="E53" t="str">
            <v>Capital Planning</v>
          </cell>
          <cell r="F53" t="str">
            <v>Maintenance</v>
          </cell>
          <cell r="G53" t="str">
            <v>Western</v>
          </cell>
          <cell r="H53" t="str">
            <v>NV</v>
          </cell>
          <cell r="I53">
            <v>133</v>
          </cell>
          <cell r="J53" t="str">
            <v>Sky Ranch Water Service</v>
          </cell>
          <cell r="K53">
            <v>123</v>
          </cell>
          <cell r="L53" t="str">
            <v>Sky Ranch Water Service</v>
          </cell>
          <cell r="M53">
            <v>9030</v>
          </cell>
          <cell r="N53">
            <v>0</v>
          </cell>
          <cell r="O53" t="str">
            <v>Y</v>
          </cell>
          <cell r="P53" t="str">
            <v>Y</v>
          </cell>
          <cell r="Q53" t="str">
            <v>Tank Repairs (Tank A-1)</v>
          </cell>
          <cell r="R53" t="str">
            <v>C</v>
          </cell>
          <cell r="S53" t="str">
            <v>Medium</v>
          </cell>
          <cell r="T53" t="str">
            <v>Medium</v>
          </cell>
          <cell r="U53">
            <v>0</v>
          </cell>
          <cell r="V53">
            <v>39264</v>
          </cell>
          <cell r="W53">
            <v>39447</v>
          </cell>
          <cell r="X53" t="str">
            <v xml:space="preserve"> </v>
          </cell>
          <cell r="Y53" t="str">
            <v xml:space="preserve"> </v>
          </cell>
          <cell r="Z53">
            <v>20000</v>
          </cell>
          <cell r="AA53">
            <v>0</v>
          </cell>
          <cell r="AB53">
            <v>0</v>
          </cell>
          <cell r="AC53">
            <v>10000</v>
          </cell>
          <cell r="AD53">
            <v>10000</v>
          </cell>
          <cell r="AE53">
            <v>20000</v>
          </cell>
          <cell r="AF53">
            <v>0</v>
          </cell>
          <cell r="AG53">
            <v>0</v>
          </cell>
          <cell r="AH53">
            <v>20000</v>
          </cell>
          <cell r="AI53">
            <v>0</v>
          </cell>
          <cell r="AJ53" t="str">
            <v>Q2</v>
          </cell>
        </row>
        <row r="54">
          <cell r="A54">
            <v>9086</v>
          </cell>
          <cell r="B54">
            <v>39182</v>
          </cell>
          <cell r="C54" t="str">
            <v>Wendy Wentz</v>
          </cell>
          <cell r="D54">
            <v>39183</v>
          </cell>
          <cell r="E54" t="str">
            <v>Capital Planning</v>
          </cell>
          <cell r="F54" t="str">
            <v>Maintenance</v>
          </cell>
          <cell r="G54" t="str">
            <v>Western</v>
          </cell>
          <cell r="H54" t="str">
            <v>NV</v>
          </cell>
          <cell r="I54">
            <v>35</v>
          </cell>
          <cell r="J54" t="str">
            <v>Spring Creek Utilities Company</v>
          </cell>
          <cell r="K54">
            <v>110</v>
          </cell>
          <cell r="L54" t="str">
            <v>Spring Creek Utilities Company</v>
          </cell>
          <cell r="M54">
            <v>9082</v>
          </cell>
          <cell r="N54">
            <v>0</v>
          </cell>
          <cell r="O54" t="str">
            <v>Y</v>
          </cell>
          <cell r="P54" t="str">
            <v>Y</v>
          </cell>
          <cell r="Q54" t="str">
            <v>Tank Repair 103-A</v>
          </cell>
          <cell r="R54" t="str">
            <v>C</v>
          </cell>
          <cell r="S54" t="str">
            <v>Medium</v>
          </cell>
          <cell r="T54" t="str">
            <v>Medium</v>
          </cell>
          <cell r="U54">
            <v>0</v>
          </cell>
          <cell r="V54">
            <v>39356</v>
          </cell>
          <cell r="W54">
            <v>39447</v>
          </cell>
          <cell r="X54" t="str">
            <v xml:space="preserve"> </v>
          </cell>
          <cell r="Y54" t="str">
            <v xml:space="preserve"> </v>
          </cell>
          <cell r="Z54">
            <v>20000</v>
          </cell>
          <cell r="AA54">
            <v>0</v>
          </cell>
          <cell r="AB54">
            <v>0</v>
          </cell>
          <cell r="AC54">
            <v>0</v>
          </cell>
          <cell r="AD54">
            <v>20000</v>
          </cell>
          <cell r="AE54">
            <v>20000</v>
          </cell>
          <cell r="AF54">
            <v>0</v>
          </cell>
          <cell r="AG54">
            <v>0</v>
          </cell>
          <cell r="AH54">
            <v>20000</v>
          </cell>
          <cell r="AI54">
            <v>0</v>
          </cell>
          <cell r="AJ54" t="str">
            <v>Q2</v>
          </cell>
        </row>
        <row r="55">
          <cell r="A55" t="str">
            <v>133 - GL</v>
          </cell>
          <cell r="B55">
            <v>39277</v>
          </cell>
          <cell r="C55" t="str">
            <v>Jason Bell</v>
          </cell>
          <cell r="D55">
            <v>39205</v>
          </cell>
          <cell r="E55" t="str">
            <v xml:space="preserve">Not in system </v>
          </cell>
          <cell r="F55"/>
          <cell r="G55" t="str">
            <v>Western</v>
          </cell>
          <cell r="H55" t="str">
            <v>NV</v>
          </cell>
          <cell r="I55">
            <v>133</v>
          </cell>
          <cell r="J55" t="str">
            <v>Sky Ranch Water Service</v>
          </cell>
          <cell r="K55">
            <v>123</v>
          </cell>
          <cell r="L55" t="str">
            <v>Sky Ranch Water Service</v>
          </cell>
          <cell r="M55">
            <v>0</v>
          </cell>
          <cell r="N55">
            <v>0</v>
          </cell>
          <cell r="O55" t="str">
            <v>Y</v>
          </cell>
          <cell r="P55" t="str">
            <v>Y</v>
          </cell>
          <cell r="Q55" t="str">
            <v>G/L ADDITIONS</v>
          </cell>
          <cell r="R55" t="str">
            <v>C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 xml:space="preserve"> </v>
          </cell>
          <cell r="Y55" t="str">
            <v xml:space="preserve"> </v>
          </cell>
          <cell r="Z55">
            <v>15568.1</v>
          </cell>
          <cell r="AA55">
            <v>120</v>
          </cell>
          <cell r="AB55">
            <v>4859.1000000000004</v>
          </cell>
          <cell r="AC55">
            <v>5294</v>
          </cell>
          <cell r="AD55">
            <v>5295</v>
          </cell>
          <cell r="AE55">
            <v>15568.1</v>
          </cell>
          <cell r="AF55">
            <v>0</v>
          </cell>
          <cell r="AG55">
            <v>0</v>
          </cell>
          <cell r="AH55">
            <v>15568</v>
          </cell>
          <cell r="AI55">
            <v>0.1000000000003638</v>
          </cell>
          <cell r="AJ55" t="str">
            <v>Q2</v>
          </cell>
        </row>
        <row r="56">
          <cell r="A56">
            <v>9060</v>
          </cell>
          <cell r="B56">
            <v>39197</v>
          </cell>
          <cell r="C56" t="str">
            <v>Wendy Wentz</v>
          </cell>
          <cell r="D56">
            <v>39198</v>
          </cell>
          <cell r="E56" t="str">
            <v>Capital Planning</v>
          </cell>
          <cell r="F56" t="str">
            <v>EH&amp;S</v>
          </cell>
          <cell r="G56" t="str">
            <v>Western</v>
          </cell>
          <cell r="H56" t="str">
            <v>NV</v>
          </cell>
          <cell r="I56">
            <v>35</v>
          </cell>
          <cell r="J56" t="str">
            <v>Spring Creek Utilities Company</v>
          </cell>
          <cell r="K56">
            <v>110</v>
          </cell>
          <cell r="L56" t="str">
            <v>Spring Creek Utilities Company</v>
          </cell>
          <cell r="M56">
            <v>9076</v>
          </cell>
          <cell r="N56">
            <v>0</v>
          </cell>
          <cell r="O56" t="str">
            <v>Y</v>
          </cell>
          <cell r="P56" t="str">
            <v>Y</v>
          </cell>
          <cell r="Q56" t="str">
            <v>Engineering for CIP 400-1</v>
          </cell>
          <cell r="R56" t="str">
            <v>C</v>
          </cell>
          <cell r="S56" t="str">
            <v>High</v>
          </cell>
          <cell r="T56" t="str">
            <v>High</v>
          </cell>
          <cell r="U56">
            <v>0</v>
          </cell>
          <cell r="V56">
            <v>39264</v>
          </cell>
          <cell r="W56">
            <v>39355</v>
          </cell>
          <cell r="X56" t="str">
            <v xml:space="preserve"> </v>
          </cell>
          <cell r="Y56" t="str">
            <v xml:space="preserve"> 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10000</v>
          </cell>
          <cell r="AI56">
            <v>-10000</v>
          </cell>
          <cell r="AJ56" t="str">
            <v>Q2</v>
          </cell>
        </row>
        <row r="57">
          <cell r="A57" t="str">
            <v>140 - IT</v>
          </cell>
          <cell r="B57">
            <v>39277</v>
          </cell>
          <cell r="C57" t="str">
            <v>Monica Stoica</v>
          </cell>
          <cell r="D57" t="str">
            <v xml:space="preserve"> </v>
          </cell>
          <cell r="E57" t="str">
            <v xml:space="preserve">Not in system </v>
          </cell>
          <cell r="F57">
            <v>0</v>
          </cell>
          <cell r="G57" t="str">
            <v>Western</v>
          </cell>
          <cell r="H57" t="str">
            <v>NV</v>
          </cell>
          <cell r="I57">
            <v>140</v>
          </cell>
          <cell r="J57" t="str">
            <v>Utilities, Inc. of Central Nevada</v>
          </cell>
          <cell r="K57">
            <v>140</v>
          </cell>
          <cell r="L57" t="str">
            <v>Utilities, Inc of Central Nevada</v>
          </cell>
          <cell r="M57">
            <v>0</v>
          </cell>
          <cell r="N57">
            <v>0</v>
          </cell>
          <cell r="O57" t="str">
            <v>Y</v>
          </cell>
          <cell r="P57" t="str">
            <v>Y</v>
          </cell>
          <cell r="Q57" t="str">
            <v>COMPUTERS</v>
          </cell>
          <cell r="R57" t="str">
            <v>C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 xml:space="preserve"> </v>
          </cell>
          <cell r="Y57" t="str">
            <v xml:space="preserve"> </v>
          </cell>
          <cell r="Z57">
            <v>10000.450000000001</v>
          </cell>
          <cell r="AA57">
            <v>3167.98</v>
          </cell>
          <cell r="AB57">
            <v>5760.47</v>
          </cell>
          <cell r="AC57">
            <v>1072</v>
          </cell>
          <cell r="AD57">
            <v>0</v>
          </cell>
          <cell r="AE57">
            <v>10000.450000000001</v>
          </cell>
          <cell r="AF57">
            <v>0</v>
          </cell>
          <cell r="AG57">
            <v>0</v>
          </cell>
          <cell r="AH57">
            <v>10000</v>
          </cell>
          <cell r="AI57">
            <v>0.4500000000007276</v>
          </cell>
          <cell r="AJ57" t="str">
            <v>Q2</v>
          </cell>
        </row>
        <row r="58">
          <cell r="A58" t="str">
            <v>34 - IT</v>
          </cell>
          <cell r="B58">
            <v>39277</v>
          </cell>
          <cell r="C58" t="str">
            <v>Monica Stoica</v>
          </cell>
          <cell r="D58" t="str">
            <v xml:space="preserve"> </v>
          </cell>
          <cell r="E58" t="str">
            <v xml:space="preserve">Not in system </v>
          </cell>
          <cell r="F58">
            <v>0</v>
          </cell>
          <cell r="G58" t="str">
            <v>Western</v>
          </cell>
          <cell r="H58" t="str">
            <v>NV</v>
          </cell>
          <cell r="I58">
            <v>34</v>
          </cell>
          <cell r="J58" t="str">
            <v>Utilities, Inc. of Nevada</v>
          </cell>
          <cell r="K58">
            <v>120</v>
          </cell>
          <cell r="L58" t="str">
            <v>Utilities, Inc of Nevada</v>
          </cell>
          <cell r="M58">
            <v>0</v>
          </cell>
          <cell r="N58">
            <v>0</v>
          </cell>
          <cell r="O58" t="str">
            <v>Y</v>
          </cell>
          <cell r="P58" t="str">
            <v>Y</v>
          </cell>
          <cell r="Q58" t="str">
            <v>COMPUTERS</v>
          </cell>
          <cell r="R58" t="str">
            <v>C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 xml:space="preserve"> </v>
          </cell>
          <cell r="Y58" t="str">
            <v xml:space="preserve"> </v>
          </cell>
          <cell r="Z58">
            <v>10000</v>
          </cell>
          <cell r="AA58">
            <v>0</v>
          </cell>
          <cell r="AB58">
            <v>0</v>
          </cell>
          <cell r="AC58">
            <v>10000</v>
          </cell>
          <cell r="AD58">
            <v>0</v>
          </cell>
          <cell r="AE58">
            <v>10000</v>
          </cell>
          <cell r="AF58">
            <v>0</v>
          </cell>
          <cell r="AG58">
            <v>0</v>
          </cell>
          <cell r="AH58">
            <v>10000</v>
          </cell>
          <cell r="AI58">
            <v>0</v>
          </cell>
          <cell r="AJ58" t="str">
            <v>Q2</v>
          </cell>
        </row>
        <row r="59">
          <cell r="A59" t="str">
            <v>135 - IT</v>
          </cell>
          <cell r="B59">
            <v>39277</v>
          </cell>
          <cell r="C59" t="str">
            <v>Monica Stoica</v>
          </cell>
          <cell r="D59" t="str">
            <v xml:space="preserve"> </v>
          </cell>
          <cell r="E59" t="str">
            <v xml:space="preserve">Not in system </v>
          </cell>
          <cell r="F59">
            <v>0</v>
          </cell>
          <cell r="G59" t="str">
            <v>Western</v>
          </cell>
          <cell r="H59" t="str">
            <v>AZ</v>
          </cell>
          <cell r="I59">
            <v>135</v>
          </cell>
          <cell r="J59" t="str">
            <v>Bermuda Water Company</v>
          </cell>
          <cell r="K59">
            <v>935</v>
          </cell>
          <cell r="L59" t="str">
            <v>Bermuda Water Co.</v>
          </cell>
          <cell r="M59">
            <v>0</v>
          </cell>
          <cell r="N59">
            <v>0</v>
          </cell>
          <cell r="O59" t="str">
            <v>Y</v>
          </cell>
          <cell r="P59" t="str">
            <v>Y</v>
          </cell>
          <cell r="Q59" t="str">
            <v>COMPUTERS</v>
          </cell>
          <cell r="R59" t="str">
            <v>C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 t="str">
            <v xml:space="preserve"> </v>
          </cell>
          <cell r="Y59" t="str">
            <v xml:space="preserve"> </v>
          </cell>
          <cell r="Z59">
            <v>7499.95</v>
          </cell>
          <cell r="AA59">
            <v>0</v>
          </cell>
          <cell r="AB59">
            <v>247.95</v>
          </cell>
          <cell r="AC59">
            <v>7252</v>
          </cell>
          <cell r="AD59">
            <v>0</v>
          </cell>
          <cell r="AE59">
            <v>7499.95</v>
          </cell>
          <cell r="AF59">
            <v>0</v>
          </cell>
          <cell r="AG59">
            <v>0</v>
          </cell>
          <cell r="AH59">
            <v>7500</v>
          </cell>
          <cell r="AI59">
            <v>-5.0000000000181899E-2</v>
          </cell>
          <cell r="AJ59" t="str">
            <v>Q2</v>
          </cell>
        </row>
        <row r="60">
          <cell r="A60" t="str">
            <v>133 - IT</v>
          </cell>
          <cell r="B60">
            <v>39277</v>
          </cell>
          <cell r="C60" t="str">
            <v>Monica Stoica</v>
          </cell>
          <cell r="D60" t="str">
            <v xml:space="preserve"> </v>
          </cell>
          <cell r="E60" t="str">
            <v xml:space="preserve">Not in system </v>
          </cell>
          <cell r="F60">
            <v>0</v>
          </cell>
          <cell r="G60" t="str">
            <v>Western</v>
          </cell>
          <cell r="H60" t="str">
            <v>NV</v>
          </cell>
          <cell r="I60">
            <v>133</v>
          </cell>
          <cell r="J60" t="str">
            <v>Sky Ranch Water Service</v>
          </cell>
          <cell r="K60">
            <v>123</v>
          </cell>
          <cell r="L60" t="str">
            <v>Sky Ranch Water Service</v>
          </cell>
          <cell r="M60">
            <v>0</v>
          </cell>
          <cell r="N60">
            <v>0</v>
          </cell>
          <cell r="O60" t="str">
            <v>Y</v>
          </cell>
          <cell r="P60" t="str">
            <v>Y</v>
          </cell>
          <cell r="Q60" t="str">
            <v>COMPUTERS</v>
          </cell>
          <cell r="R60" t="str">
            <v>C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 xml:space="preserve"> </v>
          </cell>
          <cell r="Y60" t="str">
            <v xml:space="preserve"> </v>
          </cell>
          <cell r="Z60">
            <v>2500</v>
          </cell>
          <cell r="AA60">
            <v>0</v>
          </cell>
          <cell r="AB60">
            <v>0</v>
          </cell>
          <cell r="AC60">
            <v>2500</v>
          </cell>
          <cell r="AD60">
            <v>0</v>
          </cell>
          <cell r="AE60">
            <v>2500</v>
          </cell>
          <cell r="AF60">
            <v>0</v>
          </cell>
          <cell r="AG60">
            <v>0</v>
          </cell>
          <cell r="AH60">
            <v>2500</v>
          </cell>
          <cell r="AI60">
            <v>0</v>
          </cell>
          <cell r="AJ60" t="str">
            <v>Q2</v>
          </cell>
        </row>
        <row r="61">
          <cell r="A61" t="str">
            <v>133 - CT</v>
          </cell>
          <cell r="B61">
            <v>39277</v>
          </cell>
          <cell r="C61" t="str">
            <v>Monica Stoica</v>
          </cell>
          <cell r="D61" t="str">
            <v xml:space="preserve"> </v>
          </cell>
          <cell r="E61" t="str">
            <v xml:space="preserve">Not in system </v>
          </cell>
          <cell r="F61"/>
          <cell r="G61" t="str">
            <v>Western</v>
          </cell>
          <cell r="H61" t="str">
            <v>NV</v>
          </cell>
          <cell r="I61">
            <v>133</v>
          </cell>
          <cell r="J61" t="str">
            <v>Sky Ranch Water Service</v>
          </cell>
          <cell r="K61">
            <v>123</v>
          </cell>
          <cell r="L61" t="str">
            <v>Sky Ranch Water Service</v>
          </cell>
          <cell r="M61">
            <v>0</v>
          </cell>
          <cell r="N61">
            <v>0</v>
          </cell>
          <cell r="O61" t="str">
            <v>Y</v>
          </cell>
          <cell r="P61" t="str">
            <v>Y</v>
          </cell>
          <cell r="Q61" t="str">
            <v>CAP TIME</v>
          </cell>
          <cell r="R61" t="str">
            <v>C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 xml:space="preserve"> </v>
          </cell>
          <cell r="Y61" t="str">
            <v xml:space="preserve"> </v>
          </cell>
          <cell r="Z61">
            <v>190.5</v>
          </cell>
          <cell r="AA61">
            <v>194</v>
          </cell>
          <cell r="AB61">
            <v>-3.5</v>
          </cell>
          <cell r="AC61">
            <v>0</v>
          </cell>
          <cell r="AD61">
            <v>0</v>
          </cell>
          <cell r="AE61">
            <v>190.5</v>
          </cell>
          <cell r="AF61">
            <v>0</v>
          </cell>
          <cell r="AG61">
            <v>0</v>
          </cell>
          <cell r="AH61">
            <v>0</v>
          </cell>
          <cell r="AI61">
            <v>190.5</v>
          </cell>
          <cell r="AJ61" t="str">
            <v>Q2</v>
          </cell>
        </row>
        <row r="62">
          <cell r="A62" t="str">
            <v>34 - TR</v>
          </cell>
          <cell r="B62">
            <v>39277</v>
          </cell>
          <cell r="C62" t="str">
            <v>Monica Stoica</v>
          </cell>
          <cell r="D62" t="str">
            <v xml:space="preserve"> </v>
          </cell>
          <cell r="E62" t="str">
            <v xml:space="preserve">Not in system </v>
          </cell>
          <cell r="F62"/>
          <cell r="G62" t="str">
            <v>Western</v>
          </cell>
          <cell r="H62" t="str">
            <v>NV</v>
          </cell>
          <cell r="I62">
            <v>34</v>
          </cell>
          <cell r="J62" t="str">
            <v>Utilities, Inc. of Nevada</v>
          </cell>
          <cell r="K62">
            <v>120</v>
          </cell>
          <cell r="L62" t="str">
            <v>Utilities, Inc of Nevada</v>
          </cell>
          <cell r="M62" t="str">
            <v xml:space="preserve"> </v>
          </cell>
          <cell r="N62">
            <v>0</v>
          </cell>
          <cell r="O62" t="str">
            <v>Y</v>
          </cell>
          <cell r="P62" t="str">
            <v>Y</v>
          </cell>
          <cell r="Q62" t="str">
            <v>TRANSPORTATION</v>
          </cell>
          <cell r="R62" t="str">
            <v>C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 xml:space="preserve"> </v>
          </cell>
          <cell r="Y62" t="str">
            <v xml:space="preserve"> 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Q2</v>
          </cell>
        </row>
        <row r="63">
          <cell r="A63" t="str">
            <v>133 - TR</v>
          </cell>
          <cell r="B63">
            <v>39277</v>
          </cell>
          <cell r="C63" t="str">
            <v>Monica Stoica</v>
          </cell>
          <cell r="D63" t="str">
            <v xml:space="preserve"> </v>
          </cell>
          <cell r="E63" t="str">
            <v xml:space="preserve">Not in system </v>
          </cell>
          <cell r="F63"/>
          <cell r="G63" t="str">
            <v>Western</v>
          </cell>
          <cell r="H63" t="str">
            <v>NV</v>
          </cell>
          <cell r="I63">
            <v>133</v>
          </cell>
          <cell r="J63" t="str">
            <v>Sky Ranch Water Service</v>
          </cell>
          <cell r="K63">
            <v>123</v>
          </cell>
          <cell r="L63" t="str">
            <v>Sky Ranch Water Service</v>
          </cell>
          <cell r="M63">
            <v>0</v>
          </cell>
          <cell r="N63">
            <v>0</v>
          </cell>
          <cell r="O63" t="str">
            <v>Y</v>
          </cell>
          <cell r="P63" t="str">
            <v>Y</v>
          </cell>
          <cell r="Q63" t="str">
            <v>TRANSPORTATION</v>
          </cell>
          <cell r="R63" t="str">
            <v>C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 xml:space="preserve"> </v>
          </cell>
          <cell r="Y63" t="str">
            <v xml:space="preserve"> 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Q2</v>
          </cell>
        </row>
        <row r="64">
          <cell r="A64" t="str">
            <v>135 - TR</v>
          </cell>
          <cell r="B64">
            <v>39277</v>
          </cell>
          <cell r="C64" t="str">
            <v>Monica Stoica</v>
          </cell>
          <cell r="D64" t="str">
            <v xml:space="preserve"> </v>
          </cell>
          <cell r="E64" t="str">
            <v xml:space="preserve">Not in system </v>
          </cell>
          <cell r="F64"/>
          <cell r="G64" t="str">
            <v>Western</v>
          </cell>
          <cell r="H64" t="str">
            <v>AZ</v>
          </cell>
          <cell r="I64">
            <v>135</v>
          </cell>
          <cell r="J64" t="str">
            <v>Bermuda Water Company</v>
          </cell>
          <cell r="K64">
            <v>935</v>
          </cell>
          <cell r="L64" t="str">
            <v>Bermuda Water Co.</v>
          </cell>
          <cell r="M64">
            <v>0</v>
          </cell>
          <cell r="N64">
            <v>0</v>
          </cell>
          <cell r="O64" t="str">
            <v>Y</v>
          </cell>
          <cell r="P64" t="str">
            <v>Y</v>
          </cell>
          <cell r="Q64" t="str">
            <v>TRANSPORTATION</v>
          </cell>
          <cell r="R64" t="str">
            <v>C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 t="str">
            <v xml:space="preserve"> </v>
          </cell>
          <cell r="Y64" t="str">
            <v xml:space="preserve"> 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Q2</v>
          </cell>
        </row>
        <row r="65">
          <cell r="A65" t="str">
            <v>140 - TR</v>
          </cell>
          <cell r="B65">
            <v>39277</v>
          </cell>
          <cell r="C65" t="str">
            <v>Wendy Wentz</v>
          </cell>
          <cell r="D65" t="str">
            <v xml:space="preserve"> </v>
          </cell>
          <cell r="E65" t="str">
            <v xml:space="preserve">Not in system </v>
          </cell>
          <cell r="F65">
            <v>0</v>
          </cell>
          <cell r="G65" t="str">
            <v>Western</v>
          </cell>
          <cell r="H65" t="str">
            <v>NV</v>
          </cell>
          <cell r="I65">
            <v>140</v>
          </cell>
          <cell r="J65" t="str">
            <v>Utilities, Inc. of Central Nevada</v>
          </cell>
          <cell r="K65">
            <v>140</v>
          </cell>
          <cell r="L65" t="str">
            <v>Utilities, Inc of Central Nevada</v>
          </cell>
          <cell r="M65">
            <v>0</v>
          </cell>
          <cell r="N65">
            <v>0</v>
          </cell>
          <cell r="O65" t="str">
            <v>Y</v>
          </cell>
          <cell r="P65" t="str">
            <v>Y</v>
          </cell>
          <cell r="Q65" t="str">
            <v>TRANSPORTATION</v>
          </cell>
          <cell r="R65" t="str">
            <v>C</v>
          </cell>
          <cell r="S65">
            <v>0</v>
          </cell>
          <cell r="T65">
            <v>0</v>
          </cell>
          <cell r="U65" t="str">
            <v>Midwest (24 - TR) will purchase the new vehicle instead of the Western (140 - TR) region</v>
          </cell>
          <cell r="V65">
            <v>0</v>
          </cell>
          <cell r="W65">
            <v>0</v>
          </cell>
          <cell r="X65" t="str">
            <v xml:space="preserve"> </v>
          </cell>
          <cell r="Y65" t="str">
            <v xml:space="preserve"> 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35000</v>
          </cell>
          <cell r="AI65">
            <v>-35000</v>
          </cell>
          <cell r="AJ65" t="str">
            <v>Q2</v>
          </cell>
        </row>
        <row r="66">
          <cell r="A66">
            <v>53</v>
          </cell>
          <cell r="B66">
            <v>38718</v>
          </cell>
          <cell r="C66">
            <v>0</v>
          </cell>
          <cell r="D66" t="str">
            <v xml:space="preserve"> </v>
          </cell>
          <cell r="E66" t="str">
            <v>Closed</v>
          </cell>
          <cell r="F66">
            <v>0</v>
          </cell>
          <cell r="G66" t="str">
            <v>Western</v>
          </cell>
          <cell r="H66" t="str">
            <v>NV</v>
          </cell>
          <cell r="I66">
            <v>35</v>
          </cell>
          <cell r="J66" t="str">
            <v>Spring Creek Utilities Company</v>
          </cell>
          <cell r="K66">
            <v>110</v>
          </cell>
          <cell r="L66" t="str">
            <v>Spring Creek Utilities Company</v>
          </cell>
          <cell r="M66">
            <v>0</v>
          </cell>
          <cell r="N66">
            <v>0</v>
          </cell>
          <cell r="O66" t="str">
            <v>Y</v>
          </cell>
          <cell r="P66">
            <v>0</v>
          </cell>
          <cell r="Q66" t="str">
            <v>Upgrade telemetry</v>
          </cell>
          <cell r="R66" t="str">
            <v>C</v>
          </cell>
          <cell r="S66">
            <v>0</v>
          </cell>
          <cell r="T66">
            <v>0</v>
          </cell>
          <cell r="U66" t="e">
            <v>#REF!</v>
          </cell>
          <cell r="V66">
            <v>0</v>
          </cell>
          <cell r="W66">
            <v>0</v>
          </cell>
          <cell r="X66">
            <v>38656</v>
          </cell>
          <cell r="Y66" t="str">
            <v>035-0110-115-04-03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Q2</v>
          </cell>
        </row>
        <row r="67">
          <cell r="A67">
            <v>54</v>
          </cell>
          <cell r="B67">
            <v>38718</v>
          </cell>
          <cell r="C67">
            <v>0</v>
          </cell>
          <cell r="D67" t="str">
            <v xml:space="preserve"> </v>
          </cell>
          <cell r="E67" t="str">
            <v>Open</v>
          </cell>
          <cell r="F67">
            <v>0</v>
          </cell>
          <cell r="G67" t="str">
            <v>Western</v>
          </cell>
          <cell r="H67" t="str">
            <v>NV</v>
          </cell>
          <cell r="I67">
            <v>35</v>
          </cell>
          <cell r="J67" t="str">
            <v>Spring Creek Utilities Company</v>
          </cell>
          <cell r="K67">
            <v>110</v>
          </cell>
          <cell r="L67" t="str">
            <v>Spring Creek Utilities Company</v>
          </cell>
          <cell r="M67">
            <v>0</v>
          </cell>
          <cell r="N67">
            <v>0</v>
          </cell>
          <cell r="O67" t="str">
            <v>Y</v>
          </cell>
          <cell r="P67">
            <v>0</v>
          </cell>
          <cell r="Q67" t="str">
            <v>Tank painting &amp; repair</v>
          </cell>
          <cell r="R67" t="str">
            <v>C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 xml:space="preserve"> </v>
          </cell>
          <cell r="Y67" t="str">
            <v xml:space="preserve"> 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Q2</v>
          </cell>
        </row>
        <row r="68">
          <cell r="A68">
            <v>55</v>
          </cell>
          <cell r="B68">
            <v>38718</v>
          </cell>
          <cell r="C68">
            <v>0</v>
          </cell>
          <cell r="D68" t="str">
            <v xml:space="preserve"> </v>
          </cell>
          <cell r="E68" t="str">
            <v>Closed</v>
          </cell>
          <cell r="F68">
            <v>0</v>
          </cell>
          <cell r="G68" t="str">
            <v>Western</v>
          </cell>
          <cell r="H68" t="str">
            <v>NV</v>
          </cell>
          <cell r="I68">
            <v>35</v>
          </cell>
          <cell r="J68" t="str">
            <v>Spring Creek Utilities Company</v>
          </cell>
          <cell r="K68">
            <v>110</v>
          </cell>
          <cell r="L68" t="str">
            <v>Spring Creek Utilities Company</v>
          </cell>
          <cell r="M68">
            <v>0</v>
          </cell>
          <cell r="N68">
            <v>0</v>
          </cell>
          <cell r="O68" t="str">
            <v>Y</v>
          </cell>
          <cell r="P68">
            <v>0</v>
          </cell>
          <cell r="Q68" t="str">
            <v>Purchase backup generator for hydropneumatic tank</v>
          </cell>
          <cell r="R68" t="str">
            <v>C</v>
          </cell>
          <cell r="S68">
            <v>0</v>
          </cell>
          <cell r="T68">
            <v>0</v>
          </cell>
          <cell r="U68" t="e">
            <v>#REF!</v>
          </cell>
          <cell r="V68">
            <v>0</v>
          </cell>
          <cell r="W68">
            <v>0</v>
          </cell>
          <cell r="X68">
            <v>38518</v>
          </cell>
          <cell r="Y68" t="str">
            <v>035-0110-115-04-04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Q2</v>
          </cell>
        </row>
        <row r="69">
          <cell r="A69">
            <v>56</v>
          </cell>
          <cell r="B69">
            <v>38718</v>
          </cell>
          <cell r="C69">
            <v>0</v>
          </cell>
          <cell r="D69" t="str">
            <v xml:space="preserve"> </v>
          </cell>
          <cell r="E69" t="str">
            <v>*Completed</v>
          </cell>
          <cell r="F69">
            <v>0</v>
          </cell>
          <cell r="G69" t="str">
            <v>Western</v>
          </cell>
          <cell r="H69" t="str">
            <v>NV</v>
          </cell>
          <cell r="I69">
            <v>140</v>
          </cell>
          <cell r="J69" t="str">
            <v>Utilities, Inc. of Central Nevada</v>
          </cell>
          <cell r="K69">
            <v>140</v>
          </cell>
          <cell r="L69" t="str">
            <v>Utilities, Inc of Nevada</v>
          </cell>
          <cell r="M69">
            <v>0</v>
          </cell>
          <cell r="N69">
            <v>0</v>
          </cell>
          <cell r="O69" t="str">
            <v>Y</v>
          </cell>
          <cell r="P69">
            <v>0</v>
          </cell>
          <cell r="Q69" t="str">
            <v>Rehabilitation of Sweger well (well #8)</v>
          </cell>
          <cell r="R69" t="str">
            <v>C</v>
          </cell>
          <cell r="S69">
            <v>0</v>
          </cell>
          <cell r="T69">
            <v>0</v>
          </cell>
          <cell r="U69" t="e">
            <v>#REF!</v>
          </cell>
          <cell r="V69">
            <v>0</v>
          </cell>
          <cell r="W69">
            <v>0</v>
          </cell>
          <cell r="X69">
            <v>38803</v>
          </cell>
          <cell r="Y69" t="str">
            <v>034-0120-115-04-03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Q2</v>
          </cell>
        </row>
        <row r="70">
          <cell r="A70">
            <v>60</v>
          </cell>
          <cell r="B70">
            <v>38718</v>
          </cell>
          <cell r="C70">
            <v>0</v>
          </cell>
          <cell r="D70" t="str">
            <v xml:space="preserve"> </v>
          </cell>
          <cell r="E70" t="str">
            <v>*Completed</v>
          </cell>
          <cell r="F70">
            <v>0</v>
          </cell>
          <cell r="G70" t="str">
            <v>Western</v>
          </cell>
          <cell r="H70" t="str">
            <v>NV</v>
          </cell>
          <cell r="I70">
            <v>34</v>
          </cell>
          <cell r="J70" t="str">
            <v>Utilities, Inc. of Nevada</v>
          </cell>
          <cell r="K70">
            <v>120</v>
          </cell>
          <cell r="L70" t="str">
            <v>Utilities, Inc of Nevada</v>
          </cell>
          <cell r="M70">
            <v>0</v>
          </cell>
          <cell r="N70">
            <v>0</v>
          </cell>
          <cell r="O70" t="str">
            <v>Y</v>
          </cell>
          <cell r="P70">
            <v>0</v>
          </cell>
          <cell r="Q70" t="str">
            <v>Construct storage building for supplies, meters, etc.</v>
          </cell>
          <cell r="R70" t="str">
            <v>C</v>
          </cell>
          <cell r="S70">
            <v>0</v>
          </cell>
          <cell r="T70">
            <v>0</v>
          </cell>
          <cell r="U70" t="e">
            <v>#REF!</v>
          </cell>
          <cell r="V70">
            <v>0</v>
          </cell>
          <cell r="W70">
            <v>0</v>
          </cell>
          <cell r="X70">
            <v>38770</v>
          </cell>
          <cell r="Y70" t="str">
            <v>034-0120-115-04-01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Q2</v>
          </cell>
        </row>
        <row r="71">
          <cell r="A71">
            <v>64</v>
          </cell>
          <cell r="B71">
            <v>38718</v>
          </cell>
          <cell r="C71">
            <v>0</v>
          </cell>
          <cell r="D71" t="str">
            <v xml:space="preserve"> </v>
          </cell>
          <cell r="E71" t="str">
            <v>*Completed</v>
          </cell>
          <cell r="F71">
            <v>0</v>
          </cell>
          <cell r="G71" t="str">
            <v>Western</v>
          </cell>
          <cell r="H71" t="str">
            <v>NV</v>
          </cell>
          <cell r="I71">
            <v>133</v>
          </cell>
          <cell r="J71" t="str">
            <v>Sky Ranch Water Service</v>
          </cell>
          <cell r="K71">
            <v>123</v>
          </cell>
          <cell r="L71" t="str">
            <v>Sky Ranch Water Service</v>
          </cell>
          <cell r="M71">
            <v>0</v>
          </cell>
          <cell r="N71">
            <v>0</v>
          </cell>
          <cell r="O71" t="str">
            <v>Y</v>
          </cell>
          <cell r="P71">
            <v>0</v>
          </cell>
          <cell r="Q71" t="str">
            <v>Install generator at well #1 &amp; booster station</v>
          </cell>
          <cell r="R71" t="str">
            <v>C</v>
          </cell>
          <cell r="S71">
            <v>0</v>
          </cell>
          <cell r="T71">
            <v>0</v>
          </cell>
          <cell r="U71" t="e">
            <v>#REF!</v>
          </cell>
          <cell r="V71">
            <v>0</v>
          </cell>
          <cell r="W71">
            <v>0</v>
          </cell>
          <cell r="X71">
            <v>38938</v>
          </cell>
          <cell r="Y71" t="str">
            <v>133-0123-115-04-02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Q2</v>
          </cell>
        </row>
        <row r="72">
          <cell r="A72">
            <v>73</v>
          </cell>
          <cell r="B72">
            <v>39277</v>
          </cell>
          <cell r="C72">
            <v>0</v>
          </cell>
          <cell r="D72" t="str">
            <v xml:space="preserve"> </v>
          </cell>
          <cell r="E72" t="str">
            <v>*Completed</v>
          </cell>
          <cell r="F72">
            <v>0</v>
          </cell>
          <cell r="G72" t="str">
            <v>Western</v>
          </cell>
          <cell r="H72" t="str">
            <v>NV</v>
          </cell>
          <cell r="I72">
            <v>140</v>
          </cell>
          <cell r="J72" t="str">
            <v>Utilities, Inc. of Central Nevada</v>
          </cell>
          <cell r="K72">
            <v>140</v>
          </cell>
          <cell r="L72" t="str">
            <v>Utilities, Inc of Central Nevada</v>
          </cell>
          <cell r="M72">
            <v>0</v>
          </cell>
          <cell r="N72">
            <v>0</v>
          </cell>
          <cell r="O72" t="str">
            <v>Y</v>
          </cell>
          <cell r="P72">
            <v>0</v>
          </cell>
          <cell r="Q72" t="str">
            <v xml:space="preserve"> .5MG water storage tank and system interconnect</v>
          </cell>
          <cell r="R72" t="str">
            <v>C</v>
          </cell>
          <cell r="S72">
            <v>0</v>
          </cell>
          <cell r="T72">
            <v>0</v>
          </cell>
          <cell r="U72" t="e">
            <v>#REF!</v>
          </cell>
          <cell r="V72">
            <v>0</v>
          </cell>
          <cell r="W72">
            <v>0</v>
          </cell>
          <cell r="X72">
            <v>39082</v>
          </cell>
          <cell r="Y72" t="str">
            <v>140-0140-115-04-02</v>
          </cell>
          <cell r="Z72">
            <v>4410</v>
          </cell>
          <cell r="AA72">
            <v>0</v>
          </cell>
          <cell r="AB72">
            <v>4410</v>
          </cell>
          <cell r="AC72">
            <v>0</v>
          </cell>
          <cell r="AD72">
            <v>0</v>
          </cell>
          <cell r="AE72">
            <v>4410</v>
          </cell>
          <cell r="AF72">
            <v>0</v>
          </cell>
          <cell r="AG72">
            <v>0</v>
          </cell>
          <cell r="AH72">
            <v>0</v>
          </cell>
          <cell r="AI72">
            <v>4410</v>
          </cell>
          <cell r="AJ72" t="str">
            <v>Q2</v>
          </cell>
        </row>
        <row r="73">
          <cell r="A73">
            <v>75</v>
          </cell>
          <cell r="B73">
            <v>38718</v>
          </cell>
          <cell r="C73">
            <v>0</v>
          </cell>
          <cell r="D73" t="str">
            <v xml:space="preserve"> </v>
          </cell>
          <cell r="E73" t="str">
            <v>*Completed</v>
          </cell>
          <cell r="F73">
            <v>0</v>
          </cell>
          <cell r="G73" t="str">
            <v>Western</v>
          </cell>
          <cell r="H73" t="str">
            <v>NV</v>
          </cell>
          <cell r="I73">
            <v>140</v>
          </cell>
          <cell r="J73" t="str">
            <v>Utilities, Inc. of Central Nevada</v>
          </cell>
          <cell r="K73">
            <v>140</v>
          </cell>
          <cell r="L73" t="str">
            <v>Utilities, Inc of Central Nevada</v>
          </cell>
          <cell r="M73">
            <v>0</v>
          </cell>
          <cell r="N73">
            <v>0</v>
          </cell>
          <cell r="O73" t="str">
            <v>Y</v>
          </cell>
          <cell r="P73">
            <v>0</v>
          </cell>
          <cell r="Q73" t="str">
            <v xml:space="preserve">Expand WWTP #3 </v>
          </cell>
          <cell r="R73" t="str">
            <v>C</v>
          </cell>
          <cell r="S73">
            <v>0</v>
          </cell>
          <cell r="T73">
            <v>0</v>
          </cell>
          <cell r="U73" t="e">
            <v>#REF!</v>
          </cell>
          <cell r="V73">
            <v>0</v>
          </cell>
          <cell r="W73">
            <v>0</v>
          </cell>
          <cell r="X73">
            <v>38909</v>
          </cell>
          <cell r="Y73" t="str">
            <v>140-0140-116-04-02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Q2</v>
          </cell>
        </row>
        <row r="74">
          <cell r="A74">
            <v>336</v>
          </cell>
          <cell r="B74">
            <v>38718</v>
          </cell>
          <cell r="C74">
            <v>0</v>
          </cell>
          <cell r="D74" t="str">
            <v xml:space="preserve"> </v>
          </cell>
          <cell r="E74" t="str">
            <v>*Completed</v>
          </cell>
          <cell r="F74">
            <v>0</v>
          </cell>
          <cell r="G74" t="str">
            <v>Western</v>
          </cell>
          <cell r="H74" t="str">
            <v>AZ</v>
          </cell>
          <cell r="I74">
            <v>135</v>
          </cell>
          <cell r="J74" t="str">
            <v>Bermuda Water Company</v>
          </cell>
          <cell r="K74">
            <v>935</v>
          </cell>
          <cell r="L74" t="str">
            <v>Bermuda Water Company</v>
          </cell>
          <cell r="M74">
            <v>0</v>
          </cell>
          <cell r="N74">
            <v>0</v>
          </cell>
          <cell r="O74" t="str">
            <v>Y</v>
          </cell>
          <cell r="P74">
            <v>0</v>
          </cell>
          <cell r="Q74" t="str">
            <v>Maintenance on tanks</v>
          </cell>
          <cell r="R74" t="str">
            <v>C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39082</v>
          </cell>
          <cell r="Y74" t="str">
            <v>135-0935-115-04-01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Q2</v>
          </cell>
        </row>
        <row r="75">
          <cell r="A75">
            <v>337</v>
          </cell>
          <cell r="B75">
            <v>38718</v>
          </cell>
          <cell r="C75">
            <v>0</v>
          </cell>
          <cell r="D75" t="str">
            <v xml:space="preserve"> </v>
          </cell>
          <cell r="E75" t="str">
            <v>Closed</v>
          </cell>
          <cell r="F75">
            <v>0</v>
          </cell>
          <cell r="G75" t="str">
            <v>Western</v>
          </cell>
          <cell r="H75" t="str">
            <v>AZ</v>
          </cell>
          <cell r="I75">
            <v>135</v>
          </cell>
          <cell r="J75" t="str">
            <v>Bermuda Water Company</v>
          </cell>
          <cell r="K75">
            <v>935</v>
          </cell>
          <cell r="L75" t="str">
            <v>Bermuda Water Company</v>
          </cell>
          <cell r="M75">
            <v>0</v>
          </cell>
          <cell r="N75">
            <v>0</v>
          </cell>
          <cell r="O75" t="str">
            <v>Y</v>
          </cell>
          <cell r="P75">
            <v>0</v>
          </cell>
          <cell r="Q75" t="str">
            <v>Upgrade Master Plan</v>
          </cell>
          <cell r="R75" t="str">
            <v>C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38706</v>
          </cell>
          <cell r="Y75" t="str">
            <v>135-0935-115-04-02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Q2</v>
          </cell>
        </row>
        <row r="76">
          <cell r="A76">
            <v>343</v>
          </cell>
          <cell r="B76">
            <v>38718</v>
          </cell>
          <cell r="C76">
            <v>0</v>
          </cell>
          <cell r="D76" t="str">
            <v xml:space="preserve"> </v>
          </cell>
          <cell r="E76" t="str">
            <v>Closed</v>
          </cell>
          <cell r="F76">
            <v>0</v>
          </cell>
          <cell r="G76" t="str">
            <v>Western</v>
          </cell>
          <cell r="H76" t="str">
            <v>AZ</v>
          </cell>
          <cell r="I76">
            <v>135</v>
          </cell>
          <cell r="J76" t="str">
            <v>Bermuda Water Company</v>
          </cell>
          <cell r="K76">
            <v>935</v>
          </cell>
          <cell r="L76" t="str">
            <v>Bermuda Water Company</v>
          </cell>
          <cell r="M76">
            <v>0</v>
          </cell>
          <cell r="N76">
            <v>0</v>
          </cell>
          <cell r="O76" t="str">
            <v>Y</v>
          </cell>
          <cell r="P76">
            <v>0</v>
          </cell>
          <cell r="Q76" t="str">
            <v>Abandon El Camino Well</v>
          </cell>
          <cell r="R76" t="str">
            <v>C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38406</v>
          </cell>
          <cell r="Y76" t="str">
            <v>135-0935-115-04-04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Q2</v>
          </cell>
        </row>
        <row r="77">
          <cell r="A77">
            <v>846</v>
          </cell>
          <cell r="B77">
            <v>38718</v>
          </cell>
          <cell r="C77">
            <v>0</v>
          </cell>
          <cell r="D77" t="str">
            <v xml:space="preserve"> </v>
          </cell>
          <cell r="E77" t="str">
            <v>Closed</v>
          </cell>
          <cell r="F77">
            <v>0</v>
          </cell>
          <cell r="G77" t="str">
            <v>Western</v>
          </cell>
          <cell r="H77" t="str">
            <v>NV</v>
          </cell>
          <cell r="I77">
            <v>35</v>
          </cell>
          <cell r="J77" t="str">
            <v>Spring Creek Utilities Company</v>
          </cell>
          <cell r="K77">
            <v>110</v>
          </cell>
          <cell r="L77" t="str">
            <v>Spring Creek Utilities Company</v>
          </cell>
          <cell r="M77">
            <v>0</v>
          </cell>
          <cell r="N77">
            <v>0</v>
          </cell>
          <cell r="O77" t="str">
            <v>Y</v>
          </cell>
          <cell r="P77">
            <v>0</v>
          </cell>
          <cell r="Q77" t="str">
            <v>Wellhead Protection Program (Grant)</v>
          </cell>
          <cell r="R77" t="str">
            <v>C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38386</v>
          </cell>
          <cell r="Y77" t="str">
            <v>035-0110-115-02-12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Q2</v>
          </cell>
        </row>
        <row r="78">
          <cell r="A78">
            <v>1138</v>
          </cell>
          <cell r="B78">
            <v>38718</v>
          </cell>
          <cell r="C78">
            <v>0</v>
          </cell>
          <cell r="D78" t="str">
            <v xml:space="preserve"> </v>
          </cell>
          <cell r="E78" t="str">
            <v>*Completed</v>
          </cell>
          <cell r="F78">
            <v>0</v>
          </cell>
          <cell r="G78" t="str">
            <v>Western</v>
          </cell>
          <cell r="H78" t="str">
            <v>NV</v>
          </cell>
          <cell r="I78">
            <v>140</v>
          </cell>
          <cell r="J78" t="str">
            <v>Utilities, Inc. of Central Nevada</v>
          </cell>
          <cell r="K78">
            <v>140</v>
          </cell>
          <cell r="L78" t="str">
            <v>Utilities, Inc of Central Nevada</v>
          </cell>
          <cell r="M78">
            <v>0</v>
          </cell>
          <cell r="N78">
            <v>0</v>
          </cell>
          <cell r="O78" t="str">
            <v>Y</v>
          </cell>
          <cell r="P78">
            <v>0</v>
          </cell>
          <cell r="Q78" t="str">
            <v>WWTP F Calvada North Expansion_x000B_</v>
          </cell>
          <cell r="R78" t="str">
            <v>C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39004</v>
          </cell>
          <cell r="Y78" t="str">
            <v>140-0140-116-05-02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Q2</v>
          </cell>
        </row>
        <row r="79">
          <cell r="A79">
            <v>1652</v>
          </cell>
          <cell r="B79">
            <v>38718</v>
          </cell>
          <cell r="C79">
            <v>0</v>
          </cell>
          <cell r="D79" t="str">
            <v xml:space="preserve"> </v>
          </cell>
          <cell r="E79" t="str">
            <v>Closed</v>
          </cell>
          <cell r="F79">
            <v>0</v>
          </cell>
          <cell r="G79" t="str">
            <v>Western</v>
          </cell>
          <cell r="H79" t="str">
            <v>AZ</v>
          </cell>
          <cell r="I79">
            <v>135</v>
          </cell>
          <cell r="J79" t="str">
            <v>Bermuda Water Company</v>
          </cell>
          <cell r="K79">
            <v>935</v>
          </cell>
          <cell r="L79" t="str">
            <v>Bermuda Water Company</v>
          </cell>
          <cell r="M79">
            <v>0</v>
          </cell>
          <cell r="N79">
            <v>0</v>
          </cell>
          <cell r="O79" t="str">
            <v>Y</v>
          </cell>
          <cell r="P79">
            <v>0</v>
          </cell>
          <cell r="Q79" t="str">
            <v>Install soft start at Las Estancias Well</v>
          </cell>
          <cell r="R79" t="str">
            <v>C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38510</v>
          </cell>
          <cell r="Y79" t="str">
            <v>135-0935-115-04-06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Q2</v>
          </cell>
        </row>
        <row r="80">
          <cell r="A80">
            <v>1655</v>
          </cell>
          <cell r="B80">
            <v>38718</v>
          </cell>
          <cell r="C80">
            <v>0</v>
          </cell>
          <cell r="D80" t="str">
            <v xml:space="preserve"> </v>
          </cell>
          <cell r="E80" t="str">
            <v>*Completed</v>
          </cell>
          <cell r="F80">
            <v>0</v>
          </cell>
          <cell r="G80" t="str">
            <v>Western</v>
          </cell>
          <cell r="H80" t="str">
            <v>NV</v>
          </cell>
          <cell r="I80">
            <v>140</v>
          </cell>
          <cell r="J80" t="str">
            <v>Utilities, Inc. of Central Nevada</v>
          </cell>
          <cell r="K80">
            <v>140</v>
          </cell>
          <cell r="L80" t="str">
            <v>Utilities, Inc of Central Nevada</v>
          </cell>
          <cell r="M80">
            <v>0</v>
          </cell>
          <cell r="N80">
            <v>0</v>
          </cell>
          <cell r="O80" t="str">
            <v>Y</v>
          </cell>
          <cell r="P80">
            <v>0</v>
          </cell>
          <cell r="Q80" t="str">
            <v>UICN Master Plan</v>
          </cell>
          <cell r="R80" t="str">
            <v>C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38758</v>
          </cell>
          <cell r="Y80" t="str">
            <v>140-0140-115-03-07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Q2</v>
          </cell>
        </row>
        <row r="81">
          <cell r="A81">
            <v>1730</v>
          </cell>
          <cell r="B81">
            <v>38718</v>
          </cell>
          <cell r="C81">
            <v>0</v>
          </cell>
          <cell r="D81" t="str">
            <v xml:space="preserve"> </v>
          </cell>
          <cell r="E81" t="str">
            <v>Closed</v>
          </cell>
          <cell r="F81">
            <v>0</v>
          </cell>
          <cell r="G81" t="str">
            <v>Western</v>
          </cell>
          <cell r="H81" t="str">
            <v>NV</v>
          </cell>
          <cell r="I81">
            <v>140</v>
          </cell>
          <cell r="J81" t="str">
            <v>Utilities, Inc. of Central Nevada</v>
          </cell>
          <cell r="K81">
            <v>140</v>
          </cell>
          <cell r="L81" t="str">
            <v>Utilities, Inc of Central Nevada</v>
          </cell>
          <cell r="M81">
            <v>0</v>
          </cell>
          <cell r="N81">
            <v>0</v>
          </cell>
          <cell r="O81" t="str">
            <v>Y</v>
          </cell>
          <cell r="P81">
            <v>0</v>
          </cell>
          <cell r="Q81" t="str">
            <v>Portable Generator</v>
          </cell>
          <cell r="R81" t="str">
            <v>C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38362</v>
          </cell>
          <cell r="Y81" t="str">
            <v>140-0140-115-04-03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Q2</v>
          </cell>
        </row>
        <row r="82">
          <cell r="A82">
            <v>1733</v>
          </cell>
          <cell r="B82">
            <v>38718</v>
          </cell>
          <cell r="C82">
            <v>0</v>
          </cell>
          <cell r="D82" t="str">
            <v xml:space="preserve"> </v>
          </cell>
          <cell r="E82" t="str">
            <v>*Completed</v>
          </cell>
          <cell r="F82">
            <v>0</v>
          </cell>
          <cell r="G82" t="str">
            <v>Western</v>
          </cell>
          <cell r="H82" t="str">
            <v>NV</v>
          </cell>
          <cell r="I82">
            <v>140</v>
          </cell>
          <cell r="J82" t="str">
            <v>Utilities, Inc. of Central Nevada</v>
          </cell>
          <cell r="K82">
            <v>140</v>
          </cell>
          <cell r="L82" t="str">
            <v>Utilities, Inc of Central Nevada</v>
          </cell>
          <cell r="M82">
            <v>0</v>
          </cell>
          <cell r="N82">
            <v>0</v>
          </cell>
          <cell r="O82" t="str">
            <v>Y</v>
          </cell>
          <cell r="P82">
            <v>0</v>
          </cell>
          <cell r="Q82" t="str">
            <v xml:space="preserve">Modify Pressure Zones to eliminate high/low pressures  </v>
          </cell>
          <cell r="R82" t="str">
            <v>C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39053</v>
          </cell>
          <cell r="Y82" t="str">
            <v>140-0140-115-04-04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Q2</v>
          </cell>
        </row>
        <row r="83">
          <cell r="A83">
            <v>2249</v>
          </cell>
          <cell r="B83">
            <v>38718</v>
          </cell>
          <cell r="C83">
            <v>0</v>
          </cell>
          <cell r="D83" t="str">
            <v xml:space="preserve"> </v>
          </cell>
          <cell r="E83" t="str">
            <v>*Completed</v>
          </cell>
          <cell r="F83">
            <v>0</v>
          </cell>
          <cell r="G83" t="str">
            <v>Western</v>
          </cell>
          <cell r="H83" t="str">
            <v>NV</v>
          </cell>
          <cell r="I83">
            <v>140</v>
          </cell>
          <cell r="J83" t="str">
            <v>Utilities, Inc. of Central Nevada</v>
          </cell>
          <cell r="K83">
            <v>140</v>
          </cell>
          <cell r="L83" t="str">
            <v>Utilities, Inc of Central Nevada</v>
          </cell>
          <cell r="M83">
            <v>0</v>
          </cell>
          <cell r="N83">
            <v>0</v>
          </cell>
          <cell r="O83" t="str">
            <v>Y</v>
          </cell>
          <cell r="P83">
            <v>0</v>
          </cell>
          <cell r="Q83" t="str">
            <v>Water Rights Report</v>
          </cell>
          <cell r="R83" t="str">
            <v>C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38929</v>
          </cell>
          <cell r="Y83" t="str">
            <v>140-0140-115-04-11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Q2</v>
          </cell>
        </row>
        <row r="84">
          <cell r="A84">
            <v>2431</v>
          </cell>
          <cell r="B84">
            <v>38718</v>
          </cell>
          <cell r="C84">
            <v>0</v>
          </cell>
          <cell r="D84" t="str">
            <v xml:space="preserve"> </v>
          </cell>
          <cell r="E84" t="str">
            <v>Closed</v>
          </cell>
          <cell r="F84">
            <v>0</v>
          </cell>
          <cell r="G84" t="str">
            <v>Western</v>
          </cell>
          <cell r="H84" t="str">
            <v>NV</v>
          </cell>
          <cell r="I84">
            <v>34</v>
          </cell>
          <cell r="J84" t="str">
            <v>Utilities, Inc. of Nevada</v>
          </cell>
          <cell r="K84">
            <v>120</v>
          </cell>
          <cell r="L84" t="str">
            <v>Utilities, Inc of Nevada</v>
          </cell>
          <cell r="M84">
            <v>0</v>
          </cell>
          <cell r="N84">
            <v>0</v>
          </cell>
          <cell r="O84" t="str">
            <v>Y</v>
          </cell>
          <cell r="P84">
            <v>0</v>
          </cell>
          <cell r="Q84" t="str">
            <v>Hydrogeological Exploration for New Well Site</v>
          </cell>
          <cell r="R84" t="str">
            <v>C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38520</v>
          </cell>
          <cell r="Y84" t="str">
            <v>034-0120-115-04-04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Q2</v>
          </cell>
        </row>
        <row r="85">
          <cell r="A85">
            <v>2440</v>
          </cell>
          <cell r="B85">
            <v>38718</v>
          </cell>
          <cell r="C85">
            <v>0</v>
          </cell>
          <cell r="D85" t="str">
            <v xml:space="preserve"> </v>
          </cell>
          <cell r="E85" t="str">
            <v>Closed</v>
          </cell>
          <cell r="F85">
            <v>0</v>
          </cell>
          <cell r="G85" t="str">
            <v>Western</v>
          </cell>
          <cell r="H85" t="str">
            <v>NV</v>
          </cell>
          <cell r="I85">
            <v>140</v>
          </cell>
          <cell r="J85" t="str">
            <v>Utilities, Inc. of Central Nevada</v>
          </cell>
          <cell r="K85">
            <v>140</v>
          </cell>
          <cell r="L85" t="str">
            <v>Utilities, Inc of Central Nevada</v>
          </cell>
          <cell r="M85">
            <v>0</v>
          </cell>
          <cell r="N85">
            <v>0</v>
          </cell>
          <cell r="O85" t="str">
            <v>Y</v>
          </cell>
          <cell r="P85">
            <v>0</v>
          </cell>
          <cell r="Q85" t="str">
            <v>AutoCAD Mapping</v>
          </cell>
          <cell r="R85" t="str">
            <v>C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38453</v>
          </cell>
          <cell r="Y85" t="str">
            <v>140-0140-115-04-10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Q2</v>
          </cell>
        </row>
        <row r="86">
          <cell r="A86">
            <v>2535</v>
          </cell>
          <cell r="B86">
            <v>38718</v>
          </cell>
          <cell r="C86">
            <v>0</v>
          </cell>
          <cell r="D86" t="str">
            <v xml:space="preserve"> </v>
          </cell>
          <cell r="E86" t="str">
            <v>*Completed</v>
          </cell>
          <cell r="F86">
            <v>0</v>
          </cell>
          <cell r="G86" t="str">
            <v>Western</v>
          </cell>
          <cell r="H86" t="str">
            <v>AZ</v>
          </cell>
          <cell r="I86">
            <v>135</v>
          </cell>
          <cell r="J86" t="str">
            <v>Bermuda Water Company</v>
          </cell>
          <cell r="K86">
            <v>935</v>
          </cell>
          <cell r="L86" t="str">
            <v>Bermuda Water Company</v>
          </cell>
          <cell r="M86">
            <v>0</v>
          </cell>
          <cell r="N86">
            <v>0</v>
          </cell>
          <cell r="O86" t="str">
            <v>Y</v>
          </cell>
          <cell r="P86">
            <v>0</v>
          </cell>
          <cell r="Q86" t="str">
            <v>Engineering Design Contract for Projects as required in NOV-case #31593.</v>
          </cell>
          <cell r="R86" t="str">
            <v>C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39082</v>
          </cell>
          <cell r="Y86" t="str">
            <v>135-0935-115-05-01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Q2</v>
          </cell>
        </row>
        <row r="87">
          <cell r="A87">
            <v>2545</v>
          </cell>
          <cell r="B87">
            <v>38718</v>
          </cell>
          <cell r="C87">
            <v>0</v>
          </cell>
          <cell r="D87" t="str">
            <v xml:space="preserve"> </v>
          </cell>
          <cell r="E87" t="str">
            <v>Closed</v>
          </cell>
          <cell r="F87">
            <v>0</v>
          </cell>
          <cell r="G87" t="str">
            <v>Western</v>
          </cell>
          <cell r="H87" t="str">
            <v>NV</v>
          </cell>
          <cell r="I87">
            <v>35</v>
          </cell>
          <cell r="J87" t="str">
            <v>Spring Creek Utilities Company</v>
          </cell>
          <cell r="K87">
            <v>110</v>
          </cell>
          <cell r="L87" t="str">
            <v>Spring Creek Utilities Company</v>
          </cell>
          <cell r="M87">
            <v>0</v>
          </cell>
          <cell r="N87">
            <v>0</v>
          </cell>
          <cell r="O87" t="str">
            <v>Y</v>
          </cell>
          <cell r="P87">
            <v>0</v>
          </cell>
          <cell r="Q87" t="str">
            <v>Engineering Contract to Evaluate Alternatives to Resolve the Arsenic Issue</v>
          </cell>
          <cell r="R87" t="str">
            <v>C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38520</v>
          </cell>
          <cell r="Y87" t="str">
            <v>035-0110-115-05-01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Q2</v>
          </cell>
        </row>
        <row r="88">
          <cell r="A88">
            <v>2546</v>
          </cell>
          <cell r="B88">
            <v>38718</v>
          </cell>
          <cell r="C88">
            <v>0</v>
          </cell>
          <cell r="D88" t="str">
            <v xml:space="preserve"> </v>
          </cell>
          <cell r="E88" t="str">
            <v>*Completed</v>
          </cell>
          <cell r="F88">
            <v>0</v>
          </cell>
          <cell r="G88" t="str">
            <v>Western</v>
          </cell>
          <cell r="H88" t="str">
            <v>NV</v>
          </cell>
          <cell r="I88">
            <v>133</v>
          </cell>
          <cell r="J88" t="str">
            <v>Sky Ranch Water Service</v>
          </cell>
          <cell r="K88">
            <v>123</v>
          </cell>
          <cell r="L88" t="str">
            <v>Sky Ranch Water Service</v>
          </cell>
          <cell r="M88">
            <v>0</v>
          </cell>
          <cell r="N88">
            <v>0</v>
          </cell>
          <cell r="O88" t="str">
            <v>Y</v>
          </cell>
          <cell r="P88">
            <v>0</v>
          </cell>
          <cell r="Q88" t="str">
            <v>Engineering for Arsenic Removal</v>
          </cell>
          <cell r="R88" t="str">
            <v>C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38791</v>
          </cell>
          <cell r="Y88" t="str">
            <v>133-0123-115-05-01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Q2</v>
          </cell>
        </row>
        <row r="89">
          <cell r="A89">
            <v>2565</v>
          </cell>
          <cell r="B89">
            <v>38718</v>
          </cell>
          <cell r="C89">
            <v>0</v>
          </cell>
          <cell r="D89" t="str">
            <v xml:space="preserve"> </v>
          </cell>
          <cell r="E89" t="str">
            <v>Closed</v>
          </cell>
          <cell r="F89">
            <v>0</v>
          </cell>
          <cell r="G89" t="str">
            <v>Western</v>
          </cell>
          <cell r="H89" t="str">
            <v>NV</v>
          </cell>
          <cell r="I89">
            <v>34</v>
          </cell>
          <cell r="J89" t="str">
            <v>Utilities, Inc. of Nevada</v>
          </cell>
          <cell r="K89">
            <v>120</v>
          </cell>
          <cell r="L89" t="str">
            <v>Utilities, Inc of Nevada</v>
          </cell>
          <cell r="M89">
            <v>0</v>
          </cell>
          <cell r="N89">
            <v>0</v>
          </cell>
          <cell r="O89" t="str">
            <v>Y</v>
          </cell>
          <cell r="P89">
            <v>0</v>
          </cell>
          <cell r="Q89" t="str">
            <v>PRV Replacement</v>
          </cell>
          <cell r="R89" t="str">
            <v>C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38588</v>
          </cell>
          <cell r="Y89" t="str">
            <v>034-0120-115-05-01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Q2</v>
          </cell>
        </row>
        <row r="90">
          <cell r="A90">
            <v>2575</v>
          </cell>
          <cell r="B90">
            <v>38718</v>
          </cell>
          <cell r="C90">
            <v>0</v>
          </cell>
          <cell r="D90" t="str">
            <v xml:space="preserve"> </v>
          </cell>
          <cell r="E90" t="str">
            <v>*Completed</v>
          </cell>
          <cell r="F90">
            <v>0</v>
          </cell>
          <cell r="G90" t="str">
            <v>Western</v>
          </cell>
          <cell r="H90" t="str">
            <v>NV</v>
          </cell>
          <cell r="I90">
            <v>35</v>
          </cell>
          <cell r="J90" t="str">
            <v>Spring Creek Utilities Company</v>
          </cell>
          <cell r="K90">
            <v>110</v>
          </cell>
          <cell r="L90" t="str">
            <v>Spring Creek Utilities Company</v>
          </cell>
          <cell r="M90">
            <v>0</v>
          </cell>
          <cell r="N90">
            <v>0</v>
          </cell>
          <cell r="O90" t="str">
            <v>Y</v>
          </cell>
          <cell r="P90">
            <v>0</v>
          </cell>
          <cell r="Q90" t="str">
            <v>New Production Well - SCU Housing</v>
          </cell>
          <cell r="R90" t="str">
            <v>C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38770</v>
          </cell>
          <cell r="Y90" t="str">
            <v>035-0110-115-05-02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Q2</v>
          </cell>
        </row>
        <row r="91">
          <cell r="A91">
            <v>2703</v>
          </cell>
          <cell r="B91">
            <v>38718</v>
          </cell>
          <cell r="C91">
            <v>0</v>
          </cell>
          <cell r="D91" t="str">
            <v xml:space="preserve"> </v>
          </cell>
          <cell r="E91" t="str">
            <v>*Completed</v>
          </cell>
          <cell r="F91">
            <v>0</v>
          </cell>
          <cell r="G91" t="str">
            <v>Western</v>
          </cell>
          <cell r="H91" t="str">
            <v>AZ</v>
          </cell>
          <cell r="I91">
            <v>135</v>
          </cell>
          <cell r="J91" t="str">
            <v>Bermuda Water Company</v>
          </cell>
          <cell r="K91">
            <v>935</v>
          </cell>
          <cell r="L91" t="str">
            <v>Bermuda Water Company</v>
          </cell>
          <cell r="M91">
            <v>0</v>
          </cell>
          <cell r="N91">
            <v>0</v>
          </cell>
          <cell r="O91" t="str">
            <v>Y</v>
          </cell>
          <cell r="P91">
            <v>0</v>
          </cell>
          <cell r="Q91" t="str">
            <v>Engineering Design for SCADA</v>
          </cell>
          <cell r="R91" t="str">
            <v>C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39082</v>
          </cell>
          <cell r="Y91" t="str">
            <v>135-0935-115-06-01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Q2</v>
          </cell>
        </row>
        <row r="92">
          <cell r="A92">
            <v>2704</v>
          </cell>
          <cell r="B92">
            <v>38718</v>
          </cell>
          <cell r="C92">
            <v>0</v>
          </cell>
          <cell r="D92" t="str">
            <v xml:space="preserve"> </v>
          </cell>
          <cell r="E92" t="str">
            <v>*Completed</v>
          </cell>
          <cell r="F92">
            <v>0</v>
          </cell>
          <cell r="G92" t="str">
            <v>Western</v>
          </cell>
          <cell r="H92" t="str">
            <v>AZ</v>
          </cell>
          <cell r="I92">
            <v>135</v>
          </cell>
          <cell r="J92" t="str">
            <v>Bermuda Water Company</v>
          </cell>
          <cell r="K92">
            <v>935</v>
          </cell>
          <cell r="L92" t="str">
            <v>Bermuda Water Company</v>
          </cell>
          <cell r="M92">
            <v>0</v>
          </cell>
          <cell r="N92">
            <v>0</v>
          </cell>
          <cell r="O92" t="str">
            <v>Y</v>
          </cell>
          <cell r="P92">
            <v>0</v>
          </cell>
          <cell r="Q92" t="str">
            <v>Repair Arroyo Vista Tank Vandalism</v>
          </cell>
          <cell r="R92" t="str">
            <v>C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39082</v>
          </cell>
          <cell r="Y92" t="str">
            <v>135-0935-115-06-06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Q2</v>
          </cell>
        </row>
        <row r="93">
          <cell r="A93">
            <v>2754</v>
          </cell>
          <cell r="B93">
            <v>38718</v>
          </cell>
          <cell r="C93">
            <v>0</v>
          </cell>
          <cell r="D93" t="str">
            <v xml:space="preserve"> </v>
          </cell>
          <cell r="E93" t="str">
            <v>Closed</v>
          </cell>
          <cell r="F93">
            <v>0</v>
          </cell>
          <cell r="G93" t="str">
            <v>Western</v>
          </cell>
          <cell r="H93" t="str">
            <v>NV</v>
          </cell>
          <cell r="I93">
            <v>35</v>
          </cell>
          <cell r="J93" t="str">
            <v>Spring Creek Utilities Company</v>
          </cell>
          <cell r="K93">
            <v>110</v>
          </cell>
          <cell r="L93" t="str">
            <v>Spring Creek Utilities Company</v>
          </cell>
          <cell r="M93">
            <v>0</v>
          </cell>
          <cell r="N93">
            <v>0</v>
          </cell>
          <cell r="O93" t="str">
            <v>Y</v>
          </cell>
          <cell r="P93">
            <v>0</v>
          </cell>
          <cell r="Q93" t="str">
            <v>Water Main Replacement - Dillon Drive</v>
          </cell>
          <cell r="R93" t="str">
            <v>C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38568</v>
          </cell>
          <cell r="Y93" t="str">
            <v>035-0110-115-05-03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 t="str">
            <v>Q2</v>
          </cell>
        </row>
        <row r="94">
          <cell r="A94">
            <v>2776</v>
          </cell>
          <cell r="B94">
            <v>38718</v>
          </cell>
          <cell r="C94">
            <v>0</v>
          </cell>
          <cell r="D94" t="str">
            <v xml:space="preserve"> </v>
          </cell>
          <cell r="E94" t="str">
            <v>*Completed</v>
          </cell>
          <cell r="F94">
            <v>0</v>
          </cell>
          <cell r="G94" t="str">
            <v>Western</v>
          </cell>
          <cell r="H94" t="str">
            <v>NV</v>
          </cell>
          <cell r="I94">
            <v>34</v>
          </cell>
          <cell r="J94" t="str">
            <v>Utilities, Inc. of Nevada</v>
          </cell>
          <cell r="K94">
            <v>120</v>
          </cell>
          <cell r="L94" t="str">
            <v>Utilities, Inc of Nevada</v>
          </cell>
          <cell r="M94">
            <v>0</v>
          </cell>
          <cell r="N94">
            <v>0</v>
          </cell>
          <cell r="O94" t="str">
            <v>Y</v>
          </cell>
          <cell r="P94">
            <v>0</v>
          </cell>
          <cell r="Q94" t="str">
            <v>Update SCADA System</v>
          </cell>
          <cell r="R94" t="str">
            <v>C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39004</v>
          </cell>
          <cell r="Y94" t="str">
            <v>034-0120-115-05-02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Q2</v>
          </cell>
        </row>
        <row r="95">
          <cell r="A95">
            <v>3024</v>
          </cell>
          <cell r="B95">
            <v>38718</v>
          </cell>
          <cell r="C95">
            <v>0</v>
          </cell>
          <cell r="D95" t="str">
            <v xml:space="preserve"> </v>
          </cell>
          <cell r="E95" t="str">
            <v>*Completed</v>
          </cell>
          <cell r="F95">
            <v>0</v>
          </cell>
          <cell r="G95" t="str">
            <v>Western</v>
          </cell>
          <cell r="H95" t="str">
            <v>NV</v>
          </cell>
          <cell r="I95">
            <v>140</v>
          </cell>
          <cell r="J95" t="str">
            <v>Utilities, Inc. of Central Nevada</v>
          </cell>
          <cell r="K95">
            <v>140</v>
          </cell>
          <cell r="L95" t="str">
            <v>Utilities, Inc of Central Nevada</v>
          </cell>
          <cell r="M95">
            <v>0</v>
          </cell>
          <cell r="N95">
            <v>0</v>
          </cell>
          <cell r="O95" t="str">
            <v>Y</v>
          </cell>
          <cell r="P95">
            <v>0</v>
          </cell>
          <cell r="Q95" t="str">
            <v>Lift Station 3 Pressure Main Upgrade (Cottage Grove)</v>
          </cell>
          <cell r="R95" t="str">
            <v>C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38929</v>
          </cell>
          <cell r="Y95" t="str">
            <v>140-0140-116-05-01</v>
          </cell>
          <cell r="Z95">
            <v>22507.1</v>
          </cell>
          <cell r="AA95">
            <v>22507.1</v>
          </cell>
          <cell r="AB95">
            <v>0</v>
          </cell>
          <cell r="AC95">
            <v>0</v>
          </cell>
          <cell r="AD95">
            <v>0</v>
          </cell>
          <cell r="AE95">
            <v>22507.1</v>
          </cell>
          <cell r="AF95">
            <v>0</v>
          </cell>
          <cell r="AG95">
            <v>0</v>
          </cell>
          <cell r="AH95">
            <v>0</v>
          </cell>
          <cell r="AI95">
            <v>22507.1</v>
          </cell>
          <cell r="AJ95" t="str">
            <v>Q2</v>
          </cell>
        </row>
        <row r="96">
          <cell r="A96">
            <v>3360</v>
          </cell>
          <cell r="B96">
            <v>38718</v>
          </cell>
          <cell r="C96">
            <v>0</v>
          </cell>
          <cell r="D96" t="str">
            <v xml:space="preserve"> </v>
          </cell>
          <cell r="E96" t="str">
            <v>*Completed</v>
          </cell>
          <cell r="F96">
            <v>0</v>
          </cell>
          <cell r="G96" t="str">
            <v>Western</v>
          </cell>
          <cell r="H96" t="str">
            <v>NV</v>
          </cell>
          <cell r="I96">
            <v>35</v>
          </cell>
          <cell r="J96" t="str">
            <v>Spring Creek Utilities Company</v>
          </cell>
          <cell r="K96">
            <v>110</v>
          </cell>
          <cell r="L96" t="str">
            <v>Spring Creek Utilities Company</v>
          </cell>
          <cell r="M96">
            <v>0</v>
          </cell>
          <cell r="N96">
            <v>0</v>
          </cell>
          <cell r="O96" t="str">
            <v>Y</v>
          </cell>
          <cell r="P96">
            <v>0</v>
          </cell>
          <cell r="Q96" t="str">
            <v xml:space="preserve"> Reduce Arsenic Levels in Distributed Water </v>
          </cell>
          <cell r="R96" t="str">
            <v>C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38785</v>
          </cell>
          <cell r="Y96" t="str">
            <v>035-0110-115-05-04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Q2</v>
          </cell>
        </row>
        <row r="97">
          <cell r="A97">
            <v>3361</v>
          </cell>
          <cell r="B97">
            <v>38718</v>
          </cell>
          <cell r="C97">
            <v>0</v>
          </cell>
          <cell r="D97" t="str">
            <v xml:space="preserve"> </v>
          </cell>
          <cell r="E97" t="str">
            <v>*Completed</v>
          </cell>
          <cell r="F97">
            <v>0</v>
          </cell>
          <cell r="G97" t="str">
            <v>Western</v>
          </cell>
          <cell r="H97" t="str">
            <v>NV</v>
          </cell>
          <cell r="I97">
            <v>133</v>
          </cell>
          <cell r="J97" t="str">
            <v>Sky Ranch Water Service</v>
          </cell>
          <cell r="K97">
            <v>123</v>
          </cell>
          <cell r="L97" t="str">
            <v>Sky Ranch Water Service</v>
          </cell>
          <cell r="M97">
            <v>0</v>
          </cell>
          <cell r="N97">
            <v>0</v>
          </cell>
          <cell r="O97" t="str">
            <v>Y</v>
          </cell>
          <cell r="P97">
            <v>0</v>
          </cell>
          <cell r="Q97" t="str">
            <v>Reduce Arsenic Levels in Distributed Water</v>
          </cell>
          <cell r="R97" t="str">
            <v>C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38785</v>
          </cell>
          <cell r="Y97" t="str">
            <v>133-0123-115-05-02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Q2</v>
          </cell>
        </row>
        <row r="98">
          <cell r="A98">
            <v>3439</v>
          </cell>
          <cell r="B98">
            <v>38718</v>
          </cell>
          <cell r="C98">
            <v>0</v>
          </cell>
          <cell r="D98" t="str">
            <v xml:space="preserve"> </v>
          </cell>
          <cell r="E98" t="str">
            <v>Closed</v>
          </cell>
          <cell r="F98">
            <v>0</v>
          </cell>
          <cell r="G98" t="str">
            <v>Western</v>
          </cell>
          <cell r="H98" t="str">
            <v>NV</v>
          </cell>
          <cell r="I98">
            <v>140</v>
          </cell>
          <cell r="J98" t="str">
            <v>Utilities, Inc. of Central Nevada</v>
          </cell>
          <cell r="K98">
            <v>140</v>
          </cell>
          <cell r="L98" t="str">
            <v>Utilities, Inc of Central Nevada</v>
          </cell>
          <cell r="M98">
            <v>0</v>
          </cell>
          <cell r="N98">
            <v>0</v>
          </cell>
          <cell r="O98" t="str">
            <v>Y</v>
          </cell>
          <cell r="P98">
            <v>0</v>
          </cell>
          <cell r="Q98" t="str">
            <v>Hacienda Main Installation</v>
          </cell>
          <cell r="R98" t="str">
            <v>C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38621</v>
          </cell>
          <cell r="Y98" t="str">
            <v>140-0140-115-05-01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Q2</v>
          </cell>
        </row>
        <row r="99">
          <cell r="A99">
            <v>3583</v>
          </cell>
          <cell r="B99">
            <v>38718</v>
          </cell>
          <cell r="C99">
            <v>0</v>
          </cell>
          <cell r="D99" t="str">
            <v xml:space="preserve"> </v>
          </cell>
          <cell r="E99" t="str">
            <v>Placed In Service</v>
          </cell>
          <cell r="F99">
            <v>0</v>
          </cell>
          <cell r="G99" t="str">
            <v>Western</v>
          </cell>
          <cell r="H99" t="str">
            <v>NV</v>
          </cell>
          <cell r="I99">
            <v>35</v>
          </cell>
          <cell r="J99" t="str">
            <v>Spring Creek Utilities Company</v>
          </cell>
          <cell r="K99">
            <v>110</v>
          </cell>
          <cell r="L99" t="str">
            <v>Spring Creek Utilities Company</v>
          </cell>
          <cell r="M99">
            <v>0</v>
          </cell>
          <cell r="N99">
            <v>0</v>
          </cell>
          <cell r="O99" t="str">
            <v>Y</v>
          </cell>
          <cell r="P99">
            <v>0</v>
          </cell>
          <cell r="Q99" t="str">
            <v>New Production Well-Tract 100</v>
          </cell>
          <cell r="R99" t="str">
            <v>C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39082</v>
          </cell>
          <cell r="Y99" t="str">
            <v>035-0110-115-06-02</v>
          </cell>
          <cell r="Z99">
            <v>177833.77</v>
          </cell>
          <cell r="AA99">
            <v>173628.72</v>
          </cell>
          <cell r="AB99">
            <v>4205.05</v>
          </cell>
          <cell r="AC99">
            <v>0</v>
          </cell>
          <cell r="AD99">
            <v>0</v>
          </cell>
          <cell r="AE99">
            <v>177833.77</v>
          </cell>
          <cell r="AF99">
            <v>0</v>
          </cell>
          <cell r="AG99">
            <v>0</v>
          </cell>
          <cell r="AH99">
            <v>0</v>
          </cell>
          <cell r="AI99">
            <v>177833.77</v>
          </cell>
          <cell r="AJ99" t="str">
            <v>Q2</v>
          </cell>
        </row>
        <row r="100">
          <cell r="A100">
            <v>3641</v>
          </cell>
          <cell r="B100">
            <v>38718</v>
          </cell>
          <cell r="C100">
            <v>0</v>
          </cell>
          <cell r="D100" t="str">
            <v xml:space="preserve"> </v>
          </cell>
          <cell r="E100" t="str">
            <v>*Completed</v>
          </cell>
          <cell r="F100">
            <v>0</v>
          </cell>
          <cell r="G100" t="str">
            <v>Western</v>
          </cell>
          <cell r="H100" t="str">
            <v>AZ</v>
          </cell>
          <cell r="I100">
            <v>135</v>
          </cell>
          <cell r="J100" t="str">
            <v>Bermuda Water Company</v>
          </cell>
          <cell r="K100">
            <v>935</v>
          </cell>
          <cell r="L100" t="str">
            <v>Bermuda Water Company</v>
          </cell>
          <cell r="M100">
            <v>0</v>
          </cell>
          <cell r="N100">
            <v>0</v>
          </cell>
          <cell r="O100" t="str">
            <v>Y</v>
          </cell>
          <cell r="P100">
            <v>0</v>
          </cell>
          <cell r="Q100" t="str">
            <v xml:space="preserve">Second transmission main installation for El Camino Subdivision  </v>
          </cell>
          <cell r="R100" t="str">
            <v>C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38741</v>
          </cell>
          <cell r="Y100" t="str">
            <v>135-0935-115-05-02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Q2</v>
          </cell>
        </row>
        <row r="101">
          <cell r="A101">
            <v>3702</v>
          </cell>
          <cell r="B101">
            <v>38718</v>
          </cell>
          <cell r="C101">
            <v>0</v>
          </cell>
          <cell r="D101" t="str">
            <v xml:space="preserve"> </v>
          </cell>
          <cell r="E101" t="str">
            <v>*Completed</v>
          </cell>
          <cell r="F101">
            <v>0</v>
          </cell>
          <cell r="G101" t="str">
            <v>Western</v>
          </cell>
          <cell r="H101" t="str">
            <v>NV</v>
          </cell>
          <cell r="I101">
            <v>140</v>
          </cell>
          <cell r="J101" t="str">
            <v>Utilities, Inc. of Central Nevada</v>
          </cell>
          <cell r="K101">
            <v>140</v>
          </cell>
          <cell r="L101" t="str">
            <v>Utilities, Inc of Central Nevada</v>
          </cell>
          <cell r="M101">
            <v>0</v>
          </cell>
          <cell r="N101">
            <v>0</v>
          </cell>
          <cell r="O101" t="str">
            <v>Y</v>
          </cell>
          <cell r="P101">
            <v>0</v>
          </cell>
          <cell r="Q101" t="str">
            <v xml:space="preserve">I&amp;I Engineering Study  </v>
          </cell>
          <cell r="R101" t="str">
            <v>C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38949</v>
          </cell>
          <cell r="Y101" t="str">
            <v>140-0140-116-05-03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Q2</v>
          </cell>
        </row>
        <row r="102">
          <cell r="A102">
            <v>3743</v>
          </cell>
          <cell r="B102">
            <v>38718</v>
          </cell>
          <cell r="C102">
            <v>0</v>
          </cell>
          <cell r="D102" t="str">
            <v xml:space="preserve"> </v>
          </cell>
          <cell r="E102" t="str">
            <v>*Completed</v>
          </cell>
          <cell r="F102">
            <v>0</v>
          </cell>
          <cell r="G102" t="str">
            <v>Western</v>
          </cell>
          <cell r="H102" t="str">
            <v>NV</v>
          </cell>
          <cell r="I102">
            <v>35</v>
          </cell>
          <cell r="J102" t="str">
            <v>Spring Creek Utilities Company</v>
          </cell>
          <cell r="K102">
            <v>110</v>
          </cell>
          <cell r="L102" t="str">
            <v>Spring Creek Utilities Company</v>
          </cell>
          <cell r="M102">
            <v>0</v>
          </cell>
          <cell r="N102">
            <v>0</v>
          </cell>
          <cell r="O102" t="str">
            <v>Y</v>
          </cell>
          <cell r="P102">
            <v>0</v>
          </cell>
          <cell r="Q102" t="str">
            <v>Engineering for Replacement of Septic System #2</v>
          </cell>
          <cell r="R102" t="str">
            <v>C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38921</v>
          </cell>
          <cell r="Y102" t="str">
            <v>035-0110-116-05-01</v>
          </cell>
          <cell r="Z102">
            <v>5335</v>
          </cell>
          <cell r="AA102">
            <v>5335</v>
          </cell>
          <cell r="AB102">
            <v>0</v>
          </cell>
          <cell r="AC102">
            <v>0</v>
          </cell>
          <cell r="AD102">
            <v>0</v>
          </cell>
          <cell r="AE102">
            <v>5335</v>
          </cell>
          <cell r="AF102">
            <v>0</v>
          </cell>
          <cell r="AG102">
            <v>0</v>
          </cell>
          <cell r="AH102">
            <v>0</v>
          </cell>
          <cell r="AI102">
            <v>5335</v>
          </cell>
          <cell r="AJ102" t="str">
            <v>Q2</v>
          </cell>
        </row>
        <row r="103">
          <cell r="A103">
            <v>3769</v>
          </cell>
          <cell r="B103">
            <v>38718</v>
          </cell>
          <cell r="C103">
            <v>0</v>
          </cell>
          <cell r="D103" t="str">
            <v xml:space="preserve"> </v>
          </cell>
          <cell r="E103" t="str">
            <v>*Completed</v>
          </cell>
          <cell r="F103">
            <v>0</v>
          </cell>
          <cell r="G103" t="str">
            <v>Western</v>
          </cell>
          <cell r="H103" t="str">
            <v>AZ</v>
          </cell>
          <cell r="I103">
            <v>135</v>
          </cell>
          <cell r="J103" t="str">
            <v>Bermuda Water Company</v>
          </cell>
          <cell r="K103">
            <v>935</v>
          </cell>
          <cell r="L103" t="str">
            <v>Bermuda Water Company</v>
          </cell>
          <cell r="M103">
            <v>0</v>
          </cell>
          <cell r="N103">
            <v>0</v>
          </cell>
          <cell r="O103" t="str">
            <v>Y</v>
          </cell>
          <cell r="P103">
            <v>0</v>
          </cell>
          <cell r="Q103" t="str">
            <v>Replace drop pipe at Tierra Verde Well</v>
          </cell>
          <cell r="R103" t="str">
            <v>C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38706</v>
          </cell>
          <cell r="Y103" t="str">
            <v xml:space="preserve"> 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Q2</v>
          </cell>
        </row>
        <row r="104">
          <cell r="A104">
            <v>3800</v>
          </cell>
          <cell r="B104">
            <v>38718</v>
          </cell>
          <cell r="C104">
            <v>0</v>
          </cell>
          <cell r="D104" t="str">
            <v xml:space="preserve"> </v>
          </cell>
          <cell r="E104" t="str">
            <v>*Completed</v>
          </cell>
          <cell r="F104">
            <v>0</v>
          </cell>
          <cell r="G104" t="str">
            <v>Western</v>
          </cell>
          <cell r="H104" t="str">
            <v>NV</v>
          </cell>
          <cell r="I104">
            <v>140</v>
          </cell>
          <cell r="J104" t="str">
            <v>Utilities, Inc. of Central Nevada</v>
          </cell>
          <cell r="K104">
            <v>140</v>
          </cell>
          <cell r="L104" t="str">
            <v>Utilities, Inc of Central Nevada</v>
          </cell>
          <cell r="M104">
            <v>0</v>
          </cell>
          <cell r="N104">
            <v>0</v>
          </cell>
          <cell r="O104" t="str">
            <v>Y</v>
          </cell>
          <cell r="P104">
            <v>0</v>
          </cell>
          <cell r="Q104" t="str">
            <v>Smoke Test Critical Areas of Plant 3/F Collection Systems</v>
          </cell>
          <cell r="R104" t="str">
            <v>C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38785</v>
          </cell>
          <cell r="Y104" t="str">
            <v>140-0140-116-06-01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Q2</v>
          </cell>
        </row>
        <row r="105">
          <cell r="A105">
            <v>3924</v>
          </cell>
          <cell r="B105">
            <v>38718</v>
          </cell>
          <cell r="C105">
            <v>0</v>
          </cell>
          <cell r="D105" t="str">
            <v xml:space="preserve"> </v>
          </cell>
          <cell r="E105" t="str">
            <v>*Completed</v>
          </cell>
          <cell r="F105">
            <v>0</v>
          </cell>
          <cell r="G105" t="str">
            <v>Western</v>
          </cell>
          <cell r="H105" t="str">
            <v>AZ</v>
          </cell>
          <cell r="I105">
            <v>135</v>
          </cell>
          <cell r="J105" t="str">
            <v>Bermuda Water Company</v>
          </cell>
          <cell r="K105">
            <v>935</v>
          </cell>
          <cell r="L105" t="str">
            <v>Bermuda Water Company</v>
          </cell>
          <cell r="M105">
            <v>0</v>
          </cell>
          <cell r="N105">
            <v>0</v>
          </cell>
          <cell r="O105" t="str">
            <v>Y</v>
          </cell>
          <cell r="P105">
            <v>0</v>
          </cell>
          <cell r="Q105" t="str">
            <v xml:space="preserve"> Repair and Clean Joy Lane East Well</v>
          </cell>
          <cell r="R105" t="str">
            <v>C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38852</v>
          </cell>
          <cell r="Y105" t="str">
            <v xml:space="preserve"> 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Q2</v>
          </cell>
        </row>
        <row r="106">
          <cell r="A106">
            <v>3950</v>
          </cell>
          <cell r="B106">
            <v>38718</v>
          </cell>
          <cell r="C106">
            <v>0</v>
          </cell>
          <cell r="D106" t="str">
            <v xml:space="preserve"> </v>
          </cell>
          <cell r="E106" t="str">
            <v>*Completed</v>
          </cell>
          <cell r="F106">
            <v>0</v>
          </cell>
          <cell r="G106" t="str">
            <v>Western</v>
          </cell>
          <cell r="H106" t="str">
            <v>NV</v>
          </cell>
          <cell r="I106">
            <v>34</v>
          </cell>
          <cell r="J106" t="str">
            <v>Utilities, Inc. of Nevada</v>
          </cell>
          <cell r="K106">
            <v>120</v>
          </cell>
          <cell r="L106" t="str">
            <v>Utilities, Inc of Nevada</v>
          </cell>
          <cell r="M106">
            <v>0</v>
          </cell>
          <cell r="N106">
            <v>0</v>
          </cell>
          <cell r="O106" t="str">
            <v>Y</v>
          </cell>
          <cell r="P106">
            <v>0</v>
          </cell>
          <cell r="Q106" t="str">
            <v>UIN Wells #6 &amp; #7 - Flush Line Installation</v>
          </cell>
          <cell r="R106" t="str">
            <v>C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38911</v>
          </cell>
          <cell r="Y106" t="str">
            <v xml:space="preserve"> 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Q2</v>
          </cell>
        </row>
        <row r="107">
          <cell r="A107">
            <v>3954</v>
          </cell>
          <cell r="B107">
            <v>38718</v>
          </cell>
          <cell r="C107">
            <v>0</v>
          </cell>
          <cell r="D107" t="str">
            <v xml:space="preserve"> </v>
          </cell>
          <cell r="E107" t="str">
            <v>*Completed</v>
          </cell>
          <cell r="F107">
            <v>0</v>
          </cell>
          <cell r="G107" t="str">
            <v>Western</v>
          </cell>
          <cell r="H107" t="str">
            <v>NV</v>
          </cell>
          <cell r="I107">
            <v>34</v>
          </cell>
          <cell r="J107" t="str">
            <v>Utilities, Inc. of Nevada</v>
          </cell>
          <cell r="K107">
            <v>120</v>
          </cell>
          <cell r="L107" t="str">
            <v>Utilities, Inc of Nevada</v>
          </cell>
          <cell r="M107">
            <v>0</v>
          </cell>
          <cell r="N107">
            <v>0</v>
          </cell>
          <cell r="O107" t="str">
            <v>Y</v>
          </cell>
          <cell r="P107">
            <v>0</v>
          </cell>
          <cell r="Q107" t="str">
            <v>UIN Well #8 - UST Removal</v>
          </cell>
          <cell r="R107" t="str">
            <v>C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38911</v>
          </cell>
          <cell r="Y107" t="str">
            <v xml:space="preserve"> 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Q2</v>
          </cell>
        </row>
        <row r="108">
          <cell r="A108">
            <v>3955</v>
          </cell>
          <cell r="B108">
            <v>38718</v>
          </cell>
          <cell r="C108">
            <v>0</v>
          </cell>
          <cell r="D108" t="str">
            <v xml:space="preserve"> </v>
          </cell>
          <cell r="E108" t="str">
            <v>*Completed</v>
          </cell>
          <cell r="F108">
            <v>0</v>
          </cell>
          <cell r="G108" t="str">
            <v>Western</v>
          </cell>
          <cell r="H108" t="str">
            <v>AZ</v>
          </cell>
          <cell r="I108">
            <v>135</v>
          </cell>
          <cell r="J108" t="str">
            <v>Bermuda Water Company</v>
          </cell>
          <cell r="K108">
            <v>935</v>
          </cell>
          <cell r="L108" t="str">
            <v>Bermuda Water Company</v>
          </cell>
          <cell r="M108">
            <v>0</v>
          </cell>
          <cell r="N108">
            <v>0</v>
          </cell>
          <cell r="O108" t="str">
            <v>Y</v>
          </cell>
          <cell r="P108">
            <v>0</v>
          </cell>
          <cell r="Q108" t="str">
            <v>Security Fencing - 3 locations_x000B_</v>
          </cell>
          <cell r="R108" t="str">
            <v>C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38929</v>
          </cell>
          <cell r="Y108" t="str">
            <v xml:space="preserve"> 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 t="str">
            <v>Q2</v>
          </cell>
        </row>
        <row r="109">
          <cell r="A109">
            <v>3963</v>
          </cell>
          <cell r="B109">
            <v>38718</v>
          </cell>
          <cell r="C109">
            <v>0</v>
          </cell>
          <cell r="D109" t="str">
            <v xml:space="preserve"> </v>
          </cell>
          <cell r="E109" t="str">
            <v>*Completed</v>
          </cell>
          <cell r="F109">
            <v>0</v>
          </cell>
          <cell r="G109" t="str">
            <v>Western</v>
          </cell>
          <cell r="H109" t="str">
            <v>AZ</v>
          </cell>
          <cell r="I109">
            <v>135</v>
          </cell>
          <cell r="J109" t="str">
            <v>Bermuda Water Company</v>
          </cell>
          <cell r="K109">
            <v>935</v>
          </cell>
          <cell r="L109" t="str">
            <v>Bermuda Water Company</v>
          </cell>
          <cell r="M109">
            <v>0</v>
          </cell>
          <cell r="N109">
            <v>0</v>
          </cell>
          <cell r="O109" t="str">
            <v>Y</v>
          </cell>
          <cell r="P109">
            <v>0</v>
          </cell>
          <cell r="Q109" t="str">
            <v>Clean and reline casing at Well #2</v>
          </cell>
          <cell r="R109" t="str">
            <v>C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39082</v>
          </cell>
          <cell r="Y109" t="str">
            <v>135-0935-115-06-02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Q2</v>
          </cell>
        </row>
        <row r="110">
          <cell r="A110">
            <v>3970</v>
          </cell>
          <cell r="B110">
            <v>38718</v>
          </cell>
          <cell r="C110">
            <v>0</v>
          </cell>
          <cell r="D110" t="str">
            <v xml:space="preserve"> </v>
          </cell>
          <cell r="E110" t="str">
            <v>*Completed</v>
          </cell>
          <cell r="F110">
            <v>0</v>
          </cell>
          <cell r="G110" t="str">
            <v>Western</v>
          </cell>
          <cell r="H110" t="str">
            <v>NV</v>
          </cell>
          <cell r="I110">
            <v>140</v>
          </cell>
          <cell r="J110" t="str">
            <v>Utilities, Inc. of Central Nevada</v>
          </cell>
          <cell r="K110">
            <v>140</v>
          </cell>
          <cell r="L110" t="str">
            <v>Utilities, Inc of Central Nevada</v>
          </cell>
          <cell r="M110">
            <v>0</v>
          </cell>
          <cell r="N110">
            <v>0</v>
          </cell>
          <cell r="O110" t="str">
            <v>Y</v>
          </cell>
          <cell r="P110">
            <v>0</v>
          </cell>
          <cell r="Q110" t="str">
            <v>Well #13 Renovation &amp; Generator</v>
          </cell>
          <cell r="R110" t="str">
            <v>C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39082</v>
          </cell>
          <cell r="Y110" t="str">
            <v>140-0140-115-06-04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Q2</v>
          </cell>
        </row>
        <row r="111">
          <cell r="A111">
            <v>3972</v>
          </cell>
          <cell r="B111">
            <v>38718</v>
          </cell>
          <cell r="C111">
            <v>0</v>
          </cell>
          <cell r="D111" t="str">
            <v xml:space="preserve"> </v>
          </cell>
          <cell r="E111" t="str">
            <v>*Completed</v>
          </cell>
          <cell r="F111">
            <v>0</v>
          </cell>
          <cell r="G111" t="str">
            <v>Western</v>
          </cell>
          <cell r="H111" t="str">
            <v>NV</v>
          </cell>
          <cell r="I111">
            <v>140</v>
          </cell>
          <cell r="J111" t="str">
            <v>Utilities, Inc. of Central Nevada</v>
          </cell>
          <cell r="K111">
            <v>140</v>
          </cell>
          <cell r="L111" t="str">
            <v>Utilities, Inc of Central Nevada</v>
          </cell>
          <cell r="M111">
            <v>0</v>
          </cell>
          <cell r="N111">
            <v>0</v>
          </cell>
          <cell r="O111" t="str">
            <v>Y</v>
          </cell>
          <cell r="P111">
            <v>0</v>
          </cell>
          <cell r="Q111" t="str">
            <v>Engineering Evaluation of Collection System 3 and New Facility Location_x000B_</v>
          </cell>
          <cell r="R111" t="str">
            <v>C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39082</v>
          </cell>
          <cell r="Y111" t="str">
            <v>140-0140-116-06-02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Q2</v>
          </cell>
        </row>
        <row r="112">
          <cell r="A112">
            <v>3992</v>
          </cell>
          <cell r="B112">
            <v>38718</v>
          </cell>
          <cell r="C112">
            <v>0</v>
          </cell>
          <cell r="D112" t="str">
            <v xml:space="preserve"> </v>
          </cell>
          <cell r="E112" t="str">
            <v>*Completed</v>
          </cell>
          <cell r="F112">
            <v>0</v>
          </cell>
          <cell r="G112" t="str">
            <v>Western</v>
          </cell>
          <cell r="H112" t="str">
            <v>AZ</v>
          </cell>
          <cell r="I112">
            <v>135</v>
          </cell>
          <cell r="J112" t="str">
            <v>Bermuda Water Company</v>
          </cell>
          <cell r="K112">
            <v>935</v>
          </cell>
          <cell r="L112" t="str">
            <v>Bermuda Water Company</v>
          </cell>
          <cell r="M112">
            <v>0</v>
          </cell>
          <cell r="N112">
            <v>0</v>
          </cell>
          <cell r="O112" t="str">
            <v>Y</v>
          </cell>
          <cell r="P112">
            <v>0</v>
          </cell>
          <cell r="Q112" t="str">
            <v>Engineering Design for New Storage Tank</v>
          </cell>
          <cell r="R112" t="str">
            <v>C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39082</v>
          </cell>
          <cell r="Y112" t="str">
            <v>135-0935-115-06-03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Q2</v>
          </cell>
        </row>
        <row r="113">
          <cell r="A113">
            <v>3993</v>
          </cell>
          <cell r="B113">
            <v>38718</v>
          </cell>
          <cell r="C113">
            <v>0</v>
          </cell>
          <cell r="D113" t="str">
            <v xml:space="preserve"> </v>
          </cell>
          <cell r="E113" t="str">
            <v>*Completed</v>
          </cell>
          <cell r="F113">
            <v>0</v>
          </cell>
          <cell r="G113" t="str">
            <v>Western</v>
          </cell>
          <cell r="H113" t="str">
            <v>AZ</v>
          </cell>
          <cell r="I113">
            <v>135</v>
          </cell>
          <cell r="J113" t="str">
            <v>Bermuda Water Company</v>
          </cell>
          <cell r="K113">
            <v>935</v>
          </cell>
          <cell r="L113" t="str">
            <v>Bermuda Water Company</v>
          </cell>
          <cell r="M113">
            <v>0</v>
          </cell>
          <cell r="N113">
            <v>0</v>
          </cell>
          <cell r="O113" t="str">
            <v>Y</v>
          </cell>
          <cell r="P113">
            <v>0</v>
          </cell>
          <cell r="Q113" t="str">
            <v>Engineering Design for New Well</v>
          </cell>
          <cell r="R113" t="str">
            <v>C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39082</v>
          </cell>
          <cell r="Y113" t="str">
            <v>135-0935-115-06-04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Q2</v>
          </cell>
        </row>
        <row r="114">
          <cell r="A114">
            <v>3995</v>
          </cell>
          <cell r="B114">
            <v>38718</v>
          </cell>
          <cell r="C114">
            <v>0</v>
          </cell>
          <cell r="D114" t="str">
            <v xml:space="preserve"> </v>
          </cell>
          <cell r="E114" t="str">
            <v>*Completed</v>
          </cell>
          <cell r="F114">
            <v>0</v>
          </cell>
          <cell r="G114" t="str">
            <v>Western</v>
          </cell>
          <cell r="H114" t="str">
            <v>AZ</v>
          </cell>
          <cell r="I114">
            <v>135</v>
          </cell>
          <cell r="J114" t="str">
            <v>Bermuda Water Company</v>
          </cell>
          <cell r="K114">
            <v>935</v>
          </cell>
          <cell r="L114" t="str">
            <v>Bermuda Water Company</v>
          </cell>
          <cell r="M114">
            <v>0</v>
          </cell>
          <cell r="N114">
            <v>0</v>
          </cell>
          <cell r="O114" t="str">
            <v>Y</v>
          </cell>
          <cell r="P114">
            <v>0</v>
          </cell>
          <cell r="Q114" t="str">
            <v>Engineering Evaluation of Alternatives for Arsenic Issue @ El Camino Well</v>
          </cell>
          <cell r="R114" t="str">
            <v>C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39082</v>
          </cell>
          <cell r="Y114" t="str">
            <v>135-0935-115-06-05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Q2</v>
          </cell>
        </row>
        <row r="115">
          <cell r="A115">
            <v>3996</v>
          </cell>
          <cell r="B115">
            <v>38718</v>
          </cell>
          <cell r="C115">
            <v>0</v>
          </cell>
          <cell r="D115" t="str">
            <v xml:space="preserve"> </v>
          </cell>
          <cell r="E115" t="str">
            <v>*Completed</v>
          </cell>
          <cell r="F115">
            <v>0</v>
          </cell>
          <cell r="G115" t="str">
            <v>Western</v>
          </cell>
          <cell r="H115" t="str">
            <v>NV</v>
          </cell>
          <cell r="I115">
            <v>140</v>
          </cell>
          <cell r="J115" t="str">
            <v>Utilities, Inc. of Central Nevada</v>
          </cell>
          <cell r="K115">
            <v>140</v>
          </cell>
          <cell r="L115" t="str">
            <v>Utilities, Inc of Central Nevada</v>
          </cell>
          <cell r="M115">
            <v>0</v>
          </cell>
          <cell r="N115">
            <v>0</v>
          </cell>
          <cell r="O115" t="str">
            <v>Y</v>
          </cell>
          <cell r="P115">
            <v>0</v>
          </cell>
          <cell r="Q115" t="str">
            <v>Equipment, Accessories and Desks for Regional Office</v>
          </cell>
          <cell r="R115" t="str">
            <v>C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39082</v>
          </cell>
          <cell r="Y115" t="str">
            <v>140-0140-117-06-01</v>
          </cell>
          <cell r="Z115">
            <v>879.43</v>
          </cell>
          <cell r="AA115">
            <v>879.43</v>
          </cell>
          <cell r="AB115">
            <v>0</v>
          </cell>
          <cell r="AC115">
            <v>0</v>
          </cell>
          <cell r="AD115">
            <v>0</v>
          </cell>
          <cell r="AE115">
            <v>879.43</v>
          </cell>
          <cell r="AF115">
            <v>0</v>
          </cell>
          <cell r="AG115">
            <v>0</v>
          </cell>
          <cell r="AH115">
            <v>0</v>
          </cell>
          <cell r="AI115">
            <v>879.43</v>
          </cell>
          <cell r="AJ115" t="str">
            <v>Q2</v>
          </cell>
        </row>
        <row r="116">
          <cell r="A116">
            <v>3997</v>
          </cell>
          <cell r="B116">
            <v>38718</v>
          </cell>
          <cell r="C116">
            <v>0</v>
          </cell>
          <cell r="D116" t="str">
            <v xml:space="preserve"> </v>
          </cell>
          <cell r="E116" t="str">
            <v>*Completed</v>
          </cell>
          <cell r="F116">
            <v>0</v>
          </cell>
          <cell r="G116" t="str">
            <v>Western</v>
          </cell>
          <cell r="H116" t="str">
            <v>NV</v>
          </cell>
          <cell r="I116">
            <v>35</v>
          </cell>
          <cell r="J116" t="str">
            <v>Spring Creek Utilities Company</v>
          </cell>
          <cell r="K116">
            <v>110</v>
          </cell>
          <cell r="L116" t="str">
            <v>Spring Creek Utilities Company</v>
          </cell>
          <cell r="M116">
            <v>0</v>
          </cell>
          <cell r="N116">
            <v>0</v>
          </cell>
          <cell r="O116" t="str">
            <v>Y</v>
          </cell>
          <cell r="P116">
            <v>0</v>
          </cell>
          <cell r="Q116" t="str">
            <v>Installation of Window Cover Bars</v>
          </cell>
          <cell r="R116" t="str">
            <v>C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38911</v>
          </cell>
          <cell r="Y116" t="str">
            <v>035-0110-115-06-01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Q2</v>
          </cell>
        </row>
        <row r="117">
          <cell r="A117">
            <v>4052</v>
          </cell>
          <cell r="B117">
            <v>38718</v>
          </cell>
          <cell r="C117">
            <v>0</v>
          </cell>
          <cell r="D117" t="str">
            <v xml:space="preserve"> </v>
          </cell>
          <cell r="E117" t="str">
            <v>*Completed</v>
          </cell>
          <cell r="F117">
            <v>0</v>
          </cell>
          <cell r="G117" t="str">
            <v>Western</v>
          </cell>
          <cell r="H117" t="str">
            <v>NV</v>
          </cell>
          <cell r="I117">
            <v>140</v>
          </cell>
          <cell r="J117" t="str">
            <v>Utilities, Inc. of Central Nevada</v>
          </cell>
          <cell r="K117">
            <v>140</v>
          </cell>
          <cell r="L117" t="str">
            <v>Utilities, Inc of Central Nevada</v>
          </cell>
          <cell r="M117">
            <v>0</v>
          </cell>
          <cell r="N117">
            <v>0</v>
          </cell>
          <cell r="O117" t="str">
            <v>Y</v>
          </cell>
          <cell r="P117">
            <v>0</v>
          </cell>
          <cell r="Q117" t="str">
            <v>I&amp;I Collection System Tasks per Brown &amp; Caldwell Engineering Study</v>
          </cell>
          <cell r="R117" t="str">
            <v>C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39082</v>
          </cell>
          <cell r="Y117" t="str">
            <v>140-0140-116-06-04</v>
          </cell>
          <cell r="Z117">
            <v>14700</v>
          </cell>
          <cell r="AA117">
            <v>14700</v>
          </cell>
          <cell r="AB117">
            <v>0</v>
          </cell>
          <cell r="AC117">
            <v>0</v>
          </cell>
          <cell r="AD117">
            <v>0</v>
          </cell>
          <cell r="AE117">
            <v>14700</v>
          </cell>
          <cell r="AF117">
            <v>0</v>
          </cell>
          <cell r="AG117">
            <v>0</v>
          </cell>
          <cell r="AH117">
            <v>0</v>
          </cell>
          <cell r="AI117">
            <v>14700</v>
          </cell>
          <cell r="AJ117" t="str">
            <v>Q2</v>
          </cell>
        </row>
        <row r="118">
          <cell r="A118">
            <v>4073</v>
          </cell>
          <cell r="B118">
            <v>38718</v>
          </cell>
          <cell r="C118">
            <v>0</v>
          </cell>
          <cell r="D118" t="str">
            <v xml:space="preserve"> </v>
          </cell>
          <cell r="E118" t="str">
            <v>*Completed</v>
          </cell>
          <cell r="F118">
            <v>0</v>
          </cell>
          <cell r="G118" t="str">
            <v>Western</v>
          </cell>
          <cell r="H118" t="str">
            <v>NV</v>
          </cell>
          <cell r="I118">
            <v>140</v>
          </cell>
          <cell r="J118" t="str">
            <v>Utilities, Inc. of Central Nevada</v>
          </cell>
          <cell r="K118">
            <v>140</v>
          </cell>
          <cell r="L118" t="str">
            <v>Utilities, Inc of Central Nevada</v>
          </cell>
          <cell r="M118">
            <v>0</v>
          </cell>
          <cell r="N118">
            <v>0</v>
          </cell>
          <cell r="O118" t="str">
            <v>Y</v>
          </cell>
          <cell r="P118">
            <v>0</v>
          </cell>
          <cell r="Q118" t="str">
            <v xml:space="preserve">Engineering evaluation and design of 10 lift stations for 2007 construction </v>
          </cell>
          <cell r="R118" t="str">
            <v>C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39082</v>
          </cell>
          <cell r="Y118" t="str">
            <v>140-0140-116-06-03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Q2</v>
          </cell>
        </row>
        <row r="119">
          <cell r="A119">
            <v>4074</v>
          </cell>
          <cell r="B119">
            <v>38718</v>
          </cell>
          <cell r="C119">
            <v>0</v>
          </cell>
          <cell r="D119" t="str">
            <v xml:space="preserve"> </v>
          </cell>
          <cell r="E119" t="str">
            <v>*Completed</v>
          </cell>
          <cell r="F119">
            <v>0</v>
          </cell>
          <cell r="G119" t="str">
            <v>Western</v>
          </cell>
          <cell r="H119" t="str">
            <v>NV</v>
          </cell>
          <cell r="I119">
            <v>140</v>
          </cell>
          <cell r="J119" t="str">
            <v>Utilities, Inc. of Central Nevada</v>
          </cell>
          <cell r="K119">
            <v>140</v>
          </cell>
          <cell r="L119" t="str">
            <v>Utilities, Inc of Central Nevada</v>
          </cell>
          <cell r="M119">
            <v>0</v>
          </cell>
          <cell r="N119">
            <v>0</v>
          </cell>
          <cell r="O119" t="str">
            <v>Y</v>
          </cell>
          <cell r="P119">
            <v>0</v>
          </cell>
          <cell r="Q119" t="str">
            <v xml:space="preserve">Continued Flow Testing of Select Collection System Manholes  </v>
          </cell>
          <cell r="R119" t="str">
            <v>C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39082</v>
          </cell>
          <cell r="Y119" t="str">
            <v xml:space="preserve"> 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Q2</v>
          </cell>
        </row>
        <row r="120">
          <cell r="A120">
            <v>4078</v>
          </cell>
          <cell r="B120">
            <v>38718</v>
          </cell>
          <cell r="C120">
            <v>0</v>
          </cell>
          <cell r="D120" t="str">
            <v xml:space="preserve"> </v>
          </cell>
          <cell r="E120" t="str">
            <v>*Completed</v>
          </cell>
          <cell r="F120">
            <v>0</v>
          </cell>
          <cell r="G120" t="str">
            <v>Western</v>
          </cell>
          <cell r="H120" t="str">
            <v>NV</v>
          </cell>
          <cell r="I120">
            <v>140</v>
          </cell>
          <cell r="J120" t="str">
            <v>Utilities, Inc. of Central Nevada</v>
          </cell>
          <cell r="K120">
            <v>140</v>
          </cell>
          <cell r="L120" t="str">
            <v>Utilities, Inc of Central Nevada</v>
          </cell>
          <cell r="M120">
            <v>0</v>
          </cell>
          <cell r="N120">
            <v>0</v>
          </cell>
          <cell r="O120" t="str">
            <v>Y</v>
          </cell>
          <cell r="P120">
            <v>0</v>
          </cell>
          <cell r="Q120" t="str">
            <v>Engineering for system mapping of utility valve/hydrant locations</v>
          </cell>
          <cell r="R120" t="str">
            <v>C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39078</v>
          </cell>
          <cell r="Y120" t="str">
            <v>140-0140-115-06-03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Q2</v>
          </cell>
        </row>
        <row r="121">
          <cell r="A121">
            <v>4139</v>
          </cell>
          <cell r="B121">
            <v>38718</v>
          </cell>
          <cell r="C121">
            <v>0</v>
          </cell>
          <cell r="D121" t="str">
            <v xml:space="preserve"> </v>
          </cell>
          <cell r="E121" t="str">
            <v>*Completed</v>
          </cell>
          <cell r="F121">
            <v>0</v>
          </cell>
          <cell r="G121" t="str">
            <v>Western</v>
          </cell>
          <cell r="H121" t="str">
            <v>NV</v>
          </cell>
          <cell r="I121">
            <v>35</v>
          </cell>
          <cell r="J121" t="str">
            <v>Spring Creek Utilities Company</v>
          </cell>
          <cell r="K121">
            <v>110</v>
          </cell>
          <cell r="L121" t="str">
            <v>Spring Creek Utilities Company</v>
          </cell>
          <cell r="M121">
            <v>0</v>
          </cell>
          <cell r="N121">
            <v>0</v>
          </cell>
          <cell r="O121" t="str">
            <v>Y</v>
          </cell>
          <cell r="P121">
            <v>0</v>
          </cell>
          <cell r="Q121" t="str">
            <v>Engineering for Twin Tanks Booster Station Upgrade with  2007 Construction</v>
          </cell>
          <cell r="R121" t="str">
            <v>C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39086</v>
          </cell>
          <cell r="Y121" t="str">
            <v>035-0110-115-06-04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Q2</v>
          </cell>
        </row>
        <row r="122">
          <cell r="A122">
            <v>4258</v>
          </cell>
          <cell r="B122">
            <v>38718</v>
          </cell>
          <cell r="C122">
            <v>0</v>
          </cell>
          <cell r="D122" t="str">
            <v xml:space="preserve"> </v>
          </cell>
          <cell r="E122" t="str">
            <v>Placed In Service</v>
          </cell>
          <cell r="F122">
            <v>0</v>
          </cell>
          <cell r="G122" t="str">
            <v>Western</v>
          </cell>
          <cell r="H122" t="str">
            <v>NV</v>
          </cell>
          <cell r="I122">
            <v>35</v>
          </cell>
          <cell r="J122" t="str">
            <v>Spring Creek Utilities Company</v>
          </cell>
          <cell r="K122">
            <v>110</v>
          </cell>
          <cell r="L122" t="str">
            <v>Spring Creek Utilities Company</v>
          </cell>
          <cell r="M122">
            <v>0</v>
          </cell>
          <cell r="N122">
            <v>0</v>
          </cell>
          <cell r="O122" t="str">
            <v>Y</v>
          </cell>
          <cell r="P122">
            <v>0</v>
          </cell>
          <cell r="Q122" t="str">
            <v>Exploratory Test Well - Tract 100</v>
          </cell>
          <cell r="R122" t="str">
            <v>C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38911</v>
          </cell>
          <cell r="Y122" t="str">
            <v xml:space="preserve"> 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Q2</v>
          </cell>
        </row>
        <row r="123">
          <cell r="A123">
            <v>4292</v>
          </cell>
          <cell r="B123">
            <v>38718</v>
          </cell>
          <cell r="C123">
            <v>0</v>
          </cell>
          <cell r="D123" t="str">
            <v xml:space="preserve"> </v>
          </cell>
          <cell r="E123" t="str">
            <v>*Completed</v>
          </cell>
          <cell r="F123">
            <v>0</v>
          </cell>
          <cell r="G123" t="str">
            <v>Western</v>
          </cell>
          <cell r="H123" t="str">
            <v>AZ</v>
          </cell>
          <cell r="I123">
            <v>135</v>
          </cell>
          <cell r="J123" t="str">
            <v>Bermuda Water Company</v>
          </cell>
          <cell r="K123">
            <v>935</v>
          </cell>
          <cell r="L123" t="str">
            <v>Bermuda Water Company</v>
          </cell>
          <cell r="M123">
            <v>0</v>
          </cell>
          <cell r="N123">
            <v>0</v>
          </cell>
          <cell r="O123" t="str">
            <v>Y</v>
          </cell>
          <cell r="P123">
            <v>0</v>
          </cell>
          <cell r="Q123" t="str">
            <v>Emergency Repair - Well #1</v>
          </cell>
          <cell r="R123" t="str">
            <v>C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38943</v>
          </cell>
          <cell r="Y123" t="str">
            <v xml:space="preserve"> 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Q2</v>
          </cell>
        </row>
        <row r="124">
          <cell r="A124">
            <v>4360</v>
          </cell>
          <cell r="B124">
            <v>38718</v>
          </cell>
          <cell r="C124">
            <v>0</v>
          </cell>
          <cell r="D124" t="str">
            <v xml:space="preserve"> </v>
          </cell>
          <cell r="E124" t="str">
            <v>*Completed</v>
          </cell>
          <cell r="F124">
            <v>0</v>
          </cell>
          <cell r="G124" t="str">
            <v>Western</v>
          </cell>
          <cell r="H124" t="str">
            <v>AZ</v>
          </cell>
          <cell r="I124">
            <v>135</v>
          </cell>
          <cell r="J124" t="str">
            <v>Bermuda Water Company</v>
          </cell>
          <cell r="K124">
            <v>935</v>
          </cell>
          <cell r="L124">
            <v>0</v>
          </cell>
          <cell r="M124">
            <v>0</v>
          </cell>
          <cell r="N124">
            <v>0</v>
          </cell>
          <cell r="O124" t="str">
            <v>Y</v>
          </cell>
          <cell r="P124">
            <v>0</v>
          </cell>
          <cell r="Q124" t="str">
            <v>Emergency Repair to Well # 5</v>
          </cell>
          <cell r="R124" t="str">
            <v>C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38943</v>
          </cell>
          <cell r="Y124" t="str">
            <v xml:space="preserve"> 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Q2</v>
          </cell>
        </row>
        <row r="125">
          <cell r="A125">
            <v>4361</v>
          </cell>
          <cell r="B125">
            <v>38718</v>
          </cell>
          <cell r="C125">
            <v>0</v>
          </cell>
          <cell r="D125" t="str">
            <v xml:space="preserve"> </v>
          </cell>
          <cell r="E125" t="str">
            <v>*Completed</v>
          </cell>
          <cell r="F125">
            <v>0</v>
          </cell>
          <cell r="G125" t="str">
            <v>Western</v>
          </cell>
          <cell r="H125" t="str">
            <v>NV</v>
          </cell>
          <cell r="I125">
            <v>35</v>
          </cell>
          <cell r="J125" t="str">
            <v>Spring Creek Utilities Company</v>
          </cell>
          <cell r="K125">
            <v>110</v>
          </cell>
          <cell r="L125" t="str">
            <v>Spring Creek Utilities Company</v>
          </cell>
          <cell r="M125">
            <v>0</v>
          </cell>
          <cell r="N125">
            <v>0</v>
          </cell>
          <cell r="O125" t="str">
            <v>Y</v>
          </cell>
          <cell r="P125">
            <v>0</v>
          </cell>
          <cell r="Q125" t="str">
            <v>Emergency Repair Well # 1</v>
          </cell>
          <cell r="R125" t="str">
            <v>C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38943</v>
          </cell>
          <cell r="Y125" t="str">
            <v xml:space="preserve"> 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Q2</v>
          </cell>
        </row>
        <row r="126">
          <cell r="A126">
            <v>4371</v>
          </cell>
          <cell r="B126">
            <v>38718</v>
          </cell>
          <cell r="C126">
            <v>0</v>
          </cell>
          <cell r="D126" t="str">
            <v xml:space="preserve"> </v>
          </cell>
          <cell r="E126" t="str">
            <v>*Completed</v>
          </cell>
          <cell r="F126">
            <v>0</v>
          </cell>
          <cell r="G126" t="str">
            <v>Western</v>
          </cell>
          <cell r="H126" t="str">
            <v>NV</v>
          </cell>
          <cell r="I126">
            <v>34</v>
          </cell>
          <cell r="J126" t="str">
            <v>Utilities, Inc. of Nevada</v>
          </cell>
          <cell r="K126">
            <v>120</v>
          </cell>
          <cell r="L126" t="str">
            <v>Utilities, Inc of Nevada</v>
          </cell>
          <cell r="M126">
            <v>0</v>
          </cell>
          <cell r="N126">
            <v>0</v>
          </cell>
          <cell r="O126" t="str">
            <v>Y</v>
          </cell>
          <cell r="P126">
            <v>0</v>
          </cell>
          <cell r="Q126" t="str">
            <v>Garnet Drive Street Repairs</v>
          </cell>
          <cell r="R126" t="str">
            <v>C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38961</v>
          </cell>
          <cell r="Y126" t="str">
            <v xml:space="preserve"> 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Q2</v>
          </cell>
        </row>
        <row r="127">
          <cell r="A127">
            <v>4383</v>
          </cell>
          <cell r="B127">
            <v>38718</v>
          </cell>
          <cell r="C127">
            <v>0</v>
          </cell>
          <cell r="D127" t="str">
            <v xml:space="preserve"> </v>
          </cell>
          <cell r="E127" t="str">
            <v>*Completed</v>
          </cell>
          <cell r="F127">
            <v>0</v>
          </cell>
          <cell r="G127" t="str">
            <v>Western</v>
          </cell>
          <cell r="H127" t="str">
            <v>NV</v>
          </cell>
          <cell r="I127">
            <v>140</v>
          </cell>
          <cell r="J127" t="str">
            <v>Utilities, Inc. of Central Nevada</v>
          </cell>
          <cell r="K127">
            <v>140</v>
          </cell>
          <cell r="L127" t="str">
            <v>Utilities, Inc of Central Nevada</v>
          </cell>
          <cell r="M127">
            <v>0</v>
          </cell>
          <cell r="N127">
            <v>0</v>
          </cell>
          <cell r="O127" t="str">
            <v>Y</v>
          </cell>
          <cell r="P127">
            <v>0</v>
          </cell>
          <cell r="Q127" t="str">
            <v>Well #9 Emergency Rehabilitation</v>
          </cell>
          <cell r="R127" t="str">
            <v>C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38944</v>
          </cell>
          <cell r="Y127" t="str">
            <v>140-0140-115-06-01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 t="str">
            <v>Q2</v>
          </cell>
        </row>
        <row r="128">
          <cell r="A128">
            <v>4385</v>
          </cell>
          <cell r="B128">
            <v>38718</v>
          </cell>
          <cell r="C128">
            <v>0</v>
          </cell>
          <cell r="D128" t="str">
            <v xml:space="preserve"> </v>
          </cell>
          <cell r="E128" t="str">
            <v>*Completed</v>
          </cell>
          <cell r="F128">
            <v>0</v>
          </cell>
          <cell r="G128" t="str">
            <v>Western</v>
          </cell>
          <cell r="H128" t="str">
            <v>NV</v>
          </cell>
          <cell r="I128">
            <v>140</v>
          </cell>
          <cell r="J128" t="str">
            <v>Utilities, Inc. of Central Nevada</v>
          </cell>
          <cell r="K128">
            <v>140</v>
          </cell>
          <cell r="L128" t="str">
            <v>Utilities, Inc of Central Nevada</v>
          </cell>
          <cell r="M128">
            <v>0</v>
          </cell>
          <cell r="N128">
            <v>0</v>
          </cell>
          <cell r="O128" t="str">
            <v>Y</v>
          </cell>
          <cell r="P128">
            <v>0</v>
          </cell>
          <cell r="Q128" t="str">
            <v>Water Main Pipeline Extension Upland Ave.</v>
          </cell>
          <cell r="R128" t="str">
            <v>C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39078</v>
          </cell>
          <cell r="Y128" t="str">
            <v>140-0140-115-06-05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Q2</v>
          </cell>
        </row>
        <row r="129">
          <cell r="A129">
            <v>4401</v>
          </cell>
          <cell r="B129">
            <v>38718</v>
          </cell>
          <cell r="C129">
            <v>0</v>
          </cell>
          <cell r="D129" t="str">
            <v xml:space="preserve"> </v>
          </cell>
          <cell r="E129" t="str">
            <v>*Completed</v>
          </cell>
          <cell r="F129">
            <v>0</v>
          </cell>
          <cell r="G129" t="str">
            <v>Western</v>
          </cell>
          <cell r="H129" t="str">
            <v>NV</v>
          </cell>
          <cell r="I129">
            <v>140</v>
          </cell>
          <cell r="J129" t="str">
            <v>Utilities, Inc. of Central Nevada</v>
          </cell>
          <cell r="K129">
            <v>140</v>
          </cell>
          <cell r="L129" t="str">
            <v>Utilities, Inc of Central Nevada</v>
          </cell>
          <cell r="M129">
            <v>0</v>
          </cell>
          <cell r="N129">
            <v>0</v>
          </cell>
          <cell r="O129" t="str">
            <v>Y</v>
          </cell>
          <cell r="P129">
            <v>0</v>
          </cell>
          <cell r="Q129" t="str">
            <v>Well 9 Rehabilitation and Pump/Motor Replacement</v>
          </cell>
          <cell r="R129" t="str">
            <v>C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38961</v>
          </cell>
          <cell r="Y129" t="str">
            <v>140-0140-115-06-02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Q2</v>
          </cell>
        </row>
        <row r="130">
          <cell r="A130">
            <v>4416</v>
          </cell>
          <cell r="B130">
            <v>38718</v>
          </cell>
          <cell r="C130">
            <v>0</v>
          </cell>
          <cell r="D130" t="str">
            <v xml:space="preserve"> </v>
          </cell>
          <cell r="E130" t="str">
            <v>*Completed</v>
          </cell>
          <cell r="F130">
            <v>0</v>
          </cell>
          <cell r="G130" t="str">
            <v>Western</v>
          </cell>
          <cell r="H130" t="str">
            <v>NV</v>
          </cell>
          <cell r="I130">
            <v>140</v>
          </cell>
          <cell r="J130" t="str">
            <v>Utilities, Inc. of Central Nevada</v>
          </cell>
          <cell r="K130">
            <v>140</v>
          </cell>
          <cell r="L130" t="str">
            <v>Utilities, Inc of Central Nevada</v>
          </cell>
          <cell r="M130">
            <v>0</v>
          </cell>
          <cell r="N130">
            <v>0</v>
          </cell>
          <cell r="O130" t="str">
            <v>Y</v>
          </cell>
          <cell r="P130">
            <v>0</v>
          </cell>
          <cell r="Q130" t="str">
            <v xml:space="preserve">Valve Turning Machine </v>
          </cell>
          <cell r="R130" t="str">
            <v>C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39069</v>
          </cell>
          <cell r="Y130" t="str">
            <v>140-0140-115-06-06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Q2</v>
          </cell>
        </row>
        <row r="131">
          <cell r="A131">
            <v>4461</v>
          </cell>
          <cell r="B131">
            <v>38718</v>
          </cell>
          <cell r="C131">
            <v>0</v>
          </cell>
          <cell r="D131" t="str">
            <v xml:space="preserve"> </v>
          </cell>
          <cell r="E131" t="str">
            <v>*Completed</v>
          </cell>
          <cell r="F131">
            <v>0</v>
          </cell>
          <cell r="G131" t="str">
            <v>Western</v>
          </cell>
          <cell r="H131" t="str">
            <v>NV</v>
          </cell>
          <cell r="I131">
            <v>140</v>
          </cell>
          <cell r="J131" t="str">
            <v>Utilities, Inc. of Central Nevada</v>
          </cell>
          <cell r="K131">
            <v>140</v>
          </cell>
          <cell r="L131" t="str">
            <v>Utilities, Inc. of Central NV</v>
          </cell>
          <cell r="M131">
            <v>0</v>
          </cell>
          <cell r="N131">
            <v>0</v>
          </cell>
          <cell r="O131" t="str">
            <v>Y</v>
          </cell>
          <cell r="P131">
            <v>0</v>
          </cell>
          <cell r="Q131" t="str">
            <v>Online Monitoring Equipment</v>
          </cell>
          <cell r="R131" t="str">
            <v>C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39085</v>
          </cell>
          <cell r="Y131" t="str">
            <v>140-0140-115-06-08</v>
          </cell>
          <cell r="Z131">
            <v>2043.32</v>
          </cell>
          <cell r="AA131">
            <v>2043.32</v>
          </cell>
          <cell r="AB131">
            <v>0</v>
          </cell>
          <cell r="AC131">
            <v>0</v>
          </cell>
          <cell r="AD131">
            <v>0</v>
          </cell>
          <cell r="AE131">
            <v>2043.32</v>
          </cell>
          <cell r="AF131">
            <v>0</v>
          </cell>
          <cell r="AG131">
            <v>0</v>
          </cell>
          <cell r="AH131">
            <v>0</v>
          </cell>
          <cell r="AI131">
            <v>2043.32</v>
          </cell>
          <cell r="AJ131" t="str">
            <v>Q2</v>
          </cell>
        </row>
        <row r="132">
          <cell r="A132">
            <v>4462</v>
          </cell>
          <cell r="B132">
            <v>38718</v>
          </cell>
          <cell r="C132">
            <v>0</v>
          </cell>
          <cell r="D132" t="str">
            <v xml:space="preserve"> </v>
          </cell>
          <cell r="E132" t="str">
            <v>*Completed</v>
          </cell>
          <cell r="F132">
            <v>0</v>
          </cell>
          <cell r="G132" t="str">
            <v>Western</v>
          </cell>
          <cell r="H132" t="str">
            <v>NV</v>
          </cell>
          <cell r="I132">
            <v>140</v>
          </cell>
          <cell r="J132" t="str">
            <v>Utilities, Inc. of Central Nevada</v>
          </cell>
          <cell r="K132">
            <v>140</v>
          </cell>
          <cell r="L132" t="str">
            <v>Utilities, Inc. of Central NV</v>
          </cell>
          <cell r="M132">
            <v>0</v>
          </cell>
          <cell r="N132">
            <v>0</v>
          </cell>
          <cell r="O132" t="str">
            <v>Y</v>
          </cell>
          <cell r="P132">
            <v>0</v>
          </cell>
          <cell r="Q132" t="str">
            <v>Omaha Pipeline Construction</v>
          </cell>
          <cell r="R132" t="str">
            <v>C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39082</v>
          </cell>
          <cell r="Y132" t="str">
            <v>140-0140-115-06-07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Q2</v>
          </cell>
        </row>
        <row r="133">
          <cell r="A133">
            <v>4476</v>
          </cell>
          <cell r="B133">
            <v>38718</v>
          </cell>
          <cell r="C133">
            <v>0</v>
          </cell>
          <cell r="D133" t="str">
            <v xml:space="preserve"> </v>
          </cell>
          <cell r="E133" t="str">
            <v>*Completed</v>
          </cell>
          <cell r="F133">
            <v>0</v>
          </cell>
          <cell r="G133" t="str">
            <v>Western</v>
          </cell>
          <cell r="H133" t="str">
            <v>NV</v>
          </cell>
          <cell r="I133">
            <v>34</v>
          </cell>
          <cell r="J133" t="str">
            <v>Utilities, Inc. of Nevada</v>
          </cell>
          <cell r="K133">
            <v>120</v>
          </cell>
          <cell r="L133" t="str">
            <v>Utilities, Inc of Nevada</v>
          </cell>
          <cell r="M133">
            <v>0</v>
          </cell>
          <cell r="N133">
            <v>0</v>
          </cell>
          <cell r="O133" t="str">
            <v>Y</v>
          </cell>
          <cell r="P133">
            <v>0</v>
          </cell>
          <cell r="Q133" t="str">
            <v>Watermain Repair - Bordertown Casino</v>
          </cell>
          <cell r="R133" t="str">
            <v>C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39069</v>
          </cell>
          <cell r="Y133" t="str">
            <v>034-0120-115-06-01</v>
          </cell>
          <cell r="Z133">
            <v>15653.53</v>
          </cell>
          <cell r="AA133">
            <v>0</v>
          </cell>
          <cell r="AB133">
            <v>15653.53</v>
          </cell>
          <cell r="AC133">
            <v>0</v>
          </cell>
          <cell r="AD133">
            <v>0</v>
          </cell>
          <cell r="AE133">
            <v>15653.53</v>
          </cell>
          <cell r="AF133">
            <v>0</v>
          </cell>
          <cell r="AG133">
            <v>0</v>
          </cell>
          <cell r="AH133">
            <v>0</v>
          </cell>
          <cell r="AI133">
            <v>15653.53</v>
          </cell>
          <cell r="AJ133" t="str">
            <v>Q2</v>
          </cell>
        </row>
        <row r="134">
          <cell r="A134">
            <v>8057</v>
          </cell>
          <cell r="B134">
            <v>38718</v>
          </cell>
          <cell r="C134">
            <v>0</v>
          </cell>
          <cell r="D134" t="str">
            <v xml:space="preserve"> </v>
          </cell>
          <cell r="E134" t="str">
            <v>*Completed</v>
          </cell>
          <cell r="F134">
            <v>0</v>
          </cell>
          <cell r="G134" t="str">
            <v>Western</v>
          </cell>
          <cell r="H134" t="str">
            <v>AZ</v>
          </cell>
          <cell r="I134">
            <v>135</v>
          </cell>
          <cell r="J134" t="str">
            <v>Bermuda Water Company</v>
          </cell>
          <cell r="K134">
            <v>935</v>
          </cell>
          <cell r="L134" t="str">
            <v>Bermuda Water Co.</v>
          </cell>
          <cell r="M134">
            <v>0</v>
          </cell>
          <cell r="N134">
            <v>0</v>
          </cell>
          <cell r="O134" t="str">
            <v>Y</v>
          </cell>
          <cell r="P134">
            <v>0</v>
          </cell>
          <cell r="Q134" t="str">
            <v>Electronic Water Quality Monitoring &amp; Sight Security</v>
          </cell>
          <cell r="R134" t="str">
            <v>C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39086</v>
          </cell>
          <cell r="Y134" t="str">
            <v>135-0935-115-07-01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Q2</v>
          </cell>
        </row>
        <row r="135">
          <cell r="A135">
            <v>8084</v>
          </cell>
          <cell r="B135">
            <v>38718</v>
          </cell>
          <cell r="C135">
            <v>0</v>
          </cell>
          <cell r="D135" t="str">
            <v xml:space="preserve"> </v>
          </cell>
          <cell r="E135" t="str">
            <v>Placed In Service</v>
          </cell>
          <cell r="F135">
            <v>0</v>
          </cell>
          <cell r="G135" t="str">
            <v>Western</v>
          </cell>
          <cell r="H135" t="str">
            <v>AZ</v>
          </cell>
          <cell r="I135">
            <v>135</v>
          </cell>
          <cell r="J135" t="str">
            <v>Bermuda Water Company</v>
          </cell>
          <cell r="K135">
            <v>935</v>
          </cell>
          <cell r="L135" t="str">
            <v>Bermuda Water Co.</v>
          </cell>
          <cell r="M135">
            <v>0</v>
          </cell>
          <cell r="N135">
            <v>0</v>
          </cell>
          <cell r="O135" t="str">
            <v>Y</v>
          </cell>
          <cell r="P135">
            <v>0</v>
          </cell>
          <cell r="Q135" t="str">
            <v>Valve Turning Machine</v>
          </cell>
          <cell r="R135" t="str">
            <v>C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39252</v>
          </cell>
          <cell r="Y135" t="str">
            <v>135-0935-115-07-02</v>
          </cell>
          <cell r="Z135">
            <v>53000</v>
          </cell>
          <cell r="AA135">
            <v>53000</v>
          </cell>
          <cell r="AB135">
            <v>0</v>
          </cell>
          <cell r="AC135">
            <v>0</v>
          </cell>
          <cell r="AD135">
            <v>0</v>
          </cell>
          <cell r="AE135">
            <v>53000</v>
          </cell>
          <cell r="AF135">
            <v>0</v>
          </cell>
          <cell r="AG135">
            <v>0</v>
          </cell>
          <cell r="AH135">
            <v>0</v>
          </cell>
          <cell r="AI135">
            <v>53000</v>
          </cell>
          <cell r="AJ135" t="str">
            <v>Q2</v>
          </cell>
        </row>
        <row r="136">
          <cell r="A136">
            <v>9026</v>
          </cell>
          <cell r="B136">
            <v>38718</v>
          </cell>
          <cell r="C136">
            <v>0</v>
          </cell>
          <cell r="D136" t="str">
            <v xml:space="preserve"> </v>
          </cell>
          <cell r="E136" t="str">
            <v>*Completed</v>
          </cell>
          <cell r="F136">
            <v>0</v>
          </cell>
          <cell r="G136" t="str">
            <v>Western</v>
          </cell>
          <cell r="H136" t="str">
            <v>NV</v>
          </cell>
          <cell r="I136">
            <v>133</v>
          </cell>
          <cell r="J136" t="str">
            <v>Sky Ranch Water Service</v>
          </cell>
          <cell r="K136">
            <v>123</v>
          </cell>
          <cell r="L136" t="str">
            <v>Sky Ranch Water Service</v>
          </cell>
          <cell r="M136">
            <v>0</v>
          </cell>
          <cell r="N136">
            <v>0</v>
          </cell>
          <cell r="O136" t="str">
            <v>Y</v>
          </cell>
          <cell r="P136">
            <v>0</v>
          </cell>
          <cell r="Q136" t="str">
            <v>Electronic Water Quality Monitoring &amp; Sight Security</v>
          </cell>
          <cell r="R136" t="str">
            <v>C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39084</v>
          </cell>
          <cell r="Y136" t="str">
            <v>133-0123-115-06-01</v>
          </cell>
          <cell r="Z136">
            <v>23.93</v>
          </cell>
          <cell r="AA136">
            <v>23.93</v>
          </cell>
          <cell r="AB136">
            <v>0</v>
          </cell>
          <cell r="AC136">
            <v>0</v>
          </cell>
          <cell r="AD136">
            <v>0</v>
          </cell>
          <cell r="AE136">
            <v>23.93</v>
          </cell>
          <cell r="AF136">
            <v>0</v>
          </cell>
          <cell r="AG136">
            <v>0</v>
          </cell>
          <cell r="AH136">
            <v>0</v>
          </cell>
          <cell r="AI136">
            <v>23.93</v>
          </cell>
          <cell r="AJ136" t="str">
            <v>Q2</v>
          </cell>
        </row>
        <row r="137">
          <cell r="A137">
            <v>9079</v>
          </cell>
          <cell r="B137">
            <v>38718</v>
          </cell>
          <cell r="C137">
            <v>0</v>
          </cell>
          <cell r="D137" t="str">
            <v xml:space="preserve"> </v>
          </cell>
          <cell r="E137" t="str">
            <v>*Completed</v>
          </cell>
          <cell r="F137">
            <v>0</v>
          </cell>
          <cell r="G137" t="str">
            <v>Western</v>
          </cell>
          <cell r="H137" t="str">
            <v>NV</v>
          </cell>
          <cell r="I137">
            <v>35</v>
          </cell>
          <cell r="J137" t="str">
            <v>Spring Creek Utilities Company</v>
          </cell>
          <cell r="K137">
            <v>110</v>
          </cell>
          <cell r="L137" t="str">
            <v>Spring Creek Utilities Company</v>
          </cell>
          <cell r="M137">
            <v>0</v>
          </cell>
          <cell r="N137">
            <v>0</v>
          </cell>
          <cell r="O137" t="str">
            <v>Y</v>
          </cell>
          <cell r="P137">
            <v>0</v>
          </cell>
          <cell r="Q137" t="str">
            <v>Online Monitoring Equipment and Security - Wells</v>
          </cell>
          <cell r="R137" t="str">
            <v>C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39085</v>
          </cell>
          <cell r="Y137" t="str">
            <v>035-0110-115-06-03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Q2</v>
          </cell>
        </row>
        <row r="138">
          <cell r="A138">
            <v>9202</v>
          </cell>
          <cell r="B138">
            <v>38718</v>
          </cell>
          <cell r="C138">
            <v>0</v>
          </cell>
          <cell r="D138" t="str">
            <v xml:space="preserve"> </v>
          </cell>
          <cell r="E138" t="str">
            <v>*Completed</v>
          </cell>
          <cell r="F138">
            <v>0</v>
          </cell>
          <cell r="G138" t="str">
            <v>Western</v>
          </cell>
          <cell r="H138" t="str">
            <v>NV</v>
          </cell>
          <cell r="I138">
            <v>140</v>
          </cell>
          <cell r="J138" t="str">
            <v>Utilities, Inc. of Central Nevada</v>
          </cell>
          <cell r="K138">
            <v>140</v>
          </cell>
          <cell r="L138" t="str">
            <v>Utilities, Inc of Central Nevada</v>
          </cell>
          <cell r="M138">
            <v>0</v>
          </cell>
          <cell r="N138">
            <v>0</v>
          </cell>
          <cell r="O138" t="str">
            <v>Y</v>
          </cell>
          <cell r="P138">
            <v>0</v>
          </cell>
          <cell r="Q138" t="str">
            <v>TV Van Sewer Collections</v>
          </cell>
          <cell r="R138" t="str">
            <v>C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39085</v>
          </cell>
          <cell r="Y138" t="str">
            <v>140-0140-116-06-06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Q2</v>
          </cell>
        </row>
        <row r="139">
          <cell r="A139">
            <v>9235</v>
          </cell>
          <cell r="B139">
            <v>38718</v>
          </cell>
          <cell r="C139">
            <v>0</v>
          </cell>
          <cell r="D139" t="str">
            <v xml:space="preserve"> </v>
          </cell>
          <cell r="E139" t="str">
            <v>*Completed</v>
          </cell>
          <cell r="F139">
            <v>0</v>
          </cell>
          <cell r="G139" t="str">
            <v>Western</v>
          </cell>
          <cell r="H139" t="str">
            <v>NV</v>
          </cell>
          <cell r="I139">
            <v>140</v>
          </cell>
          <cell r="J139" t="str">
            <v>Utilities, Inc. of Central Nevada</v>
          </cell>
          <cell r="K139">
            <v>140</v>
          </cell>
          <cell r="L139" t="str">
            <v>Utilities, Inc of Central Nevada</v>
          </cell>
          <cell r="M139">
            <v>0</v>
          </cell>
          <cell r="N139">
            <v>0</v>
          </cell>
          <cell r="O139" t="str">
            <v>Y</v>
          </cell>
          <cell r="P139">
            <v>0</v>
          </cell>
          <cell r="Q139" t="str">
            <v xml:space="preserve">Jetter/Vacuum Truck </v>
          </cell>
          <cell r="R139" t="str">
            <v>C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39082</v>
          </cell>
          <cell r="Y139" t="str">
            <v>140-0140-116-06-05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Q2</v>
          </cell>
        </row>
        <row r="140">
          <cell r="A140">
            <v>9260</v>
          </cell>
          <cell r="B140">
            <v>38718</v>
          </cell>
          <cell r="C140">
            <v>0</v>
          </cell>
          <cell r="D140" t="str">
            <v xml:space="preserve"> </v>
          </cell>
          <cell r="E140" t="str">
            <v>*Completed</v>
          </cell>
          <cell r="F140">
            <v>0</v>
          </cell>
          <cell r="G140" t="str">
            <v>Western</v>
          </cell>
          <cell r="H140" t="str">
            <v>NV</v>
          </cell>
          <cell r="I140">
            <v>34</v>
          </cell>
          <cell r="J140" t="str">
            <v>Utilities, Inc. of Nevada</v>
          </cell>
          <cell r="K140">
            <v>120</v>
          </cell>
          <cell r="L140" t="str">
            <v>Utilities, Inc of Nevada</v>
          </cell>
          <cell r="M140">
            <v>0</v>
          </cell>
          <cell r="N140">
            <v>0</v>
          </cell>
          <cell r="O140" t="str">
            <v>Y</v>
          </cell>
          <cell r="P140">
            <v>0</v>
          </cell>
          <cell r="Q140" t="str">
            <v>Electronic Water Quality Monitoring &amp; Sight Security Wells</v>
          </cell>
          <cell r="R140" t="str">
            <v>C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39091</v>
          </cell>
          <cell r="Y140" t="str">
            <v>034-0120-115-06-02</v>
          </cell>
          <cell r="Z140">
            <v>43678.69</v>
          </cell>
          <cell r="AA140">
            <v>43678.69</v>
          </cell>
          <cell r="AB140">
            <v>0</v>
          </cell>
          <cell r="AC140">
            <v>0</v>
          </cell>
          <cell r="AD140">
            <v>0</v>
          </cell>
          <cell r="AE140">
            <v>43678.69</v>
          </cell>
          <cell r="AF140">
            <v>0</v>
          </cell>
          <cell r="AG140">
            <v>0</v>
          </cell>
          <cell r="AH140">
            <v>0</v>
          </cell>
          <cell r="AI140">
            <v>43678.69</v>
          </cell>
          <cell r="AJ140" t="str">
            <v>Q2</v>
          </cell>
        </row>
        <row r="141">
          <cell r="A141">
            <v>9210</v>
          </cell>
          <cell r="B141">
            <v>39187</v>
          </cell>
          <cell r="C141" t="str">
            <v>Wendy Wentz</v>
          </cell>
          <cell r="D141">
            <v>39204</v>
          </cell>
          <cell r="E141" t="str">
            <v>Closed</v>
          </cell>
          <cell r="F141">
            <v>0</v>
          </cell>
          <cell r="G141" t="str">
            <v>Western</v>
          </cell>
          <cell r="H141" t="str">
            <v>NV</v>
          </cell>
          <cell r="I141">
            <v>140</v>
          </cell>
          <cell r="J141" t="str">
            <v>Utilities, Inc. of Central Nevada</v>
          </cell>
          <cell r="K141">
            <v>140</v>
          </cell>
          <cell r="L141" t="str">
            <v>Utilities, Inc. of Central Nevada</v>
          </cell>
          <cell r="M141">
            <v>0</v>
          </cell>
          <cell r="N141">
            <v>0</v>
          </cell>
          <cell r="O141" t="str">
            <v>Y</v>
          </cell>
          <cell r="P141">
            <v>0</v>
          </cell>
          <cell r="Q141" t="str">
            <v>5 valve insertions (Calvada Blvd)-8"-16"-30K each</v>
          </cell>
          <cell r="R141" t="str">
            <v>C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 t="str">
            <v xml:space="preserve"> </v>
          </cell>
          <cell r="Y141" t="str">
            <v xml:space="preserve"> </v>
          </cell>
          <cell r="Z141">
            <v>0</v>
          </cell>
          <cell r="AA141">
            <v>83680</v>
          </cell>
          <cell r="AB141">
            <v>-83680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str">
            <v>Q2</v>
          </cell>
        </row>
        <row r="142">
          <cell r="A142">
            <v>4530</v>
          </cell>
          <cell r="B142">
            <v>39187</v>
          </cell>
          <cell r="C142" t="str">
            <v>Monica Stoica</v>
          </cell>
          <cell r="D142" t="str">
            <v xml:space="preserve"> </v>
          </cell>
          <cell r="E142" t="str">
            <v>Placed In Service</v>
          </cell>
          <cell r="F142">
            <v>0</v>
          </cell>
          <cell r="G142" t="str">
            <v>Western</v>
          </cell>
          <cell r="H142" t="str">
            <v>NV</v>
          </cell>
          <cell r="I142">
            <v>140</v>
          </cell>
          <cell r="J142" t="str">
            <v>Utilities, Inc. of Central Nevada</v>
          </cell>
          <cell r="K142">
            <v>140</v>
          </cell>
          <cell r="L142" t="str">
            <v>Utilities, Inc. of Central Nevada</v>
          </cell>
          <cell r="M142">
            <v>0</v>
          </cell>
          <cell r="N142">
            <v>0</v>
          </cell>
          <cell r="O142" t="str">
            <v>Y</v>
          </cell>
          <cell r="P142">
            <v>0</v>
          </cell>
          <cell r="Q142" t="str">
            <v>Emergency 2 Water Service Repair</v>
          </cell>
          <cell r="R142" t="str">
            <v>C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39204</v>
          </cell>
          <cell r="Y142" t="str">
            <v>140-0140-115-07-02</v>
          </cell>
          <cell r="Z142">
            <v>25790</v>
          </cell>
          <cell r="AA142">
            <v>25790</v>
          </cell>
          <cell r="AB142">
            <v>0</v>
          </cell>
          <cell r="AC142">
            <v>0</v>
          </cell>
          <cell r="AD142">
            <v>0</v>
          </cell>
          <cell r="AE142">
            <v>25790</v>
          </cell>
          <cell r="AF142">
            <v>0</v>
          </cell>
          <cell r="AG142">
            <v>0</v>
          </cell>
          <cell r="AH142">
            <v>0</v>
          </cell>
          <cell r="AI142">
            <v>25790</v>
          </cell>
          <cell r="AJ142" t="str">
            <v>Q2</v>
          </cell>
        </row>
        <row r="143">
          <cell r="A143">
            <v>4544</v>
          </cell>
          <cell r="B143">
            <v>39187</v>
          </cell>
          <cell r="C143" t="str">
            <v>Monica Stoica</v>
          </cell>
          <cell r="D143" t="str">
            <v xml:space="preserve"> </v>
          </cell>
          <cell r="E143" t="str">
            <v>Placed In Service</v>
          </cell>
          <cell r="F143">
            <v>0</v>
          </cell>
          <cell r="G143" t="str">
            <v>Western</v>
          </cell>
          <cell r="H143" t="str">
            <v>AZ</v>
          </cell>
          <cell r="I143">
            <v>135</v>
          </cell>
          <cell r="J143" t="str">
            <v>Bermuda Water Company</v>
          </cell>
          <cell r="K143">
            <v>935</v>
          </cell>
          <cell r="L143" t="str">
            <v>Bermuda Water Company</v>
          </cell>
          <cell r="M143">
            <v>0</v>
          </cell>
          <cell r="N143">
            <v>0</v>
          </cell>
          <cell r="O143" t="str">
            <v>Y</v>
          </cell>
          <cell r="P143">
            <v>0</v>
          </cell>
          <cell r="Q143" t="str">
            <v>Emergency Well #8</v>
          </cell>
          <cell r="R143" t="str">
            <v>C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39204</v>
          </cell>
          <cell r="Y143" t="str">
            <v>135-0935-115-07-06</v>
          </cell>
          <cell r="Z143">
            <v>17695.16</v>
          </cell>
          <cell r="AA143">
            <v>7861.69</v>
          </cell>
          <cell r="AB143">
            <v>9833.4699999999993</v>
          </cell>
          <cell r="AC143">
            <v>0</v>
          </cell>
          <cell r="AD143">
            <v>0</v>
          </cell>
          <cell r="AE143">
            <v>17695.16</v>
          </cell>
          <cell r="AF143">
            <v>0</v>
          </cell>
          <cell r="AG143">
            <v>0</v>
          </cell>
          <cell r="AH143">
            <v>0</v>
          </cell>
          <cell r="AI143">
            <v>17695.16</v>
          </cell>
          <cell r="AJ143" t="str">
            <v>Q2</v>
          </cell>
        </row>
        <row r="144">
          <cell r="A144">
            <v>4550</v>
          </cell>
          <cell r="B144">
            <v>39211</v>
          </cell>
          <cell r="C144" t="str">
            <v>Monica Stoica</v>
          </cell>
          <cell r="D144" t="str">
            <v xml:space="preserve"> </v>
          </cell>
          <cell r="E144" t="str">
            <v>Placed In Service</v>
          </cell>
          <cell r="F144">
            <v>0</v>
          </cell>
          <cell r="G144" t="str">
            <v>Western</v>
          </cell>
          <cell r="H144" t="str">
            <v>AZ</v>
          </cell>
          <cell r="I144">
            <v>135</v>
          </cell>
          <cell r="J144" t="str">
            <v>Bermuda Water Company</v>
          </cell>
          <cell r="K144">
            <v>935</v>
          </cell>
          <cell r="L144" t="str">
            <v>Bermuda Water Company</v>
          </cell>
          <cell r="M144">
            <v>0</v>
          </cell>
          <cell r="N144">
            <v>0</v>
          </cell>
          <cell r="O144" t="str">
            <v>Y</v>
          </cell>
          <cell r="P144">
            <v>0</v>
          </cell>
          <cell r="Q144" t="str">
            <v>Emergency Repair Well #4</v>
          </cell>
          <cell r="R144" t="str">
            <v>C</v>
          </cell>
          <cell r="S144">
            <v>0</v>
          </cell>
          <cell r="T144">
            <v>0</v>
          </cell>
          <cell r="U144">
            <v>0</v>
          </cell>
          <cell r="V144">
            <v>39098</v>
          </cell>
          <cell r="W144">
            <v>39172</v>
          </cell>
          <cell r="X144">
            <v>39206</v>
          </cell>
          <cell r="Y144" t="str">
            <v>135-0935-115-07-09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Q2</v>
          </cell>
        </row>
        <row r="145">
          <cell r="A145" t="str">
            <v>35 - TR</v>
          </cell>
          <cell r="B145">
            <v>39211</v>
          </cell>
          <cell r="C145" t="str">
            <v>Monica Stoica</v>
          </cell>
          <cell r="D145" t="str">
            <v xml:space="preserve"> </v>
          </cell>
          <cell r="E145" t="str">
            <v xml:space="preserve">Not in system </v>
          </cell>
          <cell r="F145">
            <v>0</v>
          </cell>
          <cell r="G145" t="str">
            <v>Western</v>
          </cell>
          <cell r="H145" t="str">
            <v>NV</v>
          </cell>
          <cell r="I145">
            <v>35</v>
          </cell>
          <cell r="J145" t="str">
            <v>Spring Creek Utilities Company</v>
          </cell>
          <cell r="K145">
            <v>110</v>
          </cell>
          <cell r="L145" t="str">
            <v>Spring Creek Utilities Company</v>
          </cell>
          <cell r="M145">
            <v>0</v>
          </cell>
          <cell r="N145">
            <v>0</v>
          </cell>
          <cell r="O145" t="str">
            <v>Y</v>
          </cell>
          <cell r="P145">
            <v>0</v>
          </cell>
          <cell r="Q145" t="str">
            <v>TRANSPORTATION</v>
          </cell>
          <cell r="R145" t="str">
            <v>C</v>
          </cell>
          <cell r="S145">
            <v>0</v>
          </cell>
          <cell r="T145">
            <v>0</v>
          </cell>
          <cell r="U145">
            <v>0</v>
          </cell>
          <cell r="V145">
            <v>39173</v>
          </cell>
          <cell r="W145">
            <v>39263</v>
          </cell>
          <cell r="X145" t="str">
            <v xml:space="preserve"> </v>
          </cell>
          <cell r="Y145" t="str">
            <v xml:space="preserve"> </v>
          </cell>
          <cell r="Z145">
            <v>31195.13</v>
          </cell>
          <cell r="AA145">
            <v>0</v>
          </cell>
          <cell r="AB145">
            <v>31195.13</v>
          </cell>
          <cell r="AC145">
            <v>0</v>
          </cell>
          <cell r="AD145">
            <v>0</v>
          </cell>
          <cell r="AE145">
            <v>31195.13</v>
          </cell>
          <cell r="AF145">
            <v>0</v>
          </cell>
          <cell r="AG145">
            <v>0</v>
          </cell>
          <cell r="AH145">
            <v>0</v>
          </cell>
          <cell r="AI145">
            <v>31195.13</v>
          </cell>
          <cell r="AJ145" t="str">
            <v>Q2</v>
          </cell>
        </row>
        <row r="146">
          <cell r="A146" t="str">
            <v>35 - IT</v>
          </cell>
          <cell r="B146">
            <v>39211</v>
          </cell>
          <cell r="C146" t="str">
            <v>Monica Stoica</v>
          </cell>
          <cell r="D146" t="str">
            <v xml:space="preserve"> </v>
          </cell>
          <cell r="E146" t="str">
            <v xml:space="preserve">Not in system </v>
          </cell>
          <cell r="F146">
            <v>0</v>
          </cell>
          <cell r="G146" t="str">
            <v>Western</v>
          </cell>
          <cell r="H146" t="str">
            <v>NV</v>
          </cell>
          <cell r="I146">
            <v>35</v>
          </cell>
          <cell r="J146" t="str">
            <v>Spring Creek Utilities Company</v>
          </cell>
          <cell r="K146">
            <v>110</v>
          </cell>
          <cell r="L146" t="str">
            <v>Spring Creek Utilities Company</v>
          </cell>
          <cell r="M146">
            <v>0</v>
          </cell>
          <cell r="N146">
            <v>0</v>
          </cell>
          <cell r="O146" t="str">
            <v>Y</v>
          </cell>
          <cell r="P146">
            <v>0</v>
          </cell>
          <cell r="Q146" t="str">
            <v>COMPUTERS</v>
          </cell>
          <cell r="R146" t="str">
            <v>C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 xml:space="preserve"> </v>
          </cell>
          <cell r="Y146" t="str">
            <v xml:space="preserve"> </v>
          </cell>
          <cell r="Z146">
            <v>0</v>
          </cell>
          <cell r="AA146">
            <v>0</v>
          </cell>
          <cell r="AB146">
            <v>718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Q2</v>
          </cell>
        </row>
        <row r="147">
          <cell r="A147">
            <v>4641</v>
          </cell>
          <cell r="B147">
            <v>39238</v>
          </cell>
          <cell r="C147" t="str">
            <v>Wendy Wentz</v>
          </cell>
          <cell r="D147" t="str">
            <v xml:space="preserve"> </v>
          </cell>
          <cell r="E147" t="str">
            <v>Open</v>
          </cell>
          <cell r="F147" t="str">
            <v>Maintenance</v>
          </cell>
          <cell r="G147" t="str">
            <v>Western</v>
          </cell>
          <cell r="H147" t="str">
            <v>NV</v>
          </cell>
          <cell r="I147">
            <v>34</v>
          </cell>
          <cell r="J147" t="str">
            <v>Utilities, Inc. of Nevada</v>
          </cell>
          <cell r="K147">
            <v>120</v>
          </cell>
          <cell r="L147" t="str">
            <v>Utlities, Inc. of Nevada</v>
          </cell>
          <cell r="M147">
            <v>0</v>
          </cell>
          <cell r="N147">
            <v>0</v>
          </cell>
          <cell r="O147" t="str">
            <v>Y</v>
          </cell>
          <cell r="P147">
            <v>0</v>
          </cell>
          <cell r="Q147" t="str">
            <v>UIN Sewger Well - Emergency Repair</v>
          </cell>
          <cell r="R147" t="str">
            <v>C</v>
          </cell>
          <cell r="S147" t="str">
            <v>High</v>
          </cell>
          <cell r="T147" t="str">
            <v>High</v>
          </cell>
          <cell r="U147">
            <v>0</v>
          </cell>
          <cell r="V147">
            <v>39235</v>
          </cell>
          <cell r="W147">
            <v>39263</v>
          </cell>
          <cell r="X147" t="str">
            <v xml:space="preserve"> </v>
          </cell>
          <cell r="Y147" t="str">
            <v>034-0120-115-07-01</v>
          </cell>
          <cell r="Z147">
            <v>717.64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717.64</v>
          </cell>
          <cell r="AF147">
            <v>0</v>
          </cell>
          <cell r="AG147">
            <v>0</v>
          </cell>
          <cell r="AH147">
            <v>0</v>
          </cell>
          <cell r="AI147">
            <v>717.64</v>
          </cell>
          <cell r="AJ147" t="str">
            <v>Q2</v>
          </cell>
        </row>
        <row r="148">
          <cell r="A148">
            <v>4569</v>
          </cell>
          <cell r="B148">
            <v>39237</v>
          </cell>
          <cell r="C148" t="str">
            <v>Wendy Wentz</v>
          </cell>
          <cell r="D148">
            <v>39178</v>
          </cell>
          <cell r="E148" t="str">
            <v>Placed In Service</v>
          </cell>
          <cell r="F148" t="str">
            <v>Maintenance</v>
          </cell>
          <cell r="G148" t="str">
            <v>Western</v>
          </cell>
          <cell r="H148" t="str">
            <v>AZ</v>
          </cell>
          <cell r="I148">
            <v>135</v>
          </cell>
          <cell r="J148" t="str">
            <v>Bermuda Water Company</v>
          </cell>
          <cell r="K148">
            <v>935</v>
          </cell>
          <cell r="L148" t="str">
            <v>Bermuda Water Company</v>
          </cell>
          <cell r="M148">
            <v>0</v>
          </cell>
          <cell r="N148">
            <v>0</v>
          </cell>
          <cell r="O148" t="str">
            <v>Y</v>
          </cell>
          <cell r="P148">
            <v>0</v>
          </cell>
          <cell r="Q148" t="str">
            <v>Emergency Repair Well #4</v>
          </cell>
          <cell r="R148" t="str">
            <v>C</v>
          </cell>
          <cell r="S148" t="str">
            <v>High</v>
          </cell>
          <cell r="T148" t="str">
            <v>High</v>
          </cell>
          <cell r="U148">
            <v>0</v>
          </cell>
          <cell r="V148">
            <v>39142</v>
          </cell>
          <cell r="W148">
            <v>39187</v>
          </cell>
          <cell r="X148">
            <v>39204</v>
          </cell>
          <cell r="Y148" t="str">
            <v>135-0935-115-07-11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Q2</v>
          </cell>
        </row>
        <row r="149">
          <cell r="A149">
            <v>4633</v>
          </cell>
          <cell r="B149">
            <v>39237</v>
          </cell>
          <cell r="C149" t="str">
            <v>Wendy Wentz</v>
          </cell>
          <cell r="D149">
            <v>39227</v>
          </cell>
          <cell r="E149" t="str">
            <v>Placed In Service</v>
          </cell>
          <cell r="F149" t="str">
            <v>Maintenance</v>
          </cell>
          <cell r="G149" t="str">
            <v>Western</v>
          </cell>
          <cell r="H149" t="str">
            <v>AZ</v>
          </cell>
          <cell r="I149">
            <v>135</v>
          </cell>
          <cell r="J149" t="str">
            <v>Bermuda Water Company</v>
          </cell>
          <cell r="K149">
            <v>935</v>
          </cell>
          <cell r="L149" t="str">
            <v>Bermuda Water Company</v>
          </cell>
          <cell r="M149">
            <v>0</v>
          </cell>
          <cell r="N149">
            <v>0</v>
          </cell>
          <cell r="O149" t="str">
            <v>Y</v>
          </cell>
          <cell r="P149">
            <v>0</v>
          </cell>
          <cell r="Q149" t="str">
            <v>Emergency Repair Well #1</v>
          </cell>
          <cell r="R149" t="str">
            <v>C</v>
          </cell>
          <cell r="S149" t="str">
            <v>High</v>
          </cell>
          <cell r="T149" t="str">
            <v>High</v>
          </cell>
          <cell r="U149">
            <v>0</v>
          </cell>
          <cell r="V149">
            <v>39199</v>
          </cell>
          <cell r="W149">
            <v>39232</v>
          </cell>
          <cell r="X149">
            <v>39252</v>
          </cell>
          <cell r="Y149" t="str">
            <v>135-0935-115-07-12</v>
          </cell>
          <cell r="Z149">
            <v>16902.36</v>
          </cell>
          <cell r="AA149">
            <v>0</v>
          </cell>
          <cell r="AB149">
            <v>16902.36</v>
          </cell>
          <cell r="AC149">
            <v>0</v>
          </cell>
          <cell r="AD149">
            <v>0</v>
          </cell>
          <cell r="AE149">
            <v>16902.36</v>
          </cell>
          <cell r="AF149">
            <v>0</v>
          </cell>
          <cell r="AG149">
            <v>0</v>
          </cell>
          <cell r="AH149">
            <v>0</v>
          </cell>
          <cell r="AI149">
            <v>16902.36</v>
          </cell>
          <cell r="AJ149" t="str">
            <v>Q2</v>
          </cell>
        </row>
        <row r="150">
          <cell r="A150">
            <v>4634</v>
          </cell>
          <cell r="B150">
            <v>39237</v>
          </cell>
          <cell r="C150" t="str">
            <v>Wendy Wentz</v>
          </cell>
          <cell r="D150">
            <v>39227</v>
          </cell>
          <cell r="E150" t="str">
            <v>Placed In Service</v>
          </cell>
          <cell r="F150">
            <v>0</v>
          </cell>
          <cell r="G150" t="str">
            <v>Western</v>
          </cell>
          <cell r="H150" t="str">
            <v>NV</v>
          </cell>
          <cell r="I150">
            <v>140</v>
          </cell>
          <cell r="J150" t="str">
            <v>Utilities, Inc. of Central Nevada</v>
          </cell>
          <cell r="K150">
            <v>140</v>
          </cell>
          <cell r="L150" t="str">
            <v>Utilities, Inc. of Central Nevada</v>
          </cell>
          <cell r="M150">
            <v>0</v>
          </cell>
          <cell r="N150">
            <v>0</v>
          </cell>
          <cell r="O150" t="str">
            <v>Y</v>
          </cell>
          <cell r="P150">
            <v>0</v>
          </cell>
          <cell r="Q150" t="str">
            <v>Mountain Falls Tank Painting - UI Logo</v>
          </cell>
          <cell r="R150" t="str">
            <v>C</v>
          </cell>
          <cell r="S150" t="str">
            <v>Low</v>
          </cell>
          <cell r="T150" t="str">
            <v>Low</v>
          </cell>
          <cell r="U150">
            <v>0</v>
          </cell>
          <cell r="V150">
            <v>39234</v>
          </cell>
          <cell r="W150">
            <v>39263</v>
          </cell>
          <cell r="X150">
            <v>39238</v>
          </cell>
          <cell r="Y150" t="str">
            <v>140-0140-115-07-04</v>
          </cell>
          <cell r="Z150">
            <v>30438</v>
          </cell>
          <cell r="AA150">
            <v>0</v>
          </cell>
          <cell r="AB150">
            <v>30438</v>
          </cell>
          <cell r="AC150">
            <v>0</v>
          </cell>
          <cell r="AD150">
            <v>0</v>
          </cell>
          <cell r="AE150">
            <v>30438</v>
          </cell>
          <cell r="AF150">
            <v>0</v>
          </cell>
          <cell r="AG150">
            <v>0</v>
          </cell>
          <cell r="AH150">
            <v>0</v>
          </cell>
          <cell r="AI150">
            <v>30438</v>
          </cell>
          <cell r="AJ150" t="str">
            <v>Q2</v>
          </cell>
        </row>
        <row r="151">
          <cell r="A151">
            <v>3736</v>
          </cell>
          <cell r="B151">
            <v>39244</v>
          </cell>
          <cell r="C151" t="str">
            <v>Diane Zawadzki</v>
          </cell>
          <cell r="D151">
            <v>39143</v>
          </cell>
          <cell r="E151" t="str">
            <v>Open</v>
          </cell>
          <cell r="F151">
            <v>0</v>
          </cell>
          <cell r="G151" t="str">
            <v>Western</v>
          </cell>
          <cell r="H151" t="str">
            <v>NV</v>
          </cell>
          <cell r="I151">
            <v>140</v>
          </cell>
          <cell r="J151" t="str">
            <v>Utilities, Inc. of Central Nevada</v>
          </cell>
          <cell r="K151">
            <v>140</v>
          </cell>
          <cell r="L151" t="str">
            <v>Utilities, Inc. of Central Nevada</v>
          </cell>
          <cell r="M151">
            <v>0</v>
          </cell>
          <cell r="N151">
            <v>0</v>
          </cell>
          <cell r="O151" t="str">
            <v>Y</v>
          </cell>
          <cell r="P151">
            <v>0</v>
          </cell>
          <cell r="Q151" t="str">
            <v>Emergency Repair Well #1</v>
          </cell>
          <cell r="R151" t="str">
            <v>C</v>
          </cell>
          <cell r="S151">
            <v>0</v>
          </cell>
          <cell r="T151">
            <v>0</v>
          </cell>
          <cell r="U151">
            <v>0</v>
          </cell>
          <cell r="V151">
            <v>39234</v>
          </cell>
          <cell r="W151">
            <v>39263</v>
          </cell>
          <cell r="X151" t="str">
            <v xml:space="preserve"> </v>
          </cell>
          <cell r="Y151" t="str">
            <v>071-1355-116-06-01</v>
          </cell>
          <cell r="Z151">
            <v>4200</v>
          </cell>
          <cell r="AA151">
            <v>0</v>
          </cell>
          <cell r="AB151">
            <v>4200</v>
          </cell>
          <cell r="AC151">
            <v>0</v>
          </cell>
          <cell r="AD151">
            <v>0</v>
          </cell>
          <cell r="AE151">
            <v>4200</v>
          </cell>
          <cell r="AF151">
            <v>0</v>
          </cell>
          <cell r="AG151">
            <v>0</v>
          </cell>
          <cell r="AH151">
            <v>0</v>
          </cell>
          <cell r="AI151">
            <v>4200</v>
          </cell>
          <cell r="AJ151" t="str">
            <v>Q2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41820</v>
          </cell>
        </row>
        <row r="10">
          <cell r="C10">
            <v>42369</v>
          </cell>
        </row>
        <row r="13">
          <cell r="C13">
            <v>15393.300000000001</v>
          </cell>
          <cell r="D13">
            <v>0.80953457796476469</v>
          </cell>
        </row>
        <row r="14">
          <cell r="C14">
            <v>3621.7000000000003</v>
          </cell>
          <cell r="D14">
            <v>0.19046542203523537</v>
          </cell>
        </row>
        <row r="15">
          <cell r="C15">
            <v>19015</v>
          </cell>
        </row>
      </sheetData>
      <sheetData sheetId="2"/>
      <sheetData sheetId="3"/>
      <sheetData sheetId="4">
        <row r="74">
          <cell r="U74">
            <v>7752123.3597784936</v>
          </cell>
        </row>
      </sheetData>
      <sheetData sheetId="5"/>
      <sheetData sheetId="6">
        <row r="11">
          <cell r="J11">
            <v>433850436.86144823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115926.06699073759</v>
          </cell>
        </row>
      </sheetData>
      <sheetData sheetId="55">
        <row r="69">
          <cell r="E69">
            <v>164595.12000000002</v>
          </cell>
        </row>
      </sheetData>
      <sheetData sheetId="56"/>
      <sheetData sheetId="57">
        <row r="797">
          <cell r="D797" t="str">
            <v>CUSTOMERS</v>
          </cell>
        </row>
      </sheetData>
      <sheetData sheetId="58"/>
      <sheetData sheetId="59"/>
      <sheetData sheetId="60"/>
      <sheetData sheetId="61">
        <row r="9">
          <cell r="C9">
            <v>1020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7"/>
      <sheetName val="Sch.D - Rev 2019"/>
      <sheetName val="Sch.E - Proposed Rates"/>
      <sheetName val="Sch.F - Average Bills"/>
      <sheetName val="USI Revenue Proof"/>
      <sheetName val="COSS Output&gt;&gt;"/>
      <sheetName val="DWD-8 Water"/>
      <sheetName val="DWD-16 Wastewater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Cap Structure Backup &gt;&gt;&gt;"/>
      <sheetName val="0717 Amort JE"/>
      <sheetName val="073117 IS"/>
      <sheetName val="073116 IS"/>
      <sheetName val="123116 IS"/>
      <sheetName val="0717 181.2 Debt Amort"/>
      <sheetName val="long-term debt"/>
      <sheetName val="wacc"/>
      <sheetName val="Cap 2017.07.31"/>
      <sheetName val="180MM"/>
      <sheetName val="ST.SE.Backup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Computer Inputs"/>
      <sheetName val="Depreciation&gt;&gt;"/>
      <sheetName val="wp - r7 w"/>
      <sheetName val="wp - r7 s"/>
      <sheetName val="wp - r7 w support"/>
      <sheetName val="wp - r7 s support"/>
      <sheetName val="IL DP Default"/>
      <sheetName val="HomeServe&gt;&gt;"/>
      <sheetName val="wp - s HS Adj"/>
      <sheetName val="Def Maint&gt;&gt;"/>
      <sheetName val="wp - u Def Charges Summary"/>
      <sheetName val="Prepaids&gt;&gt;"/>
      <sheetName val="wp- v Prepaids"/>
      <sheetName val="ADIT&gt;&gt;"/>
      <sheetName val="Pro Forma Present"/>
      <sheetName val="Plant in Service (WW) COSS"/>
      <sheetName val="ADIT Proration"/>
      <sheetName val="750"/>
      <sheetName val="ADIT Workpapers &gt;&gt;"/>
      <sheetName val="TB"/>
      <sheetName val="IL Book D&amp;A YTD-July 31"/>
      <sheetName val="Bonus Depr"/>
      <sheetName val="2017 Additions Tax Depr"/>
      <sheetName val="2017 Monthly Depr"/>
      <sheetName val="2018 Monthly Depr"/>
      <sheetName val="2019 Monthly Depr"/>
      <sheetName val="TB&gt;&gt;"/>
      <sheetName val="TTM 0717"/>
      <sheetName val="TTM 0717_WS"/>
      <sheetName val="0614 TB"/>
      <sheetName val="0717 TB"/>
      <sheetName val="Linked TTM 0717"/>
      <sheetName val="Linked 0918 FCST"/>
      <sheetName val="Linked 0919 FCST"/>
      <sheetName val="Forecast&gt;&gt;"/>
      <sheetName val="0918 O&amp;M-TOTI"/>
      <sheetName val="0918 O&amp;M-TOTI TTM FCST"/>
      <sheetName val="0919 O&amp;M-TOTI TTM FCST"/>
      <sheetName val="Pro Forma Capital"/>
      <sheetName val="Rates"/>
      <sheetName val="AUX&gt;&gt;"/>
      <sheetName val="ERC 2017"/>
      <sheetName val="NARUC ACCs "/>
      <sheetName val="JDE CO"/>
      <sheetName val="Lists"/>
    </sheetNames>
    <sheetDataSet>
      <sheetData sheetId="0"/>
      <sheetData sheetId="1">
        <row r="3">
          <cell r="F3">
            <v>750</v>
          </cell>
        </row>
        <row r="8">
          <cell r="C8">
            <v>42947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L34">
            <v>-2.2692650546074833E-2</v>
          </cell>
        </row>
      </sheetData>
      <sheetData sheetId="11"/>
      <sheetData sheetId="12"/>
      <sheetData sheetId="13"/>
      <sheetData sheetId="14"/>
      <sheetData sheetId="15">
        <row r="20">
          <cell r="E20">
            <v>6.1492921690132259E-3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F40">
            <v>0.47848706559764664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824">
          <cell r="D824" t="str">
            <v>CUSTOMERS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">
          <cell r="J1" t="str">
            <v>Net Posting 07</v>
          </cell>
        </row>
      </sheetData>
      <sheetData sheetId="84"/>
      <sheetData sheetId="85">
        <row r="1">
          <cell r="B1" t="str">
            <v>UTILITIES, INC. LIST OF COMPANIES</v>
          </cell>
        </row>
      </sheetData>
      <sheetData sheetId="8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/>
      <sheetData sheetId="1">
        <row r="4">
          <cell r="G4" t="str">
            <v>Case No. 2018 - 00208</v>
          </cell>
        </row>
        <row r="6">
          <cell r="G6" t="str">
            <v>WATER SERVICE CORPORATION OF KENTUCKY</v>
          </cell>
        </row>
        <row r="9">
          <cell r="G9" t="str">
            <v>Test Year Ended 12/31/2017</v>
          </cell>
        </row>
      </sheetData>
      <sheetData sheetId="2"/>
      <sheetData sheetId="3"/>
      <sheetData sheetId="4">
        <row r="11">
          <cell r="J11">
            <v>2416580.1100001005</v>
          </cell>
        </row>
      </sheetData>
      <sheetData sheetId="5">
        <row r="23">
          <cell r="E23">
            <v>6278120.5600000015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">
          <cell r="C11">
            <v>2477391.4600000004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05">
          <cell r="B705" t="str">
            <v>CUSTOMERS</v>
          </cell>
          <cell r="C705">
            <v>7107.0999999999995</v>
          </cell>
          <cell r="D705">
            <v>0</v>
          </cell>
          <cell r="E705">
            <v>7107.0999999999995</v>
          </cell>
          <cell r="F705">
            <v>1</v>
          </cell>
          <cell r="G705">
            <v>0</v>
          </cell>
          <cell r="H705">
            <v>1</v>
          </cell>
        </row>
        <row r="706">
          <cell r="B706" t="str">
            <v>REVENUES</v>
          </cell>
          <cell r="C706">
            <v>-2655132.1600000006</v>
          </cell>
          <cell r="D706">
            <v>0</v>
          </cell>
          <cell r="E706">
            <v>-2655132.1600000006</v>
          </cell>
          <cell r="F706">
            <v>1</v>
          </cell>
          <cell r="G706">
            <v>0</v>
          </cell>
          <cell r="H706">
            <v>1</v>
          </cell>
        </row>
        <row r="707">
          <cell r="B707" t="str">
            <v>PLANT IN SERVICE</v>
          </cell>
          <cell r="C707">
            <v>12723289.330000002</v>
          </cell>
          <cell r="D707">
            <v>0</v>
          </cell>
          <cell r="E707">
            <v>12723289.330000002</v>
          </cell>
          <cell r="F707">
            <v>1</v>
          </cell>
          <cell r="G707">
            <v>0</v>
          </cell>
          <cell r="H707">
            <v>1</v>
          </cell>
        </row>
        <row r="708">
          <cell r="B708" t="str">
            <v>NET PLANT</v>
          </cell>
          <cell r="C708">
            <v>7020686.9900000021</v>
          </cell>
          <cell r="D708">
            <v>0</v>
          </cell>
          <cell r="E708">
            <v>7020686.9900000021</v>
          </cell>
          <cell r="F708">
            <v>1</v>
          </cell>
          <cell r="G708">
            <v>0</v>
          </cell>
          <cell r="H708">
            <v>1</v>
          </cell>
        </row>
        <row r="709">
          <cell r="B709" t="str">
            <v>DEFERRED MAINTENANCE</v>
          </cell>
          <cell r="C709">
            <v>207391.05</v>
          </cell>
          <cell r="D709">
            <v>0</v>
          </cell>
          <cell r="E709">
            <v>207391.05</v>
          </cell>
          <cell r="F709">
            <v>1</v>
          </cell>
          <cell r="G709">
            <v>0</v>
          </cell>
          <cell r="H709">
            <v>1</v>
          </cell>
        </row>
        <row r="710">
          <cell r="B710" t="str">
            <v>CIAC</v>
          </cell>
          <cell r="C710">
            <v>-268212.19</v>
          </cell>
          <cell r="D710">
            <v>0</v>
          </cell>
          <cell r="E710">
            <v>-268212.19</v>
          </cell>
          <cell r="F710">
            <v>1</v>
          </cell>
          <cell r="G710">
            <v>0</v>
          </cell>
          <cell r="H710">
            <v>1</v>
          </cell>
        </row>
        <row r="711">
          <cell r="B711" t="str">
            <v>CAP STRUCTURE</v>
          </cell>
          <cell r="C711">
            <v>33123.9845027626</v>
          </cell>
          <cell r="D711">
            <v>562518.17549723748</v>
          </cell>
          <cell r="E711">
            <v>595642.16</v>
          </cell>
          <cell r="F711">
            <v>5.5610543925840639E-2</v>
          </cell>
          <cell r="G711">
            <v>0.94438945607415947</v>
          </cell>
          <cell r="H711">
            <v>1</v>
          </cell>
        </row>
        <row r="712">
          <cell r="B712"/>
          <cell r="C712"/>
          <cell r="D712"/>
          <cell r="E712"/>
          <cell r="F712"/>
          <cell r="G712"/>
          <cell r="H712"/>
        </row>
      </sheetData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DBFE1-7374-4C02-B984-04537D9B71E2}">
  <dimension ref="A1:G43"/>
  <sheetViews>
    <sheetView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35" sqref="J35"/>
    </sheetView>
  </sheetViews>
  <sheetFormatPr defaultColWidth="9.28515625" defaultRowHeight="15"/>
  <cols>
    <col min="1" max="1" width="7.85546875" style="9" bestFit="1" customWidth="1"/>
    <col min="2" max="2" width="43.42578125" style="9" bestFit="1" customWidth="1"/>
    <col min="3" max="3" width="14.28515625" style="9" bestFit="1" customWidth="1"/>
    <col min="4" max="4" width="1.7109375" style="9" customWidth="1"/>
    <col min="5" max="5" width="14.28515625" style="9" bestFit="1" customWidth="1"/>
    <col min="6" max="6" width="1.7109375" style="9" customWidth="1"/>
    <col min="7" max="7" width="14.28515625" style="9" bestFit="1" customWidth="1"/>
    <col min="8" max="16384" width="9.28515625" style="9"/>
  </cols>
  <sheetData>
    <row r="1" spans="1:7">
      <c r="A1" s="24" t="s">
        <v>27</v>
      </c>
    </row>
    <row r="3" spans="1:7">
      <c r="A3" s="10"/>
      <c r="B3" s="11"/>
    </row>
    <row r="4" spans="1:7" ht="30">
      <c r="A4" s="12" t="s">
        <v>1</v>
      </c>
      <c r="B4" s="1" t="s">
        <v>2</v>
      </c>
      <c r="C4" s="2">
        <v>43008</v>
      </c>
      <c r="E4" s="2">
        <v>43100</v>
      </c>
      <c r="G4" s="2">
        <v>43100</v>
      </c>
    </row>
    <row r="5" spans="1:7">
      <c r="A5" s="13">
        <v>1</v>
      </c>
      <c r="B5" s="5" t="s">
        <v>3</v>
      </c>
      <c r="C5" s="3">
        <v>2472699.42</v>
      </c>
      <c r="E5" s="3">
        <v>2477391.4600000004</v>
      </c>
      <c r="G5" s="3">
        <f>E5</f>
        <v>2477391.4600000004</v>
      </c>
    </row>
    <row r="6" spans="1:7">
      <c r="A6" s="13">
        <v>2</v>
      </c>
      <c r="B6" s="5"/>
      <c r="C6" s="4"/>
      <c r="E6" s="4"/>
      <c r="G6" s="4"/>
    </row>
    <row r="7" spans="1:7">
      <c r="A7" s="13">
        <v>3</v>
      </c>
      <c r="B7" s="4" t="s">
        <v>4</v>
      </c>
      <c r="C7" s="4">
        <v>991801.42999999993</v>
      </c>
      <c r="E7" s="4">
        <v>1114972.5499999998</v>
      </c>
      <c r="G7" s="4">
        <f>E7</f>
        <v>1114972.5499999998</v>
      </c>
    </row>
    <row r="8" spans="1:7">
      <c r="A8" s="13">
        <v>4</v>
      </c>
      <c r="B8" s="4" t="s">
        <v>5</v>
      </c>
      <c r="C8" s="4">
        <v>787980.16</v>
      </c>
      <c r="E8" s="4">
        <v>670827.51000000013</v>
      </c>
      <c r="G8" s="4">
        <f t="shared" ref="G8:G12" si="0">E8</f>
        <v>670827.51000000013</v>
      </c>
    </row>
    <row r="9" spans="1:7">
      <c r="A9" s="13">
        <v>5</v>
      </c>
      <c r="B9" s="4" t="s">
        <v>6</v>
      </c>
      <c r="C9" s="4">
        <v>278843.42</v>
      </c>
      <c r="E9" s="4">
        <v>278883.77999999997</v>
      </c>
      <c r="G9" s="4">
        <f t="shared" si="0"/>
        <v>278883.77999999997</v>
      </c>
    </row>
    <row r="10" spans="1:7">
      <c r="A10" s="13">
        <v>6</v>
      </c>
      <c r="B10" s="4" t="s">
        <v>7</v>
      </c>
      <c r="C10" s="5">
        <v>136283.45000000001</v>
      </c>
      <c r="E10" s="5">
        <v>156798.81999999998</v>
      </c>
      <c r="G10" s="4">
        <f t="shared" si="0"/>
        <v>156798.81999999998</v>
      </c>
    </row>
    <row r="11" spans="1:7">
      <c r="A11" s="13">
        <v>7</v>
      </c>
      <c r="B11" s="4" t="s">
        <v>8</v>
      </c>
      <c r="C11" s="5">
        <v>-177248.3</v>
      </c>
      <c r="E11" s="5">
        <v>-177740.7</v>
      </c>
      <c r="G11" s="4">
        <f t="shared" si="0"/>
        <v>-177740.7</v>
      </c>
    </row>
    <row r="12" spans="1:7">
      <c r="A12" s="13">
        <v>8</v>
      </c>
      <c r="B12" s="4" t="s">
        <v>9</v>
      </c>
      <c r="C12" s="5">
        <v>162864.45000000001</v>
      </c>
      <c r="E12" s="5">
        <v>156983.07999999999</v>
      </c>
      <c r="G12" s="6">
        <f t="shared" si="0"/>
        <v>156983.07999999999</v>
      </c>
    </row>
    <row r="13" spans="1:7">
      <c r="A13" s="13">
        <v>9</v>
      </c>
      <c r="B13" s="4"/>
      <c r="C13" s="7"/>
      <c r="E13" s="7"/>
      <c r="G13" s="7"/>
    </row>
    <row r="14" spans="1:7">
      <c r="A14" s="13">
        <v>10</v>
      </c>
      <c r="B14" s="4" t="s">
        <v>10</v>
      </c>
      <c r="C14" s="3">
        <f>C5-C7-C8-C9-C10-C11-C12</f>
        <v>292174.80999999994</v>
      </c>
      <c r="E14" s="3">
        <f>E5-E7-E8-E9-E10-E11-E12</f>
        <v>276666.42000000062</v>
      </c>
      <c r="G14" s="3">
        <f>G5-G7-G8-G9-G10-G11-G12</f>
        <v>276666.42000000062</v>
      </c>
    </row>
    <row r="15" spans="1:7">
      <c r="A15" s="13">
        <v>11</v>
      </c>
      <c r="B15" s="4" t="s">
        <v>25</v>
      </c>
      <c r="C15" s="8">
        <v>0.06</v>
      </c>
      <c r="E15" s="8">
        <v>0.06</v>
      </c>
      <c r="G15" s="8">
        <v>0.05</v>
      </c>
    </row>
    <row r="16" spans="1:7">
      <c r="A16" s="13">
        <v>12</v>
      </c>
      <c r="B16" s="4" t="s">
        <v>11</v>
      </c>
      <c r="C16" s="6">
        <f>C14*6%</f>
        <v>17530.488599999997</v>
      </c>
      <c r="E16" s="6">
        <f>E14*6%</f>
        <v>16599.985200000036</v>
      </c>
      <c r="G16" s="6">
        <f>G14*5%</f>
        <v>13833.321000000033</v>
      </c>
    </row>
    <row r="17" spans="1:7">
      <c r="A17" s="13">
        <v>13</v>
      </c>
      <c r="B17" s="4"/>
      <c r="C17" s="5"/>
      <c r="E17" s="5"/>
      <c r="G17" s="5"/>
    </row>
    <row r="18" spans="1:7">
      <c r="A18" s="13">
        <v>14</v>
      </c>
      <c r="B18" s="4" t="s">
        <v>12</v>
      </c>
      <c r="C18" s="3">
        <f>C14</f>
        <v>292174.80999999994</v>
      </c>
      <c r="E18" s="3">
        <f>E14</f>
        <v>276666.42000000062</v>
      </c>
      <c r="G18" s="3">
        <f>G14</f>
        <v>276666.42000000062</v>
      </c>
    </row>
    <row r="19" spans="1:7">
      <c r="A19" s="13">
        <v>15</v>
      </c>
      <c r="B19" s="4"/>
      <c r="C19" s="4"/>
      <c r="E19" s="4"/>
      <c r="G19" s="4"/>
    </row>
    <row r="20" spans="1:7">
      <c r="A20" s="13">
        <v>16</v>
      </c>
      <c r="B20" s="4" t="s">
        <v>13</v>
      </c>
      <c r="C20" s="6">
        <f>C16</f>
        <v>17530.488599999997</v>
      </c>
      <c r="E20" s="6">
        <f>E16</f>
        <v>16599.985200000036</v>
      </c>
      <c r="G20" s="6">
        <f>G16</f>
        <v>13833.321000000033</v>
      </c>
    </row>
    <row r="21" spans="1:7">
      <c r="A21" s="13">
        <v>17</v>
      </c>
      <c r="B21" s="4"/>
      <c r="C21" s="4"/>
      <c r="E21" s="4"/>
      <c r="G21" s="4"/>
    </row>
    <row r="22" spans="1:7">
      <c r="A22" s="13">
        <v>18</v>
      </c>
      <c r="B22" s="4" t="s">
        <v>14</v>
      </c>
      <c r="C22" s="5">
        <f>C18-C20</f>
        <v>274644.32139999996</v>
      </c>
      <c r="E22" s="5">
        <f>E18-E20</f>
        <v>260066.4348000006</v>
      </c>
      <c r="G22" s="5">
        <f>G18-G20</f>
        <v>262833.09900000057</v>
      </c>
    </row>
    <row r="23" spans="1:7">
      <c r="A23" s="13">
        <v>19</v>
      </c>
      <c r="B23" s="4" t="s">
        <v>15</v>
      </c>
      <c r="C23" s="14">
        <v>0.35</v>
      </c>
      <c r="E23" s="14">
        <v>0.35</v>
      </c>
      <c r="G23" s="14">
        <v>0.21</v>
      </c>
    </row>
    <row r="24" spans="1:7">
      <c r="A24" s="13">
        <v>20</v>
      </c>
      <c r="B24" s="4"/>
      <c r="C24" s="5"/>
      <c r="E24" s="5"/>
      <c r="G24" s="5"/>
    </row>
    <row r="25" spans="1:7" ht="15.75" thickBot="1">
      <c r="A25" s="13">
        <v>21</v>
      </c>
      <c r="B25" s="4" t="s">
        <v>16</v>
      </c>
      <c r="C25" s="15">
        <f>C22*C23</f>
        <v>96125.512489999979</v>
      </c>
      <c r="E25" s="15">
        <f>E22*E23</f>
        <v>91023.2521800002</v>
      </c>
      <c r="G25" s="15">
        <f>G22*G23</f>
        <v>55194.950790000119</v>
      </c>
    </row>
    <row r="26" spans="1:7" ht="15.75" thickTop="1">
      <c r="A26" s="13">
        <v>22</v>
      </c>
    </row>
    <row r="27" spans="1:7" ht="15.75" thickBot="1">
      <c r="A27" s="13">
        <v>23</v>
      </c>
      <c r="B27" s="4" t="s">
        <v>0</v>
      </c>
      <c r="C27" s="16">
        <f>C14-C20-C25</f>
        <v>178518.80890999996</v>
      </c>
      <c r="E27" s="16">
        <f>E14-E20-E25</f>
        <v>169043.18262000039</v>
      </c>
      <c r="G27" s="16">
        <f>G14-G20-G25</f>
        <v>207638.14821000045</v>
      </c>
    </row>
    <row r="28" spans="1:7" ht="15.75" thickTop="1">
      <c r="A28" s="13">
        <v>24</v>
      </c>
    </row>
    <row r="29" spans="1:7">
      <c r="A29" s="13">
        <v>25</v>
      </c>
      <c r="B29" s="9" t="s">
        <v>20</v>
      </c>
      <c r="C29" s="18">
        <f>SUM(C7:C12,C20,C25)</f>
        <v>2294180.6110899998</v>
      </c>
      <c r="E29" s="18">
        <f>SUM(E7:E12,E20,E25)</f>
        <v>2308348.2773800003</v>
      </c>
      <c r="G29" s="18">
        <f>SUM(G7:G12,G20,G25)</f>
        <v>2269753.3117900002</v>
      </c>
    </row>
    <row r="30" spans="1:7">
      <c r="A30" s="13">
        <v>26</v>
      </c>
      <c r="B30" s="9" t="s">
        <v>21</v>
      </c>
      <c r="C30" s="19">
        <f>C25+C20</f>
        <v>113656.00108999998</v>
      </c>
      <c r="E30" s="19">
        <f>E25+E20</f>
        <v>107623.23738000024</v>
      </c>
      <c r="G30" s="19">
        <f>G25+G20</f>
        <v>69028.271790000144</v>
      </c>
    </row>
    <row r="31" spans="1:7">
      <c r="A31" s="13">
        <v>27</v>
      </c>
      <c r="C31" s="20"/>
      <c r="E31" s="20"/>
    </row>
    <row r="32" spans="1:7">
      <c r="A32" s="13">
        <v>28</v>
      </c>
      <c r="B32" s="9" t="s">
        <v>22</v>
      </c>
      <c r="C32" s="21">
        <f>C29-C30</f>
        <v>2180524.61</v>
      </c>
      <c r="E32" s="21">
        <f>E29-E30</f>
        <v>2200725.04</v>
      </c>
      <c r="G32" s="21">
        <f>G29-G30</f>
        <v>2200725.04</v>
      </c>
    </row>
    <row r="33" spans="1:7">
      <c r="A33" s="13">
        <v>29</v>
      </c>
      <c r="B33" s="9" t="s">
        <v>23</v>
      </c>
      <c r="C33" s="14">
        <v>0.88</v>
      </c>
      <c r="E33" s="14">
        <v>0.88</v>
      </c>
      <c r="G33" s="14">
        <v>0.88</v>
      </c>
    </row>
    <row r="34" spans="1:7">
      <c r="A34" s="13">
        <v>30</v>
      </c>
      <c r="C34" s="20"/>
      <c r="E34" s="20"/>
      <c r="G34" s="20"/>
    </row>
    <row r="35" spans="1:7">
      <c r="A35" s="13">
        <v>31</v>
      </c>
      <c r="B35" s="9" t="s">
        <v>24</v>
      </c>
      <c r="C35" s="21">
        <f>C32/C33</f>
        <v>2477868.875</v>
      </c>
      <c r="E35" s="21">
        <f>E32/E33</f>
        <v>2500823.9090909092</v>
      </c>
      <c r="G35" s="21">
        <f>G32/G33</f>
        <v>2500823.9090909092</v>
      </c>
    </row>
    <row r="36" spans="1:7">
      <c r="A36" s="13">
        <v>32</v>
      </c>
    </row>
    <row r="37" spans="1:7">
      <c r="A37" s="13">
        <v>33</v>
      </c>
      <c r="B37" s="9" t="s">
        <v>26</v>
      </c>
      <c r="C37" s="17">
        <f>C5-C35</f>
        <v>-5169.4550000000745</v>
      </c>
      <c r="E37" s="17">
        <f>E5-E35</f>
        <v>-23432.449090908747</v>
      </c>
      <c r="G37" s="17">
        <f>G5-G35</f>
        <v>-23432.449090908747</v>
      </c>
    </row>
    <row r="38" spans="1:7">
      <c r="A38" s="13">
        <v>34</v>
      </c>
    </row>
    <row r="39" spans="1:7">
      <c r="A39" s="13">
        <v>35</v>
      </c>
      <c r="B39" s="9" t="s">
        <v>17</v>
      </c>
      <c r="C39" s="3">
        <v>5816009</v>
      </c>
      <c r="E39" s="3">
        <v>6278120.5600000015</v>
      </c>
      <c r="G39" s="3">
        <f>E39</f>
        <v>6278120.5600000015</v>
      </c>
    </row>
    <row r="40" spans="1:7">
      <c r="A40" s="13">
        <v>36</v>
      </c>
      <c r="B40" s="4"/>
      <c r="C40" s="5"/>
      <c r="E40" s="5"/>
    </row>
    <row r="41" spans="1:7">
      <c r="A41" s="13">
        <v>37</v>
      </c>
      <c r="B41" s="9" t="s">
        <v>18</v>
      </c>
      <c r="C41" s="22">
        <v>0.51851441283265554</v>
      </c>
      <c r="E41" s="22">
        <v>0.51851441283265554</v>
      </c>
      <c r="G41" s="22">
        <f>E41</f>
        <v>0.51851441283265554</v>
      </c>
    </row>
    <row r="42" spans="1:7">
      <c r="A42" s="13">
        <v>38</v>
      </c>
    </row>
    <row r="43" spans="1:7">
      <c r="A43" s="13">
        <v>39</v>
      </c>
      <c r="B43" s="9" t="s">
        <v>19</v>
      </c>
      <c r="C43" s="23">
        <f>C27/(C39*C41)</f>
        <v>5.9196779173497187E-2</v>
      </c>
      <c r="E43" s="23">
        <f>E27/(E39*E41)</f>
        <v>5.1928667265567226E-2</v>
      </c>
      <c r="G43" s="23">
        <f>G27/(G39*G41)</f>
        <v>6.3784721412124712E-2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DR 7 and 9</vt:lpstr>
      <vt:lpstr>'PSC DR 7 and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Lubertozzi</dc:creator>
  <cp:lastModifiedBy>Robert A. Guttormsen</cp:lastModifiedBy>
  <cp:lastPrinted>2018-09-20T16:23:52Z</cp:lastPrinted>
  <dcterms:created xsi:type="dcterms:W3CDTF">2018-09-11T19:42:32Z</dcterms:created>
  <dcterms:modified xsi:type="dcterms:W3CDTF">2018-09-20T20:13:14Z</dcterms:modified>
</cp:coreProperties>
</file>