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8800" windowHeight="12435" tabRatio="775" firstSheet="2" activeTab="10"/>
  </bookViews>
  <sheets>
    <sheet name="Summary of Salary Adjustments" sheetId="19" r:id="rId1"/>
    <sheet name="RC Salary Workpapers&gt;&gt;&gt;" sheetId="46" r:id="rId2"/>
    <sheet name="Wp-b Salary" sheetId="2" r:id="rId3"/>
    <sheet name="wp-b3 Calc of Health and Other " sheetId="5" r:id="rId4"/>
    <sheet name="wp-b4 Shared Services" sheetId="18" r:id="rId5"/>
    <sheet name="AUX&gt;&gt;&gt;" sheetId="45" r:id="rId6"/>
    <sheet name="Co. 345 - Dec 2017 UE TB" sheetId="49" r:id="rId7"/>
    <sheet name="102 IS 12 Mos End Dec 31, 2017" sheetId="37" r:id="rId8"/>
    <sheet name="Tax Schedule" sheetId="48" r:id="rId9"/>
    <sheet name="Dec 2017 Headcount" sheetId="50" r:id="rId10"/>
    <sheet name="PF Salaries" sheetId="47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 localSheetId="6">'[1]A-15'!#REF!</definedName>
    <definedName name="\D" localSheetId="4">'[1]A-15'!#REF!</definedName>
    <definedName name="\D">'[1]A-15'!#REF!</definedName>
    <definedName name="\G" localSheetId="6">'[1]A-15'!#REF!</definedName>
    <definedName name="\G" localSheetId="4">'[1]A-15'!#REF!</definedName>
    <definedName name="\G">'[1]A-15'!#REF!</definedName>
    <definedName name="\P" localSheetId="6">'[1]A-15'!#REF!</definedName>
    <definedName name="\P" localSheetId="4">'[1]A-15'!#REF!</definedName>
    <definedName name="\P">'[1]A-15'!#REF!</definedName>
    <definedName name="\S" localSheetId="6">'[1]A-15'!#REF!</definedName>
    <definedName name="\S" localSheetId="4">'[1]A-15'!#REF!</definedName>
    <definedName name="\S">'[1]A-15'!#REF!</definedName>
    <definedName name="________pri0004" localSheetId="6">'[1]A-15'!#REF!</definedName>
    <definedName name="________pri0004">'[1]A-15'!#REF!</definedName>
    <definedName name="________pri0005" localSheetId="6">'[1]A-15'!#REF!</definedName>
    <definedName name="________pri0005">'[1]A-15'!#REF!</definedName>
    <definedName name="________pri0006" localSheetId="6">'[1]A-15'!#REF!</definedName>
    <definedName name="________pri0006">'[1]A-15'!#REF!</definedName>
    <definedName name="________pri0007" localSheetId="6">'[1]A-15'!#REF!</definedName>
    <definedName name="________pri0007">'[1]A-15'!#REF!</definedName>
    <definedName name="________pri0008" localSheetId="6">'[1]A-15'!#REF!</definedName>
    <definedName name="________pri0008">'[1]A-15'!#REF!</definedName>
    <definedName name="________pri0009" localSheetId="6">'[1]A-15'!#REF!</definedName>
    <definedName name="________pri0009">'[1]A-15'!#REF!</definedName>
    <definedName name="________pri0010" localSheetId="6">'[1]A-15'!#REF!</definedName>
    <definedName name="________pri0010">'[1]A-15'!#REF!</definedName>
    <definedName name="________pri0011" localSheetId="6">'[1]A-15'!#REF!</definedName>
    <definedName name="________pri0011">'[1]A-15'!#REF!</definedName>
    <definedName name="________pri0012" localSheetId="6">'[1]A-15'!#REF!</definedName>
    <definedName name="________pri0012">'[1]A-15'!#REF!</definedName>
    <definedName name="________pri0013" localSheetId="6">'[1]A-15'!#REF!</definedName>
    <definedName name="________pri0013">'[1]A-15'!#REF!</definedName>
    <definedName name="________pri0014" localSheetId="6">'[1]A-15'!#REF!</definedName>
    <definedName name="________pri0014">'[1]A-15'!#REF!</definedName>
    <definedName name="________pri0015" localSheetId="6">'[1]A-15'!#REF!</definedName>
    <definedName name="________pri0015">'[1]A-15'!#REF!</definedName>
    <definedName name="________pri0016" localSheetId="6">'[1]A-15'!#REF!</definedName>
    <definedName name="________pri0016">'[1]A-15'!#REF!</definedName>
    <definedName name="________pri0017" localSheetId="6">'[1]A-15'!#REF!</definedName>
    <definedName name="________pri0017">'[1]A-15'!#REF!</definedName>
    <definedName name="________pri0019" localSheetId="6">'[1]A-15'!#REF!</definedName>
    <definedName name="________pri0019">'[1]A-15'!#REF!</definedName>
    <definedName name="_____pri0004" localSheetId="6">'[1]A-15'!#REF!</definedName>
    <definedName name="_____pri0004">'[1]A-15'!#REF!</definedName>
    <definedName name="_____pri0005" localSheetId="6">'[1]A-15'!#REF!</definedName>
    <definedName name="_____pri0005">'[1]A-15'!#REF!</definedName>
    <definedName name="_____pri0006" localSheetId="6">'[1]A-15'!#REF!</definedName>
    <definedName name="_____pri0006">'[1]A-15'!#REF!</definedName>
    <definedName name="_____pri0007" localSheetId="6">'[1]A-15'!#REF!</definedName>
    <definedName name="_____pri0007">'[1]A-15'!#REF!</definedName>
    <definedName name="_____pri0008" localSheetId="6">'[1]A-15'!#REF!</definedName>
    <definedName name="_____pri0008">'[1]A-15'!#REF!</definedName>
    <definedName name="_____pri0009" localSheetId="6">'[1]A-15'!#REF!</definedName>
    <definedName name="_____pri0009">'[1]A-15'!#REF!</definedName>
    <definedName name="_____pri0010" localSheetId="6">'[1]A-15'!#REF!</definedName>
    <definedName name="_____pri0010">'[1]A-15'!#REF!</definedName>
    <definedName name="_____pri0011" localSheetId="6">'[1]A-15'!#REF!</definedName>
    <definedName name="_____pri0011">'[1]A-15'!#REF!</definedName>
    <definedName name="_____pri0012" localSheetId="6">'[1]A-15'!#REF!</definedName>
    <definedName name="_____pri0012">'[1]A-15'!#REF!</definedName>
    <definedName name="_____pri0013" localSheetId="6">'[1]A-15'!#REF!</definedName>
    <definedName name="_____pri0013">'[1]A-15'!#REF!</definedName>
    <definedName name="_____pri0014" localSheetId="6">'[1]A-15'!#REF!</definedName>
    <definedName name="_____pri0014">'[1]A-15'!#REF!</definedName>
    <definedName name="_____pri0015" localSheetId="6">'[1]A-15'!#REF!</definedName>
    <definedName name="_____pri0015">'[1]A-15'!#REF!</definedName>
    <definedName name="_____pri0016" localSheetId="6">'[1]A-15'!#REF!</definedName>
    <definedName name="_____pri0016">'[1]A-15'!#REF!</definedName>
    <definedName name="_____pri0017" localSheetId="6">'[1]A-15'!#REF!</definedName>
    <definedName name="_____pri0017">'[1]A-15'!#REF!</definedName>
    <definedName name="_____pri0019" localSheetId="6">'[1]A-15'!#REF!</definedName>
    <definedName name="_____pri0019">'[1]A-15'!#REF!</definedName>
    <definedName name="____pri0004" localSheetId="6">'[1]A-15'!#REF!</definedName>
    <definedName name="____pri0004">'[1]A-15'!#REF!</definedName>
    <definedName name="____pri0005" localSheetId="6">'[1]A-15'!#REF!</definedName>
    <definedName name="____pri0005">'[1]A-15'!#REF!</definedName>
    <definedName name="____pri0006" localSheetId="6">'[1]A-15'!#REF!</definedName>
    <definedName name="____pri0006">'[1]A-15'!#REF!</definedName>
    <definedName name="____pri0007" localSheetId="6">'[1]A-15'!#REF!</definedName>
    <definedName name="____pri0007">'[1]A-15'!#REF!</definedName>
    <definedName name="____pri0008" localSheetId="6">'[1]A-15'!#REF!</definedName>
    <definedName name="____pri0008">'[1]A-15'!#REF!</definedName>
    <definedName name="____pri0009" localSheetId="6">'[1]A-15'!#REF!</definedName>
    <definedName name="____pri0009">'[1]A-15'!#REF!</definedName>
    <definedName name="____pri0010" localSheetId="6">'[1]A-15'!#REF!</definedName>
    <definedName name="____pri0010">'[1]A-15'!#REF!</definedName>
    <definedName name="____pri0011" localSheetId="6">'[1]A-15'!#REF!</definedName>
    <definedName name="____pri0011">'[1]A-15'!#REF!</definedName>
    <definedName name="____pri0012" localSheetId="6">'[1]A-15'!#REF!</definedName>
    <definedName name="____pri0012">'[1]A-15'!#REF!</definedName>
    <definedName name="____pri0013" localSheetId="6">'[1]A-15'!#REF!</definedName>
    <definedName name="____pri0013">'[1]A-15'!#REF!</definedName>
    <definedName name="____pri0014" localSheetId="6">'[1]A-15'!#REF!</definedName>
    <definedName name="____pri0014">'[1]A-15'!#REF!</definedName>
    <definedName name="____pri0015" localSheetId="6">'[1]A-15'!#REF!</definedName>
    <definedName name="____pri0015">'[1]A-15'!#REF!</definedName>
    <definedName name="____pri0016" localSheetId="6">'[1]A-15'!#REF!</definedName>
    <definedName name="____pri0016">'[1]A-15'!#REF!</definedName>
    <definedName name="____pri0017" localSheetId="6">'[1]A-15'!#REF!</definedName>
    <definedName name="____pri0017">'[1]A-15'!#REF!</definedName>
    <definedName name="____pri0019" localSheetId="6">'[1]A-15'!#REF!</definedName>
    <definedName name="____pri0019">'[1]A-15'!#REF!</definedName>
    <definedName name="___pri0004" localSheetId="6">'[1]A-15'!#REF!</definedName>
    <definedName name="___pri0004">'[1]A-15'!#REF!</definedName>
    <definedName name="___pri0005" localSheetId="6">'[1]A-15'!#REF!</definedName>
    <definedName name="___pri0005">'[1]A-15'!#REF!</definedName>
    <definedName name="___pri0006" localSheetId="6">'[1]A-15'!#REF!</definedName>
    <definedName name="___pri0006">'[1]A-15'!#REF!</definedName>
    <definedName name="___pri0007" localSheetId="6">'[1]A-15'!#REF!</definedName>
    <definedName name="___pri0007">'[1]A-15'!#REF!</definedName>
    <definedName name="___pri0008" localSheetId="6">'[1]A-15'!#REF!</definedName>
    <definedName name="___pri0008">'[1]A-15'!#REF!</definedName>
    <definedName name="___pri0009" localSheetId="6">'[1]A-15'!#REF!</definedName>
    <definedName name="___pri0009">'[1]A-15'!#REF!</definedName>
    <definedName name="___pri0010" localSheetId="6">'[1]A-15'!#REF!</definedName>
    <definedName name="___pri0010">'[1]A-15'!#REF!</definedName>
    <definedName name="___pri0011" localSheetId="6">'[1]A-15'!#REF!</definedName>
    <definedName name="___pri0011">'[1]A-15'!#REF!</definedName>
    <definedName name="___pri0012" localSheetId="6">'[1]A-15'!#REF!</definedName>
    <definedName name="___pri0012">'[1]A-15'!#REF!</definedName>
    <definedName name="___pri0013" localSheetId="6">'[1]A-15'!#REF!</definedName>
    <definedName name="___pri0013">'[1]A-15'!#REF!</definedName>
    <definedName name="___pri0014" localSheetId="6">'[1]A-15'!#REF!</definedName>
    <definedName name="___pri0014">'[1]A-15'!#REF!</definedName>
    <definedName name="___pri0015" localSheetId="6">'[1]A-15'!#REF!</definedName>
    <definedName name="___pri0015">'[1]A-15'!#REF!</definedName>
    <definedName name="___pri0016" localSheetId="6">'[1]A-15'!#REF!</definedName>
    <definedName name="___pri0016">'[1]A-15'!#REF!</definedName>
    <definedName name="___pri0017" localSheetId="6">'[1]A-15'!#REF!</definedName>
    <definedName name="___pri0017">'[1]A-15'!#REF!</definedName>
    <definedName name="___pri0019" localSheetId="6">'[1]A-15'!#REF!</definedName>
    <definedName name="___pri0019">'[1]A-15'!#REF!</definedName>
    <definedName name="__CNC2.CE2" localSheetId="6">'[2]Cust Eq Input'!#REF!</definedName>
    <definedName name="__CNC2.CE2">'[2]Cust Eq Input'!#REF!</definedName>
    <definedName name="__pri0004" localSheetId="6">'[1]A-15'!#REF!</definedName>
    <definedName name="__pri0004">'[1]A-15'!#REF!</definedName>
    <definedName name="__pri0005" localSheetId="6">'[1]A-15'!#REF!</definedName>
    <definedName name="__pri0005">'[1]A-15'!#REF!</definedName>
    <definedName name="__pri0006" localSheetId="6">'[1]A-15'!#REF!</definedName>
    <definedName name="__pri0006">'[1]A-15'!#REF!</definedName>
    <definedName name="__pri0007" localSheetId="6">'[1]A-15'!#REF!</definedName>
    <definedName name="__pri0007">'[1]A-15'!#REF!</definedName>
    <definedName name="__pri0008" localSheetId="6">'[1]A-15'!#REF!</definedName>
    <definedName name="__pri0008">'[1]A-15'!#REF!</definedName>
    <definedName name="__pri0009" localSheetId="6">'[1]A-15'!#REF!</definedName>
    <definedName name="__pri0009">'[1]A-15'!#REF!</definedName>
    <definedName name="__pri0010" localSheetId="6">'[1]A-15'!#REF!</definedName>
    <definedName name="__pri0010">'[1]A-15'!#REF!</definedName>
    <definedName name="__pri0011" localSheetId="6">'[1]A-15'!#REF!</definedName>
    <definedName name="__pri0011">'[1]A-15'!#REF!</definedName>
    <definedName name="__pri0012" localSheetId="6">'[1]A-15'!#REF!</definedName>
    <definedName name="__pri0012">'[1]A-15'!#REF!</definedName>
    <definedName name="__pri0013" localSheetId="6">'[1]A-15'!#REF!</definedName>
    <definedName name="__pri0013">'[1]A-15'!#REF!</definedName>
    <definedName name="__pri0014" localSheetId="6">'[1]A-15'!#REF!</definedName>
    <definedName name="__pri0014">'[1]A-15'!#REF!</definedName>
    <definedName name="__pri0015" localSheetId="6">'[1]A-15'!#REF!</definedName>
    <definedName name="__pri0015">'[1]A-15'!#REF!</definedName>
    <definedName name="__pri0016" localSheetId="6">'[1]A-15'!#REF!</definedName>
    <definedName name="__pri0016">'[1]A-15'!#REF!</definedName>
    <definedName name="__pri0017" localSheetId="6">'[1]A-15'!#REF!</definedName>
    <definedName name="__pri0017">'[1]A-15'!#REF!</definedName>
    <definedName name="__pri0019" localSheetId="6">'[1]A-15'!#REF!</definedName>
    <definedName name="__pri0019">'[1]A-15'!#REF!</definedName>
    <definedName name="_1CONTRACT_LABOR" localSheetId="6">#REF!</definedName>
    <definedName name="_1CONTRACT_LABOR" localSheetId="4">#REF!</definedName>
    <definedName name="_1CONTRACT_LABOR">#REF!</definedName>
    <definedName name="_6CONTRACT_LABOR" localSheetId="6">#REF!</definedName>
    <definedName name="_6CONTRACT_LABOR" localSheetId="4">#REF!</definedName>
    <definedName name="_6CONTRACT_LABOR">#REF!</definedName>
    <definedName name="_CNC2.CE2" localSheetId="6">'[2]Cust Eq Input'!#REF!</definedName>
    <definedName name="_CNC2.CE2" localSheetId="4">'[2]Cust Eq Input'!#REF!</definedName>
    <definedName name="_CNC2.CE2">'[2]Cust Eq Input'!#REF!</definedName>
    <definedName name="_xlnm._FilterDatabase" localSheetId="6" hidden="1">'Co. 345 - Dec 2017 UE TB'!$A$6:$D$6</definedName>
    <definedName name="_xlnm._FilterDatabase" localSheetId="9" hidden="1">'Dec 2017 Headcount'!$B$5:$D$61</definedName>
    <definedName name="_xlnm._FilterDatabase" localSheetId="10" hidden="1">'PF Salaries'!$A$1:$I$121</definedName>
    <definedName name="_xlnm._FilterDatabase" localSheetId="4" hidden="1">'wp-b4 Shared Services'!$D$6:$D$106</definedName>
    <definedName name="_Key1" localSheetId="6" hidden="1">#REF!</definedName>
    <definedName name="_Key1" localSheetId="10" hidden="1">#REF!</definedName>
    <definedName name="_Key1" localSheetId="4" hidden="1">#REF!</definedName>
    <definedName name="_Key1" hidden="1">#REF!</definedName>
    <definedName name="_Order1" hidden="1">255</definedName>
    <definedName name="_pri0004" localSheetId="6">'[1]A-15'!#REF!</definedName>
    <definedName name="_pri0004" localSheetId="4">'[1]A-15'!#REF!</definedName>
    <definedName name="_pri0004">'[1]A-15'!#REF!</definedName>
    <definedName name="_pri0005" localSheetId="6">'[1]A-15'!#REF!</definedName>
    <definedName name="_pri0005" localSheetId="4">'[1]A-15'!#REF!</definedName>
    <definedName name="_pri0005">'[1]A-15'!#REF!</definedName>
    <definedName name="_pri0006" localSheetId="6">'[1]A-15'!#REF!</definedName>
    <definedName name="_pri0006" localSheetId="4">'[1]A-15'!#REF!</definedName>
    <definedName name="_pri0006">'[1]A-15'!#REF!</definedName>
    <definedName name="_pri0007" localSheetId="6">'[1]A-15'!#REF!</definedName>
    <definedName name="_pri0007" localSheetId="4">'[1]A-15'!#REF!</definedName>
    <definedName name="_pri0007">'[1]A-15'!#REF!</definedName>
    <definedName name="_pri0008" localSheetId="6">'[1]A-15'!#REF!</definedName>
    <definedName name="_pri0008">'[1]A-15'!#REF!</definedName>
    <definedName name="_pri0009" localSheetId="6">'[1]A-15'!#REF!</definedName>
    <definedName name="_pri0009">'[1]A-15'!#REF!</definedName>
    <definedName name="_pri0010" localSheetId="6">'[1]A-15'!#REF!</definedName>
    <definedName name="_pri0010">'[1]A-15'!#REF!</definedName>
    <definedName name="_pri0011" localSheetId="6">'[1]A-15'!#REF!</definedName>
    <definedName name="_pri0011">'[1]A-15'!#REF!</definedName>
    <definedName name="_pri0012" localSheetId="6">'[1]A-15'!#REF!</definedName>
    <definedName name="_pri0012">'[1]A-15'!#REF!</definedName>
    <definedName name="_pri0013" localSheetId="6">'[1]A-15'!#REF!</definedName>
    <definedName name="_pri0013">'[1]A-15'!#REF!</definedName>
    <definedName name="_pri0014" localSheetId="6">'[1]A-15'!#REF!</definedName>
    <definedName name="_pri0014">'[1]A-15'!#REF!</definedName>
    <definedName name="_pri0015" localSheetId="6">'[1]A-15'!#REF!</definedName>
    <definedName name="_pri0015">'[1]A-15'!#REF!</definedName>
    <definedName name="_pri0016" localSheetId="6">'[1]A-15'!#REF!</definedName>
    <definedName name="_pri0016">'[1]A-15'!#REF!</definedName>
    <definedName name="_pri0017" localSheetId="6">'[1]A-15'!#REF!</definedName>
    <definedName name="_pri0017">'[1]A-15'!#REF!</definedName>
    <definedName name="_pri0019" localSheetId="6">'[1]A-15'!#REF!</definedName>
    <definedName name="_pri0019">'[1]A-15'!#REF!</definedName>
    <definedName name="_Sort" localSheetId="6" hidden="1">#REF!</definedName>
    <definedName name="_Sort" localSheetId="10" hidden="1">#REF!</definedName>
    <definedName name="_Sort" localSheetId="4" hidden="1">#REF!</definedName>
    <definedName name="_Sort" hidden="1">#REF!</definedName>
    <definedName name="A" localSheetId="6">[3]CUST.EQUIV!#REF!</definedName>
    <definedName name="A">[3]CUST.EQUIV!#REF!</definedName>
    <definedName name="Account_and_Adjustment_Information" localSheetId="6">OFFSET(#REF!,0,0,COUNTA(#REF!),COUNTA(#REF!))</definedName>
    <definedName name="Account_and_Adjustment_Information" localSheetId="4">OFFSET(#REF!,0,0,COUNTA(#REF!),COUNTA(#REF!))</definedName>
    <definedName name="Account_and_Adjustment_Information">OFFSET(#REF!,0,0,COUNTA(#REF!),COUNTA(#REF!))</definedName>
    <definedName name="Account_Balance" localSheetId="4">'[4]COPY ELECTRONIC TB HERE'!$D$2:$D$485</definedName>
    <definedName name="Account_Balance">'[5]COPY ELECTRONIC TB HERE'!$D$2:$D$338</definedName>
    <definedName name="Account_Name" localSheetId="4">'[4]COPY ELECTRONIC TB HERE'!$B$2:$B$485</definedName>
    <definedName name="Account_Name">'[5]COPY ELECTRONIC TB HERE'!$B$2:$B$338</definedName>
    <definedName name="Account_Number" localSheetId="4">'[4]COPY ELECTRONIC TB HERE'!$A$2:$A$485</definedName>
    <definedName name="Account_Number">'[5]COPY ELECTRONIC TB HERE'!$A$2:$A$338</definedName>
    <definedName name="Accounts" localSheetId="6">#REF!</definedName>
    <definedName name="Accounts" localSheetId="4">#REF!</definedName>
    <definedName name="Accounts">#REF!</definedName>
    <definedName name="ACCT">[6]Corporate!$G$5:$G$26</definedName>
    <definedName name="Acct1580Mainframe_depr">'[7]wp-p3-alloc of State computers'!$P$8</definedName>
    <definedName name="Acct1585MiniComputers_depr">'[7]wp-p3-alloc of State computers'!$P$9</definedName>
    <definedName name="Acct1590CompSysCost_depr">'[7]wp-p3-alloc of State computers'!$P$10</definedName>
    <definedName name="Acct1595MicrosSysCost_depr">'[7]wp-p3-alloc of State computers'!$P$11</definedName>
    <definedName name="AccumDepr">[8]Data!$I$13:$J$131</definedName>
    <definedName name="ADMIN" localSheetId="6">#REF!</definedName>
    <definedName name="ADMIN" localSheetId="4">#REF!</definedName>
    <definedName name="ADMIN">#REF!</definedName>
    <definedName name="AFUDC" localSheetId="6">'[1]A-15'!#REF!</definedName>
    <definedName name="AFUDC" localSheetId="4">'[1]A-15'!#REF!</definedName>
    <definedName name="AFUDC">'[1]A-15'!#REF!</definedName>
    <definedName name="AIAC">[8]Data!$O$13:$P$131</definedName>
    <definedName name="allocation_data" localSheetId="6">OFFSET(#REF!,1,0,COUNTA(#REF!)-1,COUNTA(#REF!))</definedName>
    <definedName name="allocation_data" localSheetId="4">OFFSET(#REF!,1,0,COUNTA(#REF!)-1,COUNTA(#REF!))</definedName>
    <definedName name="allocation_data">OFFSET(#REF!,1,0,COUNTA(#REF!)-1,COUNTA(#REF!))</definedName>
    <definedName name="ALLOCATION_TABLE" localSheetId="10">'[9]Linked TB'!$B$705:$H$712</definedName>
    <definedName name="ALLOCATION_TABLE" localSheetId="4">'[4]Linked TB'!$C$686:$I$693</definedName>
    <definedName name="ALLOCATION_TABLE">'[5]Linked TB'!$B$584:$H$591</definedName>
    <definedName name="ANNAACIAC" localSheetId="6">'[1]A-15'!#REF!</definedName>
    <definedName name="ANNAACIAC" localSheetId="4">'[1]A-15'!#REF!</definedName>
    <definedName name="ANNAACIAC">'[1]A-15'!#REF!</definedName>
    <definedName name="ANNAD" localSheetId="6">'[1]A-15'!#REF!</definedName>
    <definedName name="ANNAD" localSheetId="4">'[1]A-15'!#REF!</definedName>
    <definedName name="ANNAD">'[1]A-15'!#REF!</definedName>
    <definedName name="ANNAFC" localSheetId="6">'[1]A-15'!#REF!</definedName>
    <definedName name="ANNAFC" localSheetId="4">'[1]A-15'!#REF!</definedName>
    <definedName name="ANNAFC">'[1]A-15'!#REF!</definedName>
    <definedName name="ANNCIAC" localSheetId="6">'[1]A-15'!#REF!</definedName>
    <definedName name="ANNCIAC" localSheetId="4">'[1]A-15'!#REF!</definedName>
    <definedName name="ANNCIAC">'[1]A-15'!#REF!</definedName>
    <definedName name="ANNPL" localSheetId="6">'[1]A-15'!#REF!</definedName>
    <definedName name="ANNPL" localSheetId="4">'[1]A-15'!#REF!</definedName>
    <definedName name="ANNPL">'[1]A-15'!#REF!</definedName>
    <definedName name="ARB" localSheetId="6">'[1]A-15'!#REF!</definedName>
    <definedName name="ARB">'[1]A-15'!#REF!</definedName>
    <definedName name="AS" localSheetId="6">'[1]A-15'!#REF!</definedName>
    <definedName name="AS">'[1]A-15'!#REF!</definedName>
    <definedName name="Atlantic">[6]Atlantic!$F:$F</definedName>
    <definedName name="AtlID">[6]Atlantic!$B:$B</definedName>
    <definedName name="BALANCE" localSheetId="6">'[1]A-15'!#REF!</definedName>
    <definedName name="BALANCE">'[1]A-15'!#REF!</definedName>
    <definedName name="Bill">[6]Corporate!$G$72:$G$81</definedName>
    <definedName name="Calculate">'[10]General Data'!$A$42</definedName>
    <definedName name="CAM.CE" localSheetId="6">#REF!</definedName>
    <definedName name="CAM.CE" localSheetId="4">#REF!</definedName>
    <definedName name="CAM.CE">#REF!</definedName>
    <definedName name="CCE.CAM." localSheetId="6">#REF!</definedName>
    <definedName name="CCE.CAM." localSheetId="4">#REF!</definedName>
    <definedName name="CCE.CAM.">#REF!</definedName>
    <definedName name="CCE.CB." localSheetId="6">#REF!</definedName>
    <definedName name="CCE.CB." localSheetId="4">#REF!</definedName>
    <definedName name="CCE.CB.">#REF!</definedName>
    <definedName name="CCE.CH." localSheetId="6">#REF!</definedName>
    <definedName name="CCE.CH." localSheetId="4">#REF!</definedName>
    <definedName name="CCE.CH.">#REF!</definedName>
    <definedName name="CCE.CHAR." localSheetId="6">#REF!</definedName>
    <definedName name="CCE.CHAR." localSheetId="4">#REF!</definedName>
    <definedName name="CCE.CHAR.">#REF!</definedName>
    <definedName name="CCE.CL." localSheetId="6">#REF!</definedName>
    <definedName name="CCE.CL." localSheetId="4">#REF!</definedName>
    <definedName name="CCE.CL.">#REF!</definedName>
    <definedName name="CCE.CLAR." localSheetId="6">#REF!</definedName>
    <definedName name="CCE.CLAR." localSheetId="4">#REF!</definedName>
    <definedName name="CCE.CLAR.">#REF!</definedName>
    <definedName name="CCE.DM." localSheetId="6">#REF!</definedName>
    <definedName name="CCE.DM." localSheetId="4">#REF!</definedName>
    <definedName name="CCE.DM.">#REF!</definedName>
    <definedName name="CCE.FC." localSheetId="6">#REF!</definedName>
    <definedName name="CCE.FC." localSheetId="4">#REF!</definedName>
    <definedName name="CCE.FC.">#REF!</definedName>
    <definedName name="CCE.GN." localSheetId="6">#REF!</definedName>
    <definedName name="CCE.GN." localSheetId="4">#REF!</definedName>
    <definedName name="CCE.GN.">#REF!</definedName>
    <definedName name="CCE.GT." localSheetId="6">#REF!</definedName>
    <definedName name="CCE.GT." localSheetId="4">#REF!</definedName>
    <definedName name="CCE.GT.">#REF!</definedName>
    <definedName name="CCE.HR." localSheetId="6">#REF!</definedName>
    <definedName name="CCE.HR." localSheetId="4">#REF!</definedName>
    <definedName name="CCE.HR.">#REF!</definedName>
    <definedName name="CCE.KILL." localSheetId="6">#REF!</definedName>
    <definedName name="CCE.KILL." localSheetId="4">#REF!</definedName>
    <definedName name="CCE.KILL.">#REF!</definedName>
    <definedName name="CCE.MED." localSheetId="6">#REF!</definedName>
    <definedName name="CCE.MED." localSheetId="4">#REF!</definedName>
    <definedName name="CCE.MED.">#REF!</definedName>
    <definedName name="CCE.VAL." localSheetId="6">#REF!</definedName>
    <definedName name="CCE.VAL." localSheetId="4">#REF!</definedName>
    <definedName name="CCE.VAL.">#REF!</definedName>
    <definedName name="CCE.WH." localSheetId="6">#REF!</definedName>
    <definedName name="CCE.WH." localSheetId="4">#REF!</definedName>
    <definedName name="CCE.WH.">#REF!</definedName>
    <definedName name="CCE.WUW." localSheetId="6">#REF!</definedName>
    <definedName name="CCE.WUW." localSheetId="4">#REF!</definedName>
    <definedName name="CCE.WUW.">#REF!</definedName>
    <definedName name="CH.CE" localSheetId="6">#REF!</definedName>
    <definedName name="CH.CE" localSheetId="4">#REF!</definedName>
    <definedName name="CH.CE">#REF!</definedName>
    <definedName name="CHAR.CE" localSheetId="6">#REF!</definedName>
    <definedName name="CHAR.CE" localSheetId="4">#REF!</definedName>
    <definedName name="CHAR.CE">#REF!</definedName>
    <definedName name="CIAC">[8]Data!$R$13:$S$131</definedName>
    <definedName name="CIAC_02" localSheetId="6">'[11]wp - Adj Depr'!#REF!</definedName>
    <definedName name="CIAC_02">'[11]wp - Adj Depr'!#REF!</definedName>
    <definedName name="CL.CE" localSheetId="6">#REF!</definedName>
    <definedName name="CL.CE" localSheetId="4">#REF!</definedName>
    <definedName name="CL.CE">#REF!</definedName>
    <definedName name="CLAR.CE" localSheetId="6">#REF!</definedName>
    <definedName name="CLAR.CE" localSheetId="4">#REF!</definedName>
    <definedName name="CLAR.CE">#REF!</definedName>
    <definedName name="CNC.CE" localSheetId="6">#REF!</definedName>
    <definedName name="CNC.CE" localSheetId="4">#REF!</definedName>
    <definedName name="CNC.CE">#REF!</definedName>
    <definedName name="CNC2.CE" localSheetId="6">#REF!</definedName>
    <definedName name="CNC2.CE" localSheetId="10">[3]CUST.EQUIV!#REF!</definedName>
    <definedName name="CNC2.CE" localSheetId="4">'[12]Cust Eq Input'!#REF!</definedName>
    <definedName name="CNC2.CE">#REF!</definedName>
    <definedName name="CNC2.CE2" localSheetId="6">'[2]Cust Eq Input'!#REF!</definedName>
    <definedName name="CNC2.CE2">'[2]Cust Eq Input'!#REF!</definedName>
    <definedName name="Co.">'[13]General Data'!$C$2</definedName>
    <definedName name="CO__02" localSheetId="6">#REF!</definedName>
    <definedName name="CO__02">#REF!</definedName>
    <definedName name="co_sub" localSheetId="4">'[14]Input Schedule'!$C$5</definedName>
    <definedName name="co_sub">'[14]Input Schedule'!$C$5</definedName>
    <definedName name="COL.CE" localSheetId="6">#REF!</definedName>
    <definedName name="COL.CE" localSheetId="4">#REF!</definedName>
    <definedName name="COL.CE">#REF!</definedName>
    <definedName name="Company">'[10]WSC Factor'!$C$1</definedName>
    <definedName name="Company_Name" localSheetId="10">'[9]Input Schedule'!$G$6</definedName>
    <definedName name="Company_Name">[15]Input!$B$5</definedName>
    <definedName name="company_title" localSheetId="10">'[7]Input Schedule'!$C$4</definedName>
    <definedName name="company_title" localSheetId="4">'[4]Input Schedule'!$C$3</definedName>
    <definedName name="company_title">'[5]Input Schedule'!$C$3</definedName>
    <definedName name="Company2">'[10]WSC Factor'!$C$101</definedName>
    <definedName name="Company3">'[10]WSC Factor'!$C$152</definedName>
    <definedName name="Computers_rate">[16]Input!$B$20</definedName>
    <definedName name="Corp">[6]Corporate!$G:$G</definedName>
    <definedName name="CorpID">[6]Corporate!$B:$B</definedName>
    <definedName name="CorpServ">[6]Corporate!$G$87:$G$88</definedName>
    <definedName name="CPI">'[17]wp-t-Assumptions'!$C$26</definedName>
    <definedName name="CSI.CE" localSheetId="6">#REF!</definedName>
    <definedName name="CSI.CE" localSheetId="4">#REF!</definedName>
    <definedName name="CSI.CE">#REF!</definedName>
    <definedName name="CSR">[6]Corporate!$G$91:$G$125</definedName>
    <definedName name="CustomerDeposits">[8]Data!$AA$13:$AB$131</definedName>
    <definedName name="customers" localSheetId="10">'[7]Input Schedule'!$C$15</definedName>
    <definedName name="customers" localSheetId="4">'[4]Input Schedule'!$C$13</definedName>
    <definedName name="customers">'[18]Input Schedule'!$C$13</definedName>
    <definedName name="CWIP">[8]Data!$F$13:$G$131</definedName>
    <definedName name="CWS.CE" localSheetId="6">#REF!</definedName>
    <definedName name="CWS.CE" localSheetId="10">[3]CUST.EQUIV!#REF!</definedName>
    <definedName name="CWS.CE" localSheetId="4">'[12]Cust Eq Input'!#REF!</definedName>
    <definedName name="CWS.CE">#REF!</definedName>
    <definedName name="cws_customers" localSheetId="4">'[19]Input Schedule'!$C$13</definedName>
    <definedName name="cws_customers">'[5]Input Schedule'!$C$13</definedName>
    <definedName name="Date_budget" localSheetId="9">'[20]Budget Load'!$P$3:$AM$3</definedName>
    <definedName name="Date_budget">'[21]Budget Load'!$D$3:$AA$3</definedName>
    <definedName name="DeferredCharges">[8]Data!$U$13:$V$131</definedName>
    <definedName name="DeferredIncomeTaxes">[8]Data!$X$13:$Y$131</definedName>
    <definedName name="DEPR" localSheetId="6">#REF!</definedName>
    <definedName name="DEPR" localSheetId="4">#REF!</definedName>
    <definedName name="DEPR">#REF!</definedName>
    <definedName name="DIR" localSheetId="6">'[1]A-15'!#REF!</definedName>
    <definedName name="DIR" localSheetId="4">'[1]A-15'!#REF!</definedName>
    <definedName name="DIR">'[1]A-15'!#REF!</definedName>
    <definedName name="DisallowedPAA">[8]Data!$CF$13:$CG$131</definedName>
    <definedName name="DM.CE" localSheetId="6">#REF!</definedName>
    <definedName name="DM.CE" localSheetId="4">#REF!</definedName>
    <definedName name="DM.CE">#REF!</definedName>
    <definedName name="Docket">'[9]Input Schedule'!$G$4</definedName>
    <definedName name="Docket_Number" localSheetId="4">'[19]Input Schedule'!$C$5:$C$5</definedName>
    <definedName name="Docket_Number">'[5]Input Schedule'!$C$5:$C$5</definedName>
    <definedName name="Docket2">'[10]WSC Factor'!$C$102</definedName>
    <definedName name="Docket3">'[10]WSC Factor'!$C$153</definedName>
    <definedName name="end_balance">OFFSET('[22]tb 2007 reformat'!$H$1,1,0,COUNTA('[22]tb 2007 reformat'!$A$1:$A$65536),1)</definedName>
    <definedName name="EquityCap" localSheetId="6">'[10]General Data'!#REF!</definedName>
    <definedName name="EquityCap">'[10]General Data'!#REF!</definedName>
    <definedName name="EquityRate" localSheetId="6">'[10]General Data'!#REF!</definedName>
    <definedName name="EquityRate">'[10]General Data'!#REF!</definedName>
    <definedName name="EXEC">[6]Corporate!$G$36:$G$43</definedName>
    <definedName name="Exhibit">'[10]WSC Factor'!$K$1</definedName>
    <definedName name="f" localSheetId="6">'[1]A-15'!#REF!</definedName>
    <definedName name="f">'[1]A-15'!#REF!</definedName>
    <definedName name="FC.CE" localSheetId="6">#REF!</definedName>
    <definedName name="FC.CE" localSheetId="4">#REF!</definedName>
    <definedName name="FC.CE">#REF!</definedName>
    <definedName name="FICA">'[17]wp-t-Assumptions'!$C$10</definedName>
    <definedName name="FICARate">'[17]wp-t-Assumptions'!$C$10</definedName>
    <definedName name="Finance__WSC.Work.Papers.WSC.Other.Prepayments" localSheetId="6">#REF!</definedName>
    <definedName name="Finance__WSC.Work.Papers.WSC.Other.Prepayments">#REF!</definedName>
    <definedName name="FL.1" localSheetId="6">#REF!</definedName>
    <definedName name="FL.1" localSheetId="10">#REF!</definedName>
    <definedName name="FL.1" localSheetId="4">#REF!</definedName>
    <definedName name="FL.1">#REF!</definedName>
    <definedName name="FL.3" localSheetId="6">#REF!</definedName>
    <definedName name="FL.3" localSheetId="10">#REF!</definedName>
    <definedName name="FL.3" localSheetId="4">#REF!</definedName>
    <definedName name="FL.3">#REF!</definedName>
    <definedName name="FL.5" localSheetId="6">#REF!</definedName>
    <definedName name="FL.5" localSheetId="10">#REF!</definedName>
    <definedName name="FL.5" localSheetId="4">#REF!</definedName>
    <definedName name="FL.5">#REF!</definedName>
    <definedName name="FL.CE" localSheetId="6">#REF!</definedName>
    <definedName name="FL.CE" localSheetId="4">#REF!</definedName>
    <definedName name="FL.CE">#REF!</definedName>
    <definedName name="FL.CEP" localSheetId="6">#REF!</definedName>
    <definedName name="FL.CEP" localSheetId="4">#REF!</definedName>
    <definedName name="FL.CEP">#REF!</definedName>
    <definedName name="FT_Budget" localSheetId="9">'[20]Budget Load'!$P$7:$AM$65</definedName>
    <definedName name="FT_Budget">'[21]Budget Load'!$D$7:$AA$60</definedName>
    <definedName name="FTYE">'[7]Input Schedule'!$C$10</definedName>
    <definedName name="FUTA">'[17]wp-t-Assumptions'!$C$18</definedName>
    <definedName name="GA.1" localSheetId="6">#REF!</definedName>
    <definedName name="GA.1" localSheetId="10">#REF!</definedName>
    <definedName name="GA.1" localSheetId="4">#REF!</definedName>
    <definedName name="GA.1">#REF!</definedName>
    <definedName name="GA.3" localSheetId="6">#REF!</definedName>
    <definedName name="GA.3" localSheetId="10">#REF!</definedName>
    <definedName name="GA.3" localSheetId="4">#REF!</definedName>
    <definedName name="GA.3">#REF!</definedName>
    <definedName name="GA.5" localSheetId="6">#REF!</definedName>
    <definedName name="GA.5" localSheetId="10">#REF!</definedName>
    <definedName name="GA.5" localSheetId="4">#REF!</definedName>
    <definedName name="GA.5">#REF!</definedName>
    <definedName name="GA.CE" localSheetId="6">#REF!</definedName>
    <definedName name="GA.CE" localSheetId="4">#REF!</definedName>
    <definedName name="GA.CE">#REF!</definedName>
    <definedName name="GA.CEP" localSheetId="6">#REF!</definedName>
    <definedName name="GA.CEP" localSheetId="4">#REF!</definedName>
    <definedName name="GA.CEP">#REF!</definedName>
    <definedName name="GN.CE" localSheetId="6">#REF!</definedName>
    <definedName name="GN.CE" localSheetId="4">#REF!</definedName>
    <definedName name="GN.CE">#REF!</definedName>
    <definedName name="GRTrate" localSheetId="6">'[10]General Data'!#REF!</definedName>
    <definedName name="GRTrate">'[10]General Data'!#REF!</definedName>
    <definedName name="GT.CE" localSheetId="6">#REF!</definedName>
    <definedName name="GT.CE" localSheetId="4">#REF!</definedName>
    <definedName name="GT.CE">#REF!</definedName>
    <definedName name="HealthIns">'[17]wp-t-Assumptions'!$C$22</definedName>
    <definedName name="HR">[6]Corporate!$G$29:$G$33</definedName>
    <definedName name="HR.CE" localSheetId="6">#REF!</definedName>
    <definedName name="HR.CE" localSheetId="4">#REF!</definedName>
    <definedName name="HR.CE">#REF!</definedName>
    <definedName name="IL.1" localSheetId="6">#REF!</definedName>
    <definedName name="IL.1" localSheetId="10">#REF!</definedName>
    <definedName name="IL.1" localSheetId="4">#REF!</definedName>
    <definedName name="IL.1">#REF!</definedName>
    <definedName name="IL.3" localSheetId="6">#REF!</definedName>
    <definedName name="IL.3" localSheetId="10">#REF!</definedName>
    <definedName name="IL.3" localSheetId="4">#REF!</definedName>
    <definedName name="IL.3">#REF!</definedName>
    <definedName name="IL.5" localSheetId="6">#REF!</definedName>
    <definedName name="IL.5" localSheetId="10">#REF!</definedName>
    <definedName name="IL.5" localSheetId="4">#REF!</definedName>
    <definedName name="IL.5">#REF!</definedName>
    <definedName name="IL.CE" localSheetId="6">#REF!</definedName>
    <definedName name="IL.CE" localSheetId="4">#REF!</definedName>
    <definedName name="IL.CE">#REF!</definedName>
    <definedName name="IL.CEP" localSheetId="6">#REF!</definedName>
    <definedName name="IL.CEP" localSheetId="4">#REF!</definedName>
    <definedName name="IL.CEP">#REF!</definedName>
    <definedName name="IN.3" localSheetId="6">#REF!</definedName>
    <definedName name="IN.3" localSheetId="10">#REF!</definedName>
    <definedName name="IN.3" localSheetId="4">#REF!</definedName>
    <definedName name="IN.3">#REF!</definedName>
    <definedName name="IN.5" localSheetId="6">#REF!</definedName>
    <definedName name="IN.5" localSheetId="10">#REF!</definedName>
    <definedName name="IN.5" localSheetId="4">#REF!</definedName>
    <definedName name="IN.5">#REF!</definedName>
    <definedName name="IN.CE" localSheetId="6">#REF!</definedName>
    <definedName name="IN.CE" localSheetId="4">#REF!</definedName>
    <definedName name="IN.CE">#REF!</definedName>
    <definedName name="IN.CEP" localSheetId="6">#REF!</definedName>
    <definedName name="IN.CEP" localSheetId="4">#REF!</definedName>
    <definedName name="IN.CEP">#REF!</definedName>
    <definedName name="IT">[6]Corporate!$G$46:$G$50</definedName>
    <definedName name="KILL.CE" localSheetId="6">#REF!</definedName>
    <definedName name="KILL.CE" localSheetId="4">#REF!</definedName>
    <definedName name="KILL.CE">#REF!</definedName>
    <definedName name="LA.1" localSheetId="6">#REF!</definedName>
    <definedName name="LA.1" localSheetId="10">#REF!</definedName>
    <definedName name="LA.1" localSheetId="4">#REF!</definedName>
    <definedName name="LA.1">#REF!</definedName>
    <definedName name="LA.3" localSheetId="6">#REF!</definedName>
    <definedName name="LA.3" localSheetId="10">#REF!</definedName>
    <definedName name="LA.3" localSheetId="4">#REF!</definedName>
    <definedName name="LA.3">#REF!</definedName>
    <definedName name="LA.5" localSheetId="6">#REF!</definedName>
    <definedName name="LA.5" localSheetId="10">#REF!</definedName>
    <definedName name="LA.5" localSheetId="4">#REF!</definedName>
    <definedName name="LA.5">#REF!</definedName>
    <definedName name="LA.CE" localSheetId="6">#REF!</definedName>
    <definedName name="LA.CE" localSheetId="4">#REF!</definedName>
    <definedName name="LA.CE">#REF!</definedName>
    <definedName name="LA.CEP" localSheetId="6">#REF!</definedName>
    <definedName name="LA.CEP" localSheetId="4">#REF!</definedName>
    <definedName name="LA.CEP">#REF!</definedName>
    <definedName name="LEXINGTON" localSheetId="6">#REF!</definedName>
    <definedName name="LEXINGTON" localSheetId="10">#REF!</definedName>
    <definedName name="LEXINGTON" localSheetId="4">#REF!</definedName>
    <definedName name="LEXINGTON">#REF!</definedName>
    <definedName name="LH.CE" localSheetId="6">#REF!</definedName>
    <definedName name="LH.CE" localSheetId="4">#REF!</definedName>
    <definedName name="LH.CE">#REF!</definedName>
    <definedName name="linked_tb">'[23]Linked TB'!$A$9:$G$73</definedName>
    <definedName name="LUI.CE" localSheetId="6">#REF!</definedName>
    <definedName name="LUI.CE" localSheetId="4">#REF!</definedName>
    <definedName name="LUI.CE">#REF!</definedName>
    <definedName name="LUS.CE" localSheetId="6">#REF!</definedName>
    <definedName name="LUS.CE" localSheetId="4">#REF!</definedName>
    <definedName name="LUS.CE">#REF!</definedName>
    <definedName name="LW.CE" localSheetId="6">#REF!</definedName>
    <definedName name="LW.CE" localSheetId="4">#REF!</definedName>
    <definedName name="LW.CE">#REF!</definedName>
    <definedName name="MAINT" localSheetId="6">#REF!</definedName>
    <definedName name="MAINT" localSheetId="4">#REF!</definedName>
    <definedName name="MAINT">#REF!</definedName>
    <definedName name="MASS.CE" localSheetId="6">#REF!</definedName>
    <definedName name="MASS.CE" localSheetId="4">#REF!</definedName>
    <definedName name="MASS.CE">#REF!</definedName>
    <definedName name="MCSI.CE" localSheetId="6">#REF!</definedName>
    <definedName name="MCSI.CE" localSheetId="4">#REF!</definedName>
    <definedName name="MCSI.CE">#REF!</definedName>
    <definedName name="MD.1" localSheetId="6">#REF!</definedName>
    <definedName name="MD.1" localSheetId="10">#REF!</definedName>
    <definedName name="MD.1" localSheetId="4">#REF!</definedName>
    <definedName name="MD.1">#REF!</definedName>
    <definedName name="MD.3" localSheetId="6">#REF!</definedName>
    <definedName name="MD.3" localSheetId="10">#REF!</definedName>
    <definedName name="MD.3" localSheetId="4">#REF!</definedName>
    <definedName name="MD.3">#REF!</definedName>
    <definedName name="MD.5" localSheetId="6">#REF!</definedName>
    <definedName name="MD.5" localSheetId="10">#REF!</definedName>
    <definedName name="MD.5" localSheetId="4">#REF!</definedName>
    <definedName name="MD.5">#REF!</definedName>
    <definedName name="MD.CE" localSheetId="6">#REF!</definedName>
    <definedName name="MD.CE" localSheetId="4">#REF!</definedName>
    <definedName name="MD.CE">#REF!</definedName>
    <definedName name="MD.CEP" localSheetId="6">#REF!</definedName>
    <definedName name="MD.CEP" localSheetId="4">#REF!</definedName>
    <definedName name="MD.CEP">#REF!</definedName>
    <definedName name="MED.CE" localSheetId="6">#REF!</definedName>
    <definedName name="MED.CE" localSheetId="4">#REF!</definedName>
    <definedName name="MED.CE">#REF!</definedName>
    <definedName name="Medicare">'[17]wp-t-Assumptions'!$C$15</definedName>
    <definedName name="MG.CE" localSheetId="6">#REF!</definedName>
    <definedName name="MG.CE" localSheetId="4">#REF!</definedName>
    <definedName name="MG.CE">#REF!</definedName>
    <definedName name="MID.C.CE" localSheetId="6">#REF!</definedName>
    <definedName name="MID.C.CE" localSheetId="4">#REF!</definedName>
    <definedName name="MID.C.CE">#REF!</definedName>
    <definedName name="MidID">[6]Midwest!$B:$B</definedName>
    <definedName name="Midwest">[6]Midwest!$F:$F</definedName>
    <definedName name="MISC" localSheetId="6">#REF!</definedName>
    <definedName name="MISC" localSheetId="4">#REF!</definedName>
    <definedName name="MISC">#REF!</definedName>
    <definedName name="MS.1" localSheetId="6">#REF!</definedName>
    <definedName name="MS.1" localSheetId="10">#REF!</definedName>
    <definedName name="MS.1" localSheetId="4">#REF!</definedName>
    <definedName name="MS.1">#REF!</definedName>
    <definedName name="MS.3" localSheetId="6">#REF!</definedName>
    <definedName name="MS.3" localSheetId="10">#REF!</definedName>
    <definedName name="MS.3" localSheetId="4">#REF!</definedName>
    <definedName name="MS.3">#REF!</definedName>
    <definedName name="MS.5" localSheetId="6">#REF!</definedName>
    <definedName name="MS.5" localSheetId="10">#REF!</definedName>
    <definedName name="MS.5" localSheetId="4">#REF!</definedName>
    <definedName name="MS.5">#REF!</definedName>
    <definedName name="MS.CE" localSheetId="6">#REF!</definedName>
    <definedName name="MS.CE" localSheetId="4">#REF!</definedName>
    <definedName name="MS.CE">#REF!</definedName>
    <definedName name="MS.CEP" localSheetId="6">#REF!</definedName>
    <definedName name="MS.CEP" localSheetId="4">#REF!</definedName>
    <definedName name="MS.CEP">#REF!</definedName>
    <definedName name="NC.1" localSheetId="6">#REF!</definedName>
    <definedName name="NC.1" localSheetId="10">#REF!</definedName>
    <definedName name="NC.1" localSheetId="4">#REF!</definedName>
    <definedName name="NC.1">#REF!</definedName>
    <definedName name="NC.3" localSheetId="6">#REF!</definedName>
    <definedName name="NC.3" localSheetId="10">#REF!</definedName>
    <definedName name="NC.3" localSheetId="4">#REF!</definedName>
    <definedName name="NC.3">#REF!</definedName>
    <definedName name="NC.5" localSheetId="6">#REF!</definedName>
    <definedName name="NC.5" localSheetId="10">#REF!</definedName>
    <definedName name="NC.5" localSheetId="4">#REF!</definedName>
    <definedName name="NC.5">#REF!</definedName>
    <definedName name="NC.CE" localSheetId="6">#REF!</definedName>
    <definedName name="NC.CE" localSheetId="4">#REF!</definedName>
    <definedName name="NC.CE">#REF!</definedName>
    <definedName name="NC.CEP" localSheetId="6">#REF!</definedName>
    <definedName name="NC.CEP" localSheetId="4">#REF!</definedName>
    <definedName name="NC.CEP">#REF!</definedName>
    <definedName name="New_Account_balance">'[24]COPY ELECTRONIC TB HERE'!$D$2:$D$329</definedName>
    <definedName name="New_Account_Name">'[24]COPY ELECTRONIC TB HERE'!$B$2:$B$329</definedName>
    <definedName name="New_Account_Number">'[24]COPY ELECTRONIC TB HERE'!$A$2:$A$329</definedName>
    <definedName name="NEW_ALLOCATION_TABLE">'[24]Linked TB'!$B$531:$H$537</definedName>
    <definedName name="NEW_COMPANY_NAME">[16]Input!$B$5</definedName>
    <definedName name="NEW_COMPANY_TITLE">'[24]Input Schedule'!$C$3</definedName>
    <definedName name="NEW_DOCKET_NUMBER">'[24]Input Schedule'!$C$5:$C$5</definedName>
    <definedName name="NEW_SEWER_CUSTOMERS">'[24]Input Schedule'!$C$12</definedName>
    <definedName name="NEW_TB">'[24]COPY ELECTRONIC TB HERE'!$A$1:$G$65536</definedName>
    <definedName name="NEW_TEST_YEAR_END_DATE">'[24]Input Schedule'!$C$7</definedName>
    <definedName name="NEW_WATER_CUSTOMER">'[24]Input Schedule'!$C$11</definedName>
    <definedName name="Note">'[25]General Data'!$C$5</definedName>
    <definedName name="OCC.CE" localSheetId="6">#REF!</definedName>
    <definedName name="OCC.CE" localSheetId="10">'[12]Cust Eq Input'!#REF!</definedName>
    <definedName name="OCC.CE" localSheetId="4">'[12]Cust Eq Input'!#REF!</definedName>
    <definedName name="OCC.CE">#REF!</definedName>
    <definedName name="OH.1" localSheetId="6">#REF!</definedName>
    <definedName name="OH.1" localSheetId="10">#REF!</definedName>
    <definedName name="OH.1" localSheetId="4">#REF!</definedName>
    <definedName name="OH.1">#REF!</definedName>
    <definedName name="OH.3" localSheetId="6">#REF!</definedName>
    <definedName name="OH.3" localSheetId="10">#REF!</definedName>
    <definedName name="OH.3" localSheetId="4">#REF!</definedName>
    <definedName name="OH.3">#REF!</definedName>
    <definedName name="OH.5" localSheetId="6">#REF!</definedName>
    <definedName name="OH.5" localSheetId="10">#REF!</definedName>
    <definedName name="OH.5" localSheetId="4">#REF!</definedName>
    <definedName name="OH.5">#REF!</definedName>
    <definedName name="OH.CE" localSheetId="6">#REF!</definedName>
    <definedName name="OH.CE" localSheetId="10">[3]CUST.EQUIV!#REF!</definedName>
    <definedName name="OH.CE" localSheetId="4">'[12]Cust Eq Input'!#REF!</definedName>
    <definedName name="OH.CE">#REF!</definedName>
    <definedName name="OH.CEP" localSheetId="6">#REF!</definedName>
    <definedName name="OH.CEP" localSheetId="10">[3]CUST.EQUIV!#REF!</definedName>
    <definedName name="OH.CEP" localSheetId="4">'[12]Cust Eq Input'!#REF!</definedName>
    <definedName name="OH.CEP">#REF!</definedName>
    <definedName name="Opslead">[6]Corporate!$G$128:$G$134</definedName>
    <definedName name="Opssup">[6]Corporate!$G$84</definedName>
    <definedName name="OtherBenefits">'[17]wp-t-Assumptions'!$C$25</definedName>
    <definedName name="PAA">[8]Data!$L$13:$M$131</definedName>
    <definedName name="Pension">'[17]wp-t-Assumptions'!$C$23</definedName>
    <definedName name="Plant">[8]Data!$C$13:$D$131</definedName>
    <definedName name="_xlnm.Print_Area" localSheetId="6">'Co. 345 - Dec 2017 UE TB'!$A$1:$D$316</definedName>
    <definedName name="_xlnm.Print_Area" localSheetId="0">'Summary of Salary Adjustments'!$A$1:$D$12</definedName>
    <definedName name="_xlnm.Print_Area" localSheetId="2">'Wp-b Salary'!$A$1:$Z$83</definedName>
    <definedName name="_xlnm.Print_Area" localSheetId="3">'wp-b3 Calc of Health and Other '!$A$1:$J$29</definedName>
    <definedName name="_xlnm.Print_Area" localSheetId="4">'wp-b4 Shared Services'!$A$1:$X$111</definedName>
    <definedName name="_xlnm.Print_Titles" localSheetId="6">'Co. 345 - Dec 2017 UE TB'!$1:$6</definedName>
    <definedName name="PT_Budget" localSheetId="9">'[20]Budget Load'!$P$74:$AM$132</definedName>
    <definedName name="PT_Budget">'[21]Budget Load'!$D$68:$AA$121</definedName>
    <definedName name="Rate401k">'[17]wp-t-Assumptions'!$C$24</definedName>
    <definedName name="RATECASE" localSheetId="6">#REF!</definedName>
    <definedName name="RATECASE" localSheetId="4">#REF!</definedName>
    <definedName name="RATECASE">#REF!</definedName>
    <definedName name="Reduced_acct">OFFSET('[22]tb 2007 reformat'!$A$1,1,0,COUNTA('[22]tb 2007 reformat'!$A$1:$A$65536),1)</definedName>
    <definedName name="Reg">[6]Corporate!$G$53:$G$69</definedName>
    <definedName name="RPC.CE" localSheetId="6">#REF!</definedName>
    <definedName name="RPC.CE" localSheetId="4">#REF!</definedName>
    <definedName name="RPC.CE">#REF!</definedName>
    <definedName name="SADPRIM" localSheetId="6">'[1]A-15'!#REF!</definedName>
    <definedName name="SADPRIM" localSheetId="4">'[1]A-15'!#REF!</definedName>
    <definedName name="SADPRIM">'[1]A-15'!#REF!</definedName>
    <definedName name="SalaryIncrease">'[17]wp-t-Assumptions'!$C$9</definedName>
    <definedName name="SC.1" localSheetId="6">#REF!</definedName>
    <definedName name="SC.1" localSheetId="10">#REF!</definedName>
    <definedName name="SC.1" localSheetId="4">#REF!</definedName>
    <definedName name="SC.1">#REF!</definedName>
    <definedName name="SC.3" localSheetId="6">#REF!</definedName>
    <definedName name="SC.3" localSheetId="10">#REF!</definedName>
    <definedName name="SC.3" localSheetId="4">#REF!</definedName>
    <definedName name="SC.3">#REF!</definedName>
    <definedName name="SC.5" localSheetId="6">#REF!</definedName>
    <definedName name="SC.5" localSheetId="10">#REF!</definedName>
    <definedName name="SC.5" localSheetId="4">#REF!</definedName>
    <definedName name="SC.5">#REF!</definedName>
    <definedName name="SC.CE" localSheetId="6">#REF!</definedName>
    <definedName name="SC.CE" localSheetId="4">#REF!</definedName>
    <definedName name="SC.CE">#REF!</definedName>
    <definedName name="SC.CEP" localSheetId="6">#REF!</definedName>
    <definedName name="SC.CEP" localSheetId="4">#REF!</definedName>
    <definedName name="SC.CEP">#REF!</definedName>
    <definedName name="SCI.CE" localSheetId="6">#REF!</definedName>
    <definedName name="SCI.CE" localSheetId="4">#REF!</definedName>
    <definedName name="SCI.CE">#REF!</definedName>
    <definedName name="SCU.CE" localSheetId="6">#REF!</definedName>
    <definedName name="SCU.CE" localSheetId="10">[3]CUST.EQUIV!#REF!</definedName>
    <definedName name="SCU.CE" localSheetId="4">'[12]Cust Eq Input'!#REF!</definedName>
    <definedName name="SCU.CE">#REF!</definedName>
    <definedName name="SE.SE60D.ALLOC." localSheetId="6">#REF!</definedName>
    <definedName name="SE.SE60D.ALLOC." localSheetId="10">#REF!</definedName>
    <definedName name="SE.SE60D.ALLOC." localSheetId="4">#REF!</definedName>
    <definedName name="SE.SE60D.ALLOC.">#REF!</definedName>
    <definedName name="SEID">[6]Southeast!$B:$B</definedName>
    <definedName name="sewer_customers" localSheetId="10">'[7]Input Schedule'!$C$14</definedName>
    <definedName name="sewer_customers" localSheetId="4">'[4]Input Schedule'!$C$12</definedName>
    <definedName name="sewer_customers">'[5]Input Schedule'!$C$12</definedName>
    <definedName name="sewer_customers_2014">'[19]Input Schedule'!$E$12</definedName>
    <definedName name="Sewer_distributions_of_costs_to_plant">[16]Input!$B$14</definedName>
    <definedName name="SocSec">'[17]wp-t-Assumptions'!$C$12</definedName>
    <definedName name="South">[6]South!$F:$F</definedName>
    <definedName name="Southeast">[6]Southeast!$F:$F</definedName>
    <definedName name="SouthID">[6]South!$B:$B</definedName>
    <definedName name="SPPRIM" localSheetId="6">'[1]A-15'!#REF!</definedName>
    <definedName name="SPPRIM" localSheetId="4">'[1]A-15'!#REF!</definedName>
    <definedName name="SPPRIM">'[1]A-15'!#REF!</definedName>
    <definedName name="SRB" localSheetId="6">'[1]A-15'!#REF!</definedName>
    <definedName name="SRB" localSheetId="4">'[1]A-15'!#REF!</definedName>
    <definedName name="SRB">'[1]A-15'!#REF!</definedName>
    <definedName name="Sub_Names" localSheetId="6">#REF!</definedName>
    <definedName name="Sub_Names" localSheetId="4">#REF!</definedName>
    <definedName name="Sub_Names">#REF!</definedName>
    <definedName name="SUI.CE" localSheetId="6">#REF!</definedName>
    <definedName name="SUI.CE" localSheetId="4">#REF!</definedName>
    <definedName name="SUI.CE">#REF!</definedName>
    <definedName name="SUMU_U" localSheetId="6">'[1]A-15'!#REF!</definedName>
    <definedName name="SUMU_U" localSheetId="4">'[1]A-15'!#REF!</definedName>
    <definedName name="SUMU_U">'[1]A-15'!#REF!</definedName>
    <definedName name="SUTA">'[17]wp-t-Assumptions'!$C$20</definedName>
    <definedName name="SUTALimit">'[17]wp-t-Assumptions'!$C$21</definedName>
    <definedName name="swr_comp_dep" localSheetId="4">'[4]Input Schedule'!$D$23</definedName>
    <definedName name="swr_comp_dep">'[5]Input Schedule'!$D$29</definedName>
    <definedName name="swr_cust_per" localSheetId="10">'[7]Input Schedule'!$D$14</definedName>
    <definedName name="swr_cust_per" localSheetId="4">'[4]Input Schedule'!$D$12</definedName>
    <definedName name="swr_cust_per">'[5]Input Schedule'!$D$12</definedName>
    <definedName name="swr_cust_per_2014">'[19]Input Schedule'!$F$12</definedName>
    <definedName name="swr_plt_dep" localSheetId="6">'[5]Input Schedule'!#REF!</definedName>
    <definedName name="swr_plt_dep" localSheetId="4">'[4]Input Schedule'!$D$22</definedName>
    <definedName name="swr_plt_dep">'[5]Input Schedule'!#REF!</definedName>
    <definedName name="swr_vhle_dep" localSheetId="4">'[4]Input Schedule'!$D$24</definedName>
    <definedName name="swr_vhle_dep">'[5]Input Schedule'!$D$30</definedName>
    <definedName name="TB" localSheetId="4">'[4]COPY ELECTRONIC TB HERE'!$A:$G</definedName>
    <definedName name="TB_02">'[26]2002 - TB'!$A$1:$E$65536</definedName>
    <definedName name="TB_03">'[26]2003 - TB'!$A$1:$E$452</definedName>
    <definedName name="TB_04">'[26]2004 - TB'!$A$1:$E$446</definedName>
    <definedName name="TB_05">'[26]2005 - TB'!$A$1:$E$65536</definedName>
    <definedName name="TB_06">'[26]2006 - TB'!$A$1:$E$65536</definedName>
    <definedName name="TB_07">'[26]2007 - TB'!$A$1:$E$65536</definedName>
    <definedName name="TB_08">'[26]2008 - TB'!$A$1:$C$65536</definedName>
    <definedName name="TC.CE" localSheetId="6">#REF!</definedName>
    <definedName name="TC.CE" localSheetId="4">#REF!</definedName>
    <definedName name="TC.CE">#REF!</definedName>
    <definedName name="Test">'[10]WSC Factor'!$C$4</definedName>
    <definedName name="test_year_end_date" localSheetId="10">'[7]Input Schedule'!$C$8</definedName>
    <definedName name="test_year_end_date" localSheetId="4">'[4]Input Schedule'!$C$7</definedName>
    <definedName name="test_year_end_date">'[5]Input Schedule'!$C$7</definedName>
    <definedName name="TestYear">'[10]General Data'!$C$4</definedName>
    <definedName name="TestYearEnded">'[9]Input Schedule'!$G$9</definedName>
    <definedName name="TestYr">'[13]General Data'!$C$4</definedName>
    <definedName name="TN.1" localSheetId="6">#REF!</definedName>
    <definedName name="TN.1" localSheetId="10">#REF!</definedName>
    <definedName name="TN.1" localSheetId="4">#REF!</definedName>
    <definedName name="TN.1">#REF!</definedName>
    <definedName name="TN.3" localSheetId="6">#REF!</definedName>
    <definedName name="TN.3" localSheetId="10">#REF!</definedName>
    <definedName name="TN.3" localSheetId="4">#REF!</definedName>
    <definedName name="TN.3">#REF!</definedName>
    <definedName name="TN.5" localSheetId="6">#REF!</definedName>
    <definedName name="TN.5" localSheetId="10">#REF!</definedName>
    <definedName name="TN.5" localSheetId="4">#REF!</definedName>
    <definedName name="TN.5">#REF!</definedName>
    <definedName name="TN.CE" localSheetId="6">#REF!</definedName>
    <definedName name="TN.CE" localSheetId="4">#REF!</definedName>
    <definedName name="TN.CE">#REF!</definedName>
    <definedName name="TN.CEP" localSheetId="6">#REF!</definedName>
    <definedName name="TN.CEP" localSheetId="4">#REF!</definedName>
    <definedName name="TN.CEP">#REF!</definedName>
    <definedName name="TOT.CNC.CE" localSheetId="6">#REF!</definedName>
    <definedName name="TOT.CNC.CE" localSheetId="10">[3]CUST.EQUIV!#REF!</definedName>
    <definedName name="TOT.CNC.CE" localSheetId="4">'[12]Cust Eq Input'!#REF!</definedName>
    <definedName name="TOT.CNC.CE">#REF!</definedName>
    <definedName name="total_UI_ERC" localSheetId="6">'[26]Input Schedule'!#REF!</definedName>
    <definedName name="total_UI_ERC">'[26]Input Schedule'!#REF!</definedName>
    <definedName name="TotalLines">[27]Drivers!$B$11</definedName>
    <definedName name="UIF.CE" localSheetId="6">#REF!</definedName>
    <definedName name="UIF.CE" localSheetId="4">#REF!</definedName>
    <definedName name="UIF.CE">#REF!</definedName>
    <definedName name="UUC.CE" localSheetId="6">#REF!</definedName>
    <definedName name="UUC.CE" localSheetId="4">#REF!</definedName>
    <definedName name="UUC.CE">#REF!</definedName>
    <definedName name="v">'[28]Input Schedule'!$D$39</definedName>
    <definedName name="VA.1" localSheetId="6">#REF!</definedName>
    <definedName name="VA.1" localSheetId="10">#REF!</definedName>
    <definedName name="VA.1" localSheetId="4">#REF!</definedName>
    <definedName name="VA.1">#REF!</definedName>
    <definedName name="VA.3" localSheetId="6">#REF!</definedName>
    <definedName name="VA.3" localSheetId="10">#REF!</definedName>
    <definedName name="VA.3" localSheetId="4">#REF!</definedName>
    <definedName name="VA.3">#REF!</definedName>
    <definedName name="VA.5" localSheetId="6">#REF!</definedName>
    <definedName name="VA.5" localSheetId="10">#REF!</definedName>
    <definedName name="VA.5" localSheetId="4">#REF!</definedName>
    <definedName name="VA.5">#REF!</definedName>
    <definedName name="VA.CE" localSheetId="6">#REF!</definedName>
    <definedName name="VA.CE" localSheetId="4">#REF!</definedName>
    <definedName name="VA.CE">#REF!</definedName>
    <definedName name="VA.CEP" localSheetId="6">#REF!</definedName>
    <definedName name="VA.CEP" localSheetId="4">#REF!</definedName>
    <definedName name="VA.CEP">#REF!</definedName>
    <definedName name="VAL.CE" localSheetId="6">#REF!</definedName>
    <definedName name="VAL.CE" localSheetId="4">#REF!</definedName>
    <definedName name="VAL.CE">#REF!</definedName>
    <definedName name="Vehicles_rate">[16]Input!$B$21</definedName>
    <definedName name="WADPRIM" localSheetId="6">'[1]A-15'!#REF!</definedName>
    <definedName name="WADPRIM" localSheetId="4">'[1]A-15'!#REF!</definedName>
    <definedName name="WADPRIM">'[1]A-15'!#REF!</definedName>
    <definedName name="water_customer" localSheetId="10">'[7]Input Schedule'!$C$13</definedName>
    <definedName name="water_customer" localSheetId="4">'[4]Input Schedule'!$C$11</definedName>
    <definedName name="water_customer">'[5]Input Schedule'!$C$11</definedName>
    <definedName name="water_customer_2014">'[19]Input Schedule'!$E$11</definedName>
    <definedName name="Water_customers">[15]Input!$B$10</definedName>
    <definedName name="Water_distributions_of_costs_to_plant">[16]Input!$B$13</definedName>
    <definedName name="Water_Rates" localSheetId="6">#REF!</definedName>
    <definedName name="Water_Rates" localSheetId="4">#REF!</definedName>
    <definedName name="Water_Rates">#REF!</definedName>
    <definedName name="WD.CE" localSheetId="6">#REF!</definedName>
    <definedName name="WD.CE" localSheetId="10">[3]CUST.EQUIV!#REF!</definedName>
    <definedName name="WD.CE" localSheetId="4">'[12]Cust Eq Input'!#REF!</definedName>
    <definedName name="WD.CE">#REF!</definedName>
    <definedName name="West">[6]West!$F:$F</definedName>
    <definedName name="WestID">[6]West!$B:$B</definedName>
    <definedName name="WH.CE" localSheetId="6">#REF!</definedName>
    <definedName name="WH.CE" localSheetId="4">#REF!</definedName>
    <definedName name="WH.CE">#REF!</definedName>
    <definedName name="WPPRIM" localSheetId="6">'[1]A-15'!#REF!</definedName>
    <definedName name="WPPRIM" localSheetId="4">'[1]A-15'!#REF!</definedName>
    <definedName name="WPPRIM">'[1]A-15'!#REF!</definedName>
    <definedName name="WRB" localSheetId="6">'[1]A-15'!#REF!</definedName>
    <definedName name="WRB" localSheetId="4">'[1]A-15'!#REF!</definedName>
    <definedName name="WRB">'[1]A-15'!#REF!</definedName>
    <definedName name="WSCBSAllocation">[8]Data!$BE$13:$BF$131</definedName>
    <definedName name="wtr_comp_dep" localSheetId="4">'[4]Input Schedule'!$C$23</definedName>
    <definedName name="wtr_comp_dep">'[5]Input Schedule'!$C$29</definedName>
    <definedName name="wtr_cust_per" localSheetId="10">'[7]Input Schedule'!$D$13</definedName>
    <definedName name="wtr_cust_per" localSheetId="4">'[4]Input Schedule'!$D$11</definedName>
    <definedName name="wtr_cust_per">'[5]Input Schedule'!$D$11</definedName>
    <definedName name="wtr_cust_per_2014">'[19]Input Schedule'!$F$11</definedName>
    <definedName name="wtr_plt_dep" localSheetId="6">'[5]Input Schedule'!#REF!</definedName>
    <definedName name="wtr_plt_dep" localSheetId="4">'[19]Input Schedule'!#REF!</definedName>
    <definedName name="wtr_plt_dep">'[5]Input Schedule'!#REF!</definedName>
    <definedName name="wtr_vhle_dep" localSheetId="4">'[4]Input Schedule'!$C$24</definedName>
    <definedName name="wtr_vhle_dep">'[5]Input Schedule'!$C$30</definedName>
    <definedName name="WUW.CE" localSheetId="6">#REF!</definedName>
    <definedName name="WUW.CE" localSheetId="4">#REF!</definedName>
    <definedName name="WUW.CE">#REF!</definedName>
    <definedName name="WV.CE" localSheetId="6">#REF!</definedName>
    <definedName name="WV.CE" localSheetId="4">#REF!</definedName>
    <definedName name="WV.CE">#REF!</definedName>
    <definedName name="Year_End_Results_for_1997__1996____1995" localSheetId="6">#REF!</definedName>
    <definedName name="Year_End_Results_for_1997__1996____1995" localSheetId="10">#REF!</definedName>
    <definedName name="Year_End_Results_for_1997__1996____1995" localSheetId="4">#REF!</definedName>
    <definedName name="Year_End_Results_for_1997__1996____1995">#REF!</definedName>
  </definedNames>
  <calcPr calcId="171027" calcMode="manual" iterate="1" calcCompleted="0" calcOnSave="0"/>
</workbook>
</file>

<file path=xl/calcChain.xml><?xml version="1.0" encoding="utf-8"?>
<calcChain xmlns="http://schemas.openxmlformats.org/spreadsheetml/2006/main">
  <c r="AD21" i="2" l="1"/>
  <c r="AD20" i="2"/>
  <c r="J20" i="2"/>
  <c r="P20" i="2"/>
  <c r="V20" i="2"/>
  <c r="Z20" i="2"/>
  <c r="V51" i="2" l="1"/>
  <c r="J51" i="2"/>
  <c r="P51" i="2"/>
  <c r="AH20" i="2"/>
  <c r="F20" i="2" s="1"/>
  <c r="R20" i="2" l="1"/>
  <c r="L20" i="2"/>
  <c r="L51" i="2" s="1"/>
  <c r="T20" i="2"/>
  <c r="T51" i="2" s="1"/>
  <c r="H20" i="2"/>
  <c r="F51" i="2"/>
  <c r="X20" i="2" l="1"/>
  <c r="R51" i="2"/>
  <c r="X51" i="2" s="1"/>
  <c r="N20" i="2"/>
  <c r="H51" i="2"/>
  <c r="N51" i="2" s="1"/>
  <c r="H80" i="2" l="1"/>
  <c r="V106" i="18"/>
  <c r="V105" i="18"/>
  <c r="V104" i="18"/>
  <c r="V103" i="18"/>
  <c r="V102" i="18"/>
  <c r="V100" i="18"/>
  <c r="V99" i="18"/>
  <c r="V98" i="18"/>
  <c r="V97" i="18"/>
  <c r="V96" i="18"/>
  <c r="V95" i="18"/>
  <c r="V94" i="18"/>
  <c r="V92" i="18"/>
  <c r="V91" i="18"/>
  <c r="V90" i="18"/>
  <c r="V89" i="18"/>
  <c r="V88" i="18"/>
  <c r="V87" i="18"/>
  <c r="V86" i="18"/>
  <c r="V85" i="18"/>
  <c r="V84" i="18"/>
  <c r="V83" i="18"/>
  <c r="V82" i="18"/>
  <c r="V81" i="18"/>
  <c r="V80" i="18"/>
  <c r="V79" i="18"/>
  <c r="V76" i="18"/>
  <c r="V75" i="18"/>
  <c r="V74" i="18"/>
  <c r="V73" i="18"/>
  <c r="V72" i="18"/>
  <c r="V71" i="18"/>
  <c r="V70" i="18"/>
  <c r="V69" i="18"/>
  <c r="V68" i="18"/>
  <c r="V67" i="18"/>
  <c r="V66" i="18"/>
  <c r="V65" i="18"/>
  <c r="V64" i="18"/>
  <c r="V63" i="18"/>
  <c r="V62" i="18"/>
  <c r="V61" i="18"/>
  <c r="V60" i="18"/>
  <c r="V59" i="18"/>
  <c r="V58" i="18"/>
  <c r="V57" i="18"/>
  <c r="V56" i="18"/>
  <c r="V55" i="18"/>
  <c r="V54" i="18"/>
  <c r="V53" i="18"/>
  <c r="V52" i="18"/>
  <c r="V51" i="18"/>
  <c r="V50" i="18"/>
  <c r="V49" i="18"/>
  <c r="V48" i="18"/>
  <c r="V47" i="18"/>
  <c r="V46" i="18"/>
  <c r="V45" i="18"/>
  <c r="V44" i="18"/>
  <c r="V43" i="18"/>
  <c r="V42" i="18"/>
  <c r="V41" i="18"/>
  <c r="V40" i="18"/>
  <c r="V39" i="18"/>
  <c r="V38" i="18"/>
  <c r="V37" i="18"/>
  <c r="V36" i="18"/>
  <c r="V35" i="18"/>
  <c r="V34" i="18"/>
  <c r="V32" i="18"/>
  <c r="V31" i="18"/>
  <c r="V30" i="18"/>
  <c r="V29" i="18"/>
  <c r="V28" i="18"/>
  <c r="V27" i="18"/>
  <c r="V26" i="18"/>
  <c r="V25" i="18"/>
  <c r="V24" i="18"/>
  <c r="V23" i="18"/>
  <c r="V22" i="18"/>
  <c r="V21" i="18"/>
  <c r="V20" i="18"/>
  <c r="V19" i="18"/>
  <c r="V18" i="18"/>
  <c r="V17" i="18"/>
  <c r="V16" i="18"/>
  <c r="V15" i="18"/>
  <c r="V14" i="18"/>
  <c r="V13" i="18"/>
  <c r="V12" i="18"/>
  <c r="V11" i="18"/>
  <c r="V10" i="18"/>
  <c r="V9" i="18"/>
  <c r="V8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AB25" i="2"/>
  <c r="AH25" i="2" s="1"/>
  <c r="AB24" i="2"/>
  <c r="AH24" i="2" s="1"/>
  <c r="AB13" i="2"/>
  <c r="AH13" i="2" s="1"/>
  <c r="AB14" i="2"/>
  <c r="AH14" i="2" s="1"/>
  <c r="AB15" i="2"/>
  <c r="AH15" i="2" s="1"/>
  <c r="AB16" i="2"/>
  <c r="AH16" i="2" s="1"/>
  <c r="AB17" i="2"/>
  <c r="AH17" i="2" s="1"/>
  <c r="AB18" i="2"/>
  <c r="AH18" i="2" s="1"/>
  <c r="AB19" i="2"/>
  <c r="AH19" i="2" s="1"/>
  <c r="AB21" i="2"/>
  <c r="AH21" i="2" s="1"/>
  <c r="AB22" i="2"/>
  <c r="AH22" i="2" s="1"/>
  <c r="AB23" i="2"/>
  <c r="AH23" i="2" s="1"/>
  <c r="AB26" i="2"/>
  <c r="AH26" i="2" s="1"/>
  <c r="AB27" i="2"/>
  <c r="AH27" i="2" s="1"/>
  <c r="AB28" i="2"/>
  <c r="AH28" i="2" s="1"/>
  <c r="AB29" i="2"/>
  <c r="AH29" i="2" s="1"/>
  <c r="AB30" i="2"/>
  <c r="AH30" i="2" s="1"/>
  <c r="AB31" i="2"/>
  <c r="AH31" i="2" s="1"/>
  <c r="AB32" i="2"/>
  <c r="AH32" i="2" s="1"/>
  <c r="AB33" i="2"/>
  <c r="AH33" i="2" s="1"/>
  <c r="AB34" i="2"/>
  <c r="AH34" i="2" s="1"/>
  <c r="AB35" i="2"/>
  <c r="AH35" i="2" s="1"/>
  <c r="AB36" i="2"/>
  <c r="AH36" i="2" s="1"/>
  <c r="AB12" i="2"/>
  <c r="AH12" i="2" s="1"/>
  <c r="E80" i="2"/>
  <c r="D66" i="50"/>
  <c r="D61" i="50"/>
  <c r="D54" i="50"/>
  <c r="D48" i="50"/>
  <c r="D40" i="50"/>
  <c r="D34" i="50"/>
  <c r="D28" i="50"/>
  <c r="D15" i="50"/>
  <c r="D68" i="50" s="1"/>
  <c r="G9" i="5" s="1"/>
  <c r="F35" i="2" l="1"/>
  <c r="F31" i="2"/>
  <c r="F27" i="2"/>
  <c r="F21" i="2"/>
  <c r="F16" i="2"/>
  <c r="F34" i="2"/>
  <c r="F30" i="2"/>
  <c r="F26" i="2"/>
  <c r="F19" i="2"/>
  <c r="F15" i="2"/>
  <c r="F24" i="2"/>
  <c r="F33" i="2"/>
  <c r="F29" i="2"/>
  <c r="F23" i="2"/>
  <c r="F18" i="2"/>
  <c r="F14" i="2"/>
  <c r="F25" i="2"/>
  <c r="F36" i="2"/>
  <c r="F32" i="2"/>
  <c r="F28" i="2"/>
  <c r="F22" i="2"/>
  <c r="F17" i="2"/>
  <c r="F13" i="2"/>
  <c r="J36" i="2"/>
  <c r="J35" i="2"/>
  <c r="J34" i="2"/>
  <c r="J33" i="2"/>
  <c r="J32" i="2"/>
  <c r="J31" i="2"/>
  <c r="J30" i="2"/>
  <c r="J29" i="2"/>
  <c r="J28" i="2"/>
  <c r="J27" i="2"/>
  <c r="J26" i="2"/>
  <c r="J23" i="2"/>
  <c r="J22" i="2"/>
  <c r="J21" i="2"/>
  <c r="J19" i="2"/>
  <c r="J18" i="2"/>
  <c r="J17" i="2"/>
  <c r="J16" i="2"/>
  <c r="J15" i="2"/>
  <c r="J14" i="2"/>
  <c r="J13" i="2"/>
  <c r="J12" i="2"/>
  <c r="F109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94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8" i="18"/>
  <c r="L8" i="18" s="1"/>
  <c r="F80" i="18"/>
  <c r="F81" i="18"/>
  <c r="F82" i="18"/>
  <c r="L82" i="18" s="1"/>
  <c r="F9" i="18"/>
  <c r="L9" i="18" s="1"/>
  <c r="F10" i="18"/>
  <c r="F95" i="18"/>
  <c r="L95" i="18" s="1"/>
  <c r="F11" i="18"/>
  <c r="L11" i="18" s="1"/>
  <c r="F103" i="18"/>
  <c r="L103" i="18" s="1"/>
  <c r="F12" i="18"/>
  <c r="F13" i="18"/>
  <c r="F14" i="18"/>
  <c r="L14" i="18" s="1"/>
  <c r="F83" i="18"/>
  <c r="F104" i="18"/>
  <c r="F96" i="18"/>
  <c r="L96" i="18" s="1"/>
  <c r="F15" i="18"/>
  <c r="L15" i="18" s="1"/>
  <c r="F84" i="18"/>
  <c r="F16" i="18"/>
  <c r="F97" i="18"/>
  <c r="L97" i="18" s="1"/>
  <c r="F17" i="18"/>
  <c r="L17" i="18" s="1"/>
  <c r="F18" i="18"/>
  <c r="F85" i="18"/>
  <c r="F19" i="18"/>
  <c r="F86" i="18"/>
  <c r="L86" i="18" s="1"/>
  <c r="F98" i="18"/>
  <c r="F87" i="18"/>
  <c r="F20" i="18"/>
  <c r="L20" i="18" s="1"/>
  <c r="F21" i="18"/>
  <c r="L21" i="18" s="1"/>
  <c r="F99" i="18"/>
  <c r="F22" i="18"/>
  <c r="F88" i="18"/>
  <c r="L88" i="18" s="1"/>
  <c r="F105" i="18"/>
  <c r="L105" i="18" s="1"/>
  <c r="F89" i="18"/>
  <c r="F106" i="18"/>
  <c r="F90" i="18"/>
  <c r="L90" i="18" s="1"/>
  <c r="F102" i="18"/>
  <c r="L102" i="18" s="1"/>
  <c r="F23" i="18"/>
  <c r="F91" i="18"/>
  <c r="F24" i="18"/>
  <c r="F100" i="18"/>
  <c r="L100" i="18" s="1"/>
  <c r="F25" i="18"/>
  <c r="F73" i="18"/>
  <c r="F74" i="18"/>
  <c r="L74" i="18" s="1"/>
  <c r="F26" i="18"/>
  <c r="L26" i="18" s="1"/>
  <c r="F27" i="18"/>
  <c r="F28" i="18"/>
  <c r="F29" i="18"/>
  <c r="L29" i="18" s="1"/>
  <c r="F92" i="18"/>
  <c r="L92" i="18" s="1"/>
  <c r="F30" i="18"/>
  <c r="F31" i="18"/>
  <c r="F32" i="18"/>
  <c r="L32" i="18" s="1"/>
  <c r="F79" i="18"/>
  <c r="F75" i="18"/>
  <c r="F76" i="18"/>
  <c r="F93" i="18"/>
  <c r="F101" i="18"/>
  <c r="L101" i="18" s="1"/>
  <c r="F33" i="18"/>
  <c r="F78" i="18"/>
  <c r="F77" i="18"/>
  <c r="F34" i="18"/>
  <c r="D77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94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8" i="18"/>
  <c r="D80" i="18"/>
  <c r="D81" i="18"/>
  <c r="D82" i="18"/>
  <c r="D9" i="18"/>
  <c r="D10" i="18"/>
  <c r="D95" i="18"/>
  <c r="D11" i="18"/>
  <c r="D103" i="18"/>
  <c r="D12" i="18"/>
  <c r="D13" i="18"/>
  <c r="D14" i="18"/>
  <c r="D83" i="18"/>
  <c r="D104" i="18"/>
  <c r="D96" i="18"/>
  <c r="D15" i="18"/>
  <c r="D84" i="18"/>
  <c r="D16" i="18"/>
  <c r="D97" i="18"/>
  <c r="D17" i="18"/>
  <c r="D18" i="18"/>
  <c r="D85" i="18"/>
  <c r="D19" i="18"/>
  <c r="D86" i="18"/>
  <c r="D98" i="18"/>
  <c r="D87" i="18"/>
  <c r="D20" i="18"/>
  <c r="D21" i="18"/>
  <c r="D99" i="18"/>
  <c r="D22" i="18"/>
  <c r="D88" i="18"/>
  <c r="D105" i="18"/>
  <c r="D89" i="18"/>
  <c r="D106" i="18"/>
  <c r="D90" i="18"/>
  <c r="D102" i="18"/>
  <c r="D23" i="18"/>
  <c r="D91" i="18"/>
  <c r="D24" i="18"/>
  <c r="D100" i="18"/>
  <c r="D25" i="18"/>
  <c r="D73" i="18"/>
  <c r="D74" i="18"/>
  <c r="D26" i="18"/>
  <c r="D27" i="18"/>
  <c r="D28" i="18"/>
  <c r="D29" i="18"/>
  <c r="D92" i="18"/>
  <c r="D30" i="18"/>
  <c r="D31" i="18"/>
  <c r="D32" i="18"/>
  <c r="D79" i="18"/>
  <c r="D75" i="18"/>
  <c r="D76" i="18"/>
  <c r="D93" i="18"/>
  <c r="D101" i="18"/>
  <c r="D33" i="18"/>
  <c r="D78" i="18"/>
  <c r="D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94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8" i="18"/>
  <c r="B80" i="18"/>
  <c r="B81" i="18"/>
  <c r="B82" i="18"/>
  <c r="B9" i="18"/>
  <c r="B10" i="18"/>
  <c r="B95" i="18"/>
  <c r="B11" i="18"/>
  <c r="B103" i="18"/>
  <c r="B12" i="18"/>
  <c r="B13" i="18"/>
  <c r="B14" i="18"/>
  <c r="B83" i="18"/>
  <c r="B104" i="18"/>
  <c r="B96" i="18"/>
  <c r="B15" i="18"/>
  <c r="B84" i="18"/>
  <c r="B16" i="18"/>
  <c r="B97" i="18"/>
  <c r="B17" i="18"/>
  <c r="B18" i="18"/>
  <c r="B85" i="18"/>
  <c r="B19" i="18"/>
  <c r="B86" i="18"/>
  <c r="B98" i="18"/>
  <c r="B87" i="18"/>
  <c r="B20" i="18"/>
  <c r="B21" i="18"/>
  <c r="B99" i="18"/>
  <c r="B22" i="18"/>
  <c r="B88" i="18"/>
  <c r="B105" i="18"/>
  <c r="B89" i="18"/>
  <c r="B106" i="18"/>
  <c r="B90" i="18"/>
  <c r="B102" i="18"/>
  <c r="B23" i="18"/>
  <c r="B91" i="18"/>
  <c r="B24" i="18"/>
  <c r="B100" i="18"/>
  <c r="B25" i="18"/>
  <c r="B73" i="18"/>
  <c r="B74" i="18"/>
  <c r="B26" i="18"/>
  <c r="B27" i="18"/>
  <c r="B28" i="18"/>
  <c r="B29" i="18"/>
  <c r="B92" i="18"/>
  <c r="B30" i="18"/>
  <c r="B31" i="18"/>
  <c r="B32" i="18"/>
  <c r="B79" i="18"/>
  <c r="B75" i="18"/>
  <c r="B76" i="18"/>
  <c r="B93" i="18"/>
  <c r="B101" i="18"/>
  <c r="B33" i="18"/>
  <c r="B78" i="18"/>
  <c r="B77" i="18"/>
  <c r="B34" i="18"/>
  <c r="H126" i="47"/>
  <c r="H125" i="47"/>
  <c r="H124" i="47"/>
  <c r="H123" i="47"/>
  <c r="H122" i="47"/>
  <c r="E14" i="47"/>
  <c r="E15" i="47"/>
  <c r="E13" i="47"/>
  <c r="E26" i="47"/>
  <c r="E25" i="47"/>
  <c r="E24" i="47"/>
  <c r="E23" i="47"/>
  <c r="E22" i="47"/>
  <c r="E21" i="47"/>
  <c r="E20" i="47"/>
  <c r="E19" i="47"/>
  <c r="E18" i="47"/>
  <c r="E17" i="47"/>
  <c r="E16" i="47"/>
  <c r="E12" i="47"/>
  <c r="E11" i="47"/>
  <c r="E10" i="47"/>
  <c r="E9" i="47"/>
  <c r="E8" i="47"/>
  <c r="E7" i="47"/>
  <c r="E6" i="47"/>
  <c r="E5" i="47"/>
  <c r="E4" i="47"/>
  <c r="E3" i="47"/>
  <c r="E2" i="47"/>
  <c r="P80" i="2"/>
  <c r="L80" i="2"/>
  <c r="H106" i="18" l="1"/>
  <c r="L106" i="18"/>
  <c r="H104" i="18"/>
  <c r="L104" i="18"/>
  <c r="H94" i="18"/>
  <c r="L94" i="18"/>
  <c r="H99" i="18"/>
  <c r="L99" i="18"/>
  <c r="N99" i="18" s="1"/>
  <c r="H98" i="18"/>
  <c r="L98" i="18"/>
  <c r="N98" i="18" s="1"/>
  <c r="H78" i="18"/>
  <c r="L78" i="18"/>
  <c r="H91" i="18"/>
  <c r="L91" i="18"/>
  <c r="H87" i="18"/>
  <c r="L87" i="18"/>
  <c r="H85" i="18"/>
  <c r="L85" i="18"/>
  <c r="H80" i="18"/>
  <c r="L80" i="18"/>
  <c r="H93" i="18"/>
  <c r="L93" i="18"/>
  <c r="H81" i="18"/>
  <c r="L81" i="18"/>
  <c r="H89" i="18"/>
  <c r="L89" i="18"/>
  <c r="N89" i="18" s="1"/>
  <c r="H84" i="18"/>
  <c r="L84" i="18"/>
  <c r="N84" i="18" s="1"/>
  <c r="H83" i="18"/>
  <c r="L83" i="18"/>
  <c r="H41" i="18"/>
  <c r="L41" i="18"/>
  <c r="H77" i="18"/>
  <c r="L77" i="18"/>
  <c r="H71" i="18"/>
  <c r="L71" i="18"/>
  <c r="H67" i="18"/>
  <c r="L67" i="18"/>
  <c r="H63" i="18"/>
  <c r="L63" i="18"/>
  <c r="H59" i="18"/>
  <c r="L59" i="18"/>
  <c r="H55" i="18"/>
  <c r="L55" i="18"/>
  <c r="H52" i="18"/>
  <c r="L52" i="18"/>
  <c r="H48" i="18"/>
  <c r="L48" i="18"/>
  <c r="H44" i="18"/>
  <c r="L44" i="18"/>
  <c r="H40" i="18"/>
  <c r="L40" i="18"/>
  <c r="H36" i="18"/>
  <c r="L36" i="18"/>
  <c r="H68" i="18"/>
  <c r="L68" i="18"/>
  <c r="H56" i="18"/>
  <c r="L56" i="18"/>
  <c r="H45" i="18"/>
  <c r="L45" i="18"/>
  <c r="H76" i="18"/>
  <c r="L76" i="18"/>
  <c r="H73" i="18"/>
  <c r="L73" i="18"/>
  <c r="H70" i="18"/>
  <c r="L70" i="18"/>
  <c r="H66" i="18"/>
  <c r="L66" i="18"/>
  <c r="H62" i="18"/>
  <c r="L62" i="18"/>
  <c r="H58" i="18"/>
  <c r="L58" i="18"/>
  <c r="H54" i="18"/>
  <c r="L54" i="18"/>
  <c r="H51" i="18"/>
  <c r="L51" i="18"/>
  <c r="H47" i="18"/>
  <c r="L47" i="18"/>
  <c r="H43" i="18"/>
  <c r="L43" i="18"/>
  <c r="H39" i="18"/>
  <c r="L39" i="18"/>
  <c r="H35" i="18"/>
  <c r="L35" i="18"/>
  <c r="H34" i="18"/>
  <c r="L34" i="18"/>
  <c r="H72" i="18"/>
  <c r="L72" i="18"/>
  <c r="H64" i="18"/>
  <c r="L64" i="18"/>
  <c r="H60" i="18"/>
  <c r="L60" i="18"/>
  <c r="H49" i="18"/>
  <c r="L49" i="18"/>
  <c r="H37" i="18"/>
  <c r="L37" i="18"/>
  <c r="H75" i="18"/>
  <c r="L75" i="18"/>
  <c r="H69" i="18"/>
  <c r="L69" i="18"/>
  <c r="H65" i="18"/>
  <c r="L65" i="18"/>
  <c r="H61" i="18"/>
  <c r="L61" i="18"/>
  <c r="H57" i="18"/>
  <c r="L57" i="18"/>
  <c r="H53" i="18"/>
  <c r="L53" i="18"/>
  <c r="H50" i="18"/>
  <c r="L50" i="18"/>
  <c r="H46" i="18"/>
  <c r="L46" i="18"/>
  <c r="H42" i="18"/>
  <c r="L42" i="18"/>
  <c r="H38" i="18"/>
  <c r="L38" i="18"/>
  <c r="H24" i="18"/>
  <c r="L24" i="18"/>
  <c r="H19" i="18"/>
  <c r="L19" i="18"/>
  <c r="H13" i="18"/>
  <c r="L13" i="18"/>
  <c r="H31" i="18"/>
  <c r="L31" i="18"/>
  <c r="H28" i="18"/>
  <c r="L28" i="18"/>
  <c r="H22" i="18"/>
  <c r="L22" i="18"/>
  <c r="H16" i="18"/>
  <c r="L16" i="18"/>
  <c r="H12" i="18"/>
  <c r="L12" i="18"/>
  <c r="H10" i="18"/>
  <c r="L10" i="18"/>
  <c r="H33" i="18"/>
  <c r="L33" i="18"/>
  <c r="H30" i="18"/>
  <c r="L30" i="18"/>
  <c r="H27" i="18"/>
  <c r="L27" i="18"/>
  <c r="H25" i="18"/>
  <c r="L25" i="18"/>
  <c r="H23" i="18"/>
  <c r="L23" i="18"/>
  <c r="H18" i="18"/>
  <c r="L18" i="18"/>
  <c r="H8" i="18"/>
  <c r="R103" i="18"/>
  <c r="H103" i="18"/>
  <c r="H9" i="18"/>
  <c r="H101" i="18"/>
  <c r="N101" i="18" s="1"/>
  <c r="H79" i="18"/>
  <c r="H92" i="18"/>
  <c r="N92" i="18" s="1"/>
  <c r="H26" i="18"/>
  <c r="H100" i="18"/>
  <c r="H102" i="18"/>
  <c r="H105" i="18"/>
  <c r="H21" i="18"/>
  <c r="H86" i="18"/>
  <c r="H17" i="18"/>
  <c r="H15" i="18"/>
  <c r="T14" i="18"/>
  <c r="H14" i="18"/>
  <c r="T11" i="18"/>
  <c r="H11" i="18"/>
  <c r="T82" i="18"/>
  <c r="H82" i="18"/>
  <c r="T32" i="18"/>
  <c r="H32" i="18"/>
  <c r="T29" i="18"/>
  <c r="H29" i="18"/>
  <c r="T74" i="18"/>
  <c r="H74" i="18"/>
  <c r="T90" i="18"/>
  <c r="H90" i="18"/>
  <c r="T88" i="18"/>
  <c r="H88" i="18"/>
  <c r="T20" i="18"/>
  <c r="H20" i="18"/>
  <c r="T97" i="18"/>
  <c r="H97" i="18"/>
  <c r="T96" i="18"/>
  <c r="H96" i="18"/>
  <c r="H95" i="18"/>
  <c r="L15" i="2"/>
  <c r="L19" i="2"/>
  <c r="L16" i="2"/>
  <c r="L21" i="2"/>
  <c r="L14" i="2"/>
  <c r="L18" i="2"/>
  <c r="L23" i="2"/>
  <c r="L13" i="2"/>
  <c r="L17" i="2"/>
  <c r="L22" i="2"/>
  <c r="T75" i="18"/>
  <c r="T99" i="18"/>
  <c r="X33" i="18"/>
  <c r="R30" i="18"/>
  <c r="R25" i="18"/>
  <c r="R89" i="18"/>
  <c r="R98" i="18"/>
  <c r="R84" i="18"/>
  <c r="T27" i="18"/>
  <c r="T23" i="18"/>
  <c r="T18" i="18"/>
  <c r="R75" i="18"/>
  <c r="R27" i="18"/>
  <c r="R23" i="18"/>
  <c r="R99" i="18"/>
  <c r="R18" i="18"/>
  <c r="T30" i="18"/>
  <c r="T25" i="18"/>
  <c r="T89" i="18"/>
  <c r="T98" i="18"/>
  <c r="T84" i="18"/>
  <c r="R31" i="18"/>
  <c r="T31" i="18"/>
  <c r="R73" i="18"/>
  <c r="T73" i="18"/>
  <c r="R106" i="18"/>
  <c r="T106" i="18"/>
  <c r="R87" i="18"/>
  <c r="T87" i="18"/>
  <c r="R16" i="18"/>
  <c r="T16" i="18"/>
  <c r="R12" i="18"/>
  <c r="T12" i="18"/>
  <c r="R10" i="18"/>
  <c r="T10" i="18"/>
  <c r="R70" i="18"/>
  <c r="T70" i="18"/>
  <c r="R62" i="18"/>
  <c r="T62" i="18"/>
  <c r="R54" i="18"/>
  <c r="T54" i="18"/>
  <c r="R47" i="18"/>
  <c r="T47" i="18"/>
  <c r="R43" i="18"/>
  <c r="T43" i="18"/>
  <c r="R39" i="18"/>
  <c r="T39" i="18"/>
  <c r="R35" i="18"/>
  <c r="T35" i="18"/>
  <c r="R76" i="18"/>
  <c r="T76" i="18"/>
  <c r="R28" i="18"/>
  <c r="T28" i="18"/>
  <c r="R91" i="18"/>
  <c r="T91" i="18"/>
  <c r="R22" i="18"/>
  <c r="T22" i="18"/>
  <c r="R85" i="18"/>
  <c r="T85" i="18"/>
  <c r="R104" i="18"/>
  <c r="T104" i="18"/>
  <c r="R80" i="18"/>
  <c r="T80" i="18"/>
  <c r="R66" i="18"/>
  <c r="T66" i="18"/>
  <c r="R58" i="18"/>
  <c r="T58" i="18"/>
  <c r="R51" i="18"/>
  <c r="T51" i="18"/>
  <c r="X77" i="18"/>
  <c r="R32" i="18"/>
  <c r="R29" i="18"/>
  <c r="R74" i="18"/>
  <c r="R24" i="18"/>
  <c r="R90" i="18"/>
  <c r="R88" i="18"/>
  <c r="R20" i="18"/>
  <c r="R19" i="18"/>
  <c r="R97" i="18"/>
  <c r="R96" i="18"/>
  <c r="R13" i="18"/>
  <c r="T13" i="18"/>
  <c r="T95" i="18"/>
  <c r="R95" i="18"/>
  <c r="R81" i="18"/>
  <c r="T81" i="18"/>
  <c r="R71" i="18"/>
  <c r="T71" i="18"/>
  <c r="R67" i="18"/>
  <c r="T67" i="18"/>
  <c r="R63" i="18"/>
  <c r="T63" i="18"/>
  <c r="R59" i="18"/>
  <c r="T59" i="18"/>
  <c r="R55" i="18"/>
  <c r="T55" i="18"/>
  <c r="R52" i="18"/>
  <c r="T52" i="18"/>
  <c r="R48" i="18"/>
  <c r="T48" i="18"/>
  <c r="R44" i="18"/>
  <c r="T44" i="18"/>
  <c r="R40" i="18"/>
  <c r="T40" i="18"/>
  <c r="R36" i="18"/>
  <c r="T36" i="18"/>
  <c r="T24" i="18"/>
  <c r="T19" i="18"/>
  <c r="T103" i="18"/>
  <c r="T9" i="18"/>
  <c r="R8" i="18"/>
  <c r="T8" i="18"/>
  <c r="R69" i="18"/>
  <c r="T69" i="18"/>
  <c r="R65" i="18"/>
  <c r="T65" i="18"/>
  <c r="R61" i="18"/>
  <c r="T61" i="18"/>
  <c r="R57" i="18"/>
  <c r="T57" i="18"/>
  <c r="R53" i="18"/>
  <c r="T53" i="18"/>
  <c r="R50" i="18"/>
  <c r="T50" i="18"/>
  <c r="R46" i="18"/>
  <c r="T46" i="18"/>
  <c r="R42" i="18"/>
  <c r="T42" i="18"/>
  <c r="R38" i="18"/>
  <c r="T38" i="18"/>
  <c r="T79" i="18"/>
  <c r="T92" i="18"/>
  <c r="T26" i="18"/>
  <c r="T100" i="18"/>
  <c r="T102" i="18"/>
  <c r="T105" i="18"/>
  <c r="T21" i="18"/>
  <c r="T86" i="18"/>
  <c r="T17" i="18"/>
  <c r="T15" i="18"/>
  <c r="T83" i="18"/>
  <c r="R14" i="18"/>
  <c r="N11" i="18"/>
  <c r="R11" i="18"/>
  <c r="R82" i="18"/>
  <c r="R72" i="18"/>
  <c r="T72" i="18"/>
  <c r="R68" i="18"/>
  <c r="T68" i="18"/>
  <c r="R64" i="18"/>
  <c r="T64" i="18"/>
  <c r="R60" i="18"/>
  <c r="T60" i="18"/>
  <c r="R56" i="18"/>
  <c r="T56" i="18"/>
  <c r="R94" i="18"/>
  <c r="T94" i="18"/>
  <c r="R49" i="18"/>
  <c r="T49" i="18"/>
  <c r="R45" i="18"/>
  <c r="T45" i="18"/>
  <c r="R41" i="18"/>
  <c r="T41" i="18"/>
  <c r="R37" i="18"/>
  <c r="T37" i="18"/>
  <c r="R79" i="18"/>
  <c r="R92" i="18"/>
  <c r="R26" i="18"/>
  <c r="R100" i="18"/>
  <c r="R102" i="18"/>
  <c r="R105" i="18"/>
  <c r="R21" i="18"/>
  <c r="R86" i="18"/>
  <c r="R17" i="18"/>
  <c r="R15" i="18"/>
  <c r="R83" i="18"/>
  <c r="R9" i="18"/>
  <c r="N83" i="18" l="1"/>
  <c r="N25" i="18"/>
  <c r="N75" i="18"/>
  <c r="N27" i="18"/>
  <c r="N100" i="18"/>
  <c r="N18" i="18"/>
  <c r="N30" i="18"/>
  <c r="N86" i="18"/>
  <c r="N23" i="18"/>
  <c r="N33" i="18"/>
  <c r="N95" i="18"/>
  <c r="N17" i="18"/>
  <c r="N21" i="18"/>
  <c r="N102" i="18"/>
  <c r="N26" i="18"/>
  <c r="N79" i="18"/>
  <c r="N9" i="18"/>
  <c r="N15" i="18"/>
  <c r="N105" i="18"/>
  <c r="N36" i="18"/>
  <c r="N40" i="18"/>
  <c r="N44" i="18"/>
  <c r="N48" i="18"/>
  <c r="N52" i="18"/>
  <c r="N55" i="18"/>
  <c r="N59" i="18"/>
  <c r="N63" i="18"/>
  <c r="N67" i="18"/>
  <c r="N71" i="18"/>
  <c r="N81" i="18"/>
  <c r="N90" i="18"/>
  <c r="N32" i="18"/>
  <c r="N38" i="18"/>
  <c r="N42" i="18"/>
  <c r="N46" i="18"/>
  <c r="N50" i="18"/>
  <c r="N53" i="18"/>
  <c r="N57" i="18"/>
  <c r="N61" i="18"/>
  <c r="N65" i="18"/>
  <c r="N69" i="18"/>
  <c r="N8" i="18"/>
  <c r="N85" i="18"/>
  <c r="N22" i="18"/>
  <c r="N28" i="18"/>
  <c r="N76" i="18"/>
  <c r="X101" i="18"/>
  <c r="N97" i="18"/>
  <c r="N19" i="18"/>
  <c r="N24" i="18"/>
  <c r="X78" i="18"/>
  <c r="N104" i="18"/>
  <c r="N91" i="18"/>
  <c r="X93" i="18"/>
  <c r="N37" i="18"/>
  <c r="N41" i="18"/>
  <c r="N45" i="18"/>
  <c r="N49" i="18"/>
  <c r="N94" i="18"/>
  <c r="N56" i="18"/>
  <c r="N60" i="18"/>
  <c r="N64" i="18"/>
  <c r="N68" i="18"/>
  <c r="N72" i="18"/>
  <c r="N82" i="18"/>
  <c r="N13" i="18"/>
  <c r="N96" i="18"/>
  <c r="N20" i="18"/>
  <c r="N88" i="18"/>
  <c r="N29" i="18"/>
  <c r="N35" i="18"/>
  <c r="N39" i="18"/>
  <c r="N43" i="18"/>
  <c r="N47" i="18"/>
  <c r="N54" i="18"/>
  <c r="N62" i="18"/>
  <c r="N70" i="18"/>
  <c r="N103" i="18"/>
  <c r="N14" i="18"/>
  <c r="N74" i="18"/>
  <c r="N93" i="18"/>
  <c r="N77" i="18"/>
  <c r="N51" i="18"/>
  <c r="N58" i="18"/>
  <c r="N66" i="18"/>
  <c r="N80" i="18"/>
  <c r="N10" i="18"/>
  <c r="N12" i="18"/>
  <c r="N16" i="18"/>
  <c r="N87" i="18"/>
  <c r="N106" i="18"/>
  <c r="N73" i="18"/>
  <c r="N31" i="18"/>
  <c r="N78" i="18"/>
  <c r="Z36" i="2" l="1"/>
  <c r="Z35" i="2"/>
  <c r="Z34" i="2"/>
  <c r="Z33" i="2"/>
  <c r="Z32" i="2"/>
  <c r="Z31" i="2"/>
  <c r="Z30" i="2"/>
  <c r="J61" i="2" s="1"/>
  <c r="Z29" i="2"/>
  <c r="Z28" i="2"/>
  <c r="J59" i="2" s="1"/>
  <c r="Z27" i="2"/>
  <c r="Z26" i="2"/>
  <c r="J57" i="2" s="1"/>
  <c r="Z25" i="2"/>
  <c r="Z24" i="2"/>
  <c r="Z23" i="2"/>
  <c r="J54" i="2" s="1"/>
  <c r="Z22" i="2"/>
  <c r="Z21" i="2"/>
  <c r="Z19" i="2"/>
  <c r="Z18" i="2"/>
  <c r="J49" i="2" s="1"/>
  <c r="Z17" i="2"/>
  <c r="Z16" i="2"/>
  <c r="J47" i="2" s="1"/>
  <c r="Z15" i="2"/>
  <c r="Z14" i="2"/>
  <c r="J45" i="2" s="1"/>
  <c r="Z13" i="2"/>
  <c r="Z12" i="2"/>
  <c r="H121" i="47"/>
  <c r="H120" i="47"/>
  <c r="H119" i="47"/>
  <c r="H118" i="47"/>
  <c r="H117" i="47"/>
  <c r="H116" i="47"/>
  <c r="H115" i="47"/>
  <c r="H114" i="47"/>
  <c r="H113" i="47"/>
  <c r="H112" i="47"/>
  <c r="H111" i="47"/>
  <c r="H110" i="47"/>
  <c r="H109" i="47"/>
  <c r="H108" i="47"/>
  <c r="H107" i="47"/>
  <c r="H106" i="47"/>
  <c r="H105" i="47"/>
  <c r="H104" i="47"/>
  <c r="H103" i="47"/>
  <c r="H102" i="47"/>
  <c r="H101" i="47"/>
  <c r="H100" i="47"/>
  <c r="H99" i="47"/>
  <c r="H98" i="47"/>
  <c r="H97" i="47"/>
  <c r="H96" i="47"/>
  <c r="H95" i="47"/>
  <c r="H94" i="47"/>
  <c r="H93" i="47"/>
  <c r="H92" i="47"/>
  <c r="H91" i="47"/>
  <c r="H90" i="47"/>
  <c r="H89" i="47"/>
  <c r="H88" i="47"/>
  <c r="H87" i="47"/>
  <c r="H86" i="47"/>
  <c r="H85" i="47"/>
  <c r="H84" i="47"/>
  <c r="H83" i="47"/>
  <c r="H82" i="47"/>
  <c r="H81" i="47"/>
  <c r="H80" i="47"/>
  <c r="H79" i="47"/>
  <c r="H78" i="47"/>
  <c r="H77" i="47"/>
  <c r="H76" i="47"/>
  <c r="H75" i="47"/>
  <c r="H74" i="47"/>
  <c r="H73" i="47"/>
  <c r="H72" i="47"/>
  <c r="H71" i="47"/>
  <c r="H70" i="47"/>
  <c r="H69" i="47"/>
  <c r="H68" i="47"/>
  <c r="H67" i="47"/>
  <c r="H66" i="47"/>
  <c r="H65" i="47"/>
  <c r="H64" i="47"/>
  <c r="H63" i="47"/>
  <c r="H62" i="47"/>
  <c r="H61" i="47"/>
  <c r="H60" i="47"/>
  <c r="H59" i="47"/>
  <c r="H58" i="47"/>
  <c r="H57" i="47"/>
  <c r="H56" i="47"/>
  <c r="H55" i="47"/>
  <c r="H54" i="47"/>
  <c r="H53" i="47"/>
  <c r="H52" i="47"/>
  <c r="H51" i="47"/>
  <c r="H50" i="47"/>
  <c r="H49" i="47"/>
  <c r="H48" i="47"/>
  <c r="H47" i="47"/>
  <c r="H46" i="47"/>
  <c r="H45" i="47"/>
  <c r="H44" i="47"/>
  <c r="H43" i="47"/>
  <c r="H42" i="47"/>
  <c r="H41" i="47"/>
  <c r="H40" i="47"/>
  <c r="H39" i="47"/>
  <c r="H38" i="47"/>
  <c r="H37" i="47"/>
  <c r="H36" i="47"/>
  <c r="H35" i="47"/>
  <c r="H34" i="47"/>
  <c r="H33" i="47"/>
  <c r="H32" i="47"/>
  <c r="H31" i="47"/>
  <c r="H30" i="47"/>
  <c r="H29" i="47"/>
  <c r="H28" i="47"/>
  <c r="H22" i="47"/>
  <c r="L32" i="2" s="1"/>
  <c r="H15" i="47"/>
  <c r="H14" i="47"/>
  <c r="H13" i="47"/>
  <c r="H12" i="47"/>
  <c r="H11" i="47"/>
  <c r="H10" i="47"/>
  <c r="H9" i="47"/>
  <c r="H8" i="47"/>
  <c r="H7" i="47"/>
  <c r="H6" i="47"/>
  <c r="H5" i="47"/>
  <c r="H4" i="47"/>
  <c r="H3" i="47"/>
  <c r="H2" i="47"/>
  <c r="H17" i="47"/>
  <c r="L27" i="2" s="1"/>
  <c r="H16" i="47"/>
  <c r="L26" i="2" s="1"/>
  <c r="H19" i="47"/>
  <c r="L29" i="2" s="1"/>
  <c r="H14" i="2" l="1"/>
  <c r="H45" i="2" s="1"/>
  <c r="H29" i="2"/>
  <c r="H60" i="2" s="1"/>
  <c r="L60" i="2"/>
  <c r="H17" i="2"/>
  <c r="H48" i="2" s="1"/>
  <c r="L48" i="2"/>
  <c r="H22" i="2"/>
  <c r="H53" i="2" s="1"/>
  <c r="H26" i="2"/>
  <c r="L57" i="2"/>
  <c r="H18" i="2"/>
  <c r="H49" i="2" s="1"/>
  <c r="L49" i="2"/>
  <c r="H23" i="2"/>
  <c r="H13" i="2"/>
  <c r="H44" i="2" s="1"/>
  <c r="R16" i="2"/>
  <c r="R47" i="2" s="1"/>
  <c r="H16" i="2"/>
  <c r="H47" i="2" s="1"/>
  <c r="R21" i="2"/>
  <c r="R52" i="2" s="1"/>
  <c r="H21" i="2"/>
  <c r="H52" i="2" s="1"/>
  <c r="R32" i="2"/>
  <c r="H32" i="2"/>
  <c r="N32" i="2" s="1"/>
  <c r="H27" i="2"/>
  <c r="N27" i="2" s="1"/>
  <c r="L46" i="2"/>
  <c r="H15" i="2"/>
  <c r="N15" i="2" s="1"/>
  <c r="H19" i="2"/>
  <c r="N19" i="2" s="1"/>
  <c r="N24" i="2"/>
  <c r="T26" i="2"/>
  <c r="T57" i="2" s="1"/>
  <c r="H18" i="47"/>
  <c r="H21" i="47"/>
  <c r="L31" i="2" s="1"/>
  <c r="H26" i="47"/>
  <c r="L36" i="2" s="1"/>
  <c r="H20" i="47"/>
  <c r="H23" i="47"/>
  <c r="L33" i="2" s="1"/>
  <c r="H24" i="47"/>
  <c r="L34" i="2" s="1"/>
  <c r="H25" i="47"/>
  <c r="L35" i="2" s="1"/>
  <c r="J52" i="2"/>
  <c r="J56" i="2"/>
  <c r="R35" i="2"/>
  <c r="R19" i="2"/>
  <c r="R50" i="2" s="1"/>
  <c r="T18" i="2"/>
  <c r="T49" i="2" s="1"/>
  <c r="R27" i="2"/>
  <c r="R58" i="2" s="1"/>
  <c r="T14" i="2"/>
  <c r="T45" i="2" s="1"/>
  <c r="T23" i="2"/>
  <c r="T54" i="2" s="1"/>
  <c r="T29" i="2"/>
  <c r="T60" i="2" s="1"/>
  <c r="R26" i="2"/>
  <c r="R23" i="2"/>
  <c r="R54" i="2" s="1"/>
  <c r="T22" i="2"/>
  <c r="T53" i="2" s="1"/>
  <c r="R18" i="2"/>
  <c r="T17" i="2"/>
  <c r="T48" i="2" s="1"/>
  <c r="R14" i="2"/>
  <c r="R45" i="2" s="1"/>
  <c r="T13" i="2"/>
  <c r="T44" i="2" s="1"/>
  <c r="R55" i="2"/>
  <c r="R15" i="2"/>
  <c r="R46" i="2" s="1"/>
  <c r="T32" i="2"/>
  <c r="R29" i="2"/>
  <c r="T56" i="2"/>
  <c r="R22" i="2"/>
  <c r="T21" i="2"/>
  <c r="T52" i="2" s="1"/>
  <c r="L52" i="2"/>
  <c r="R17" i="2"/>
  <c r="T16" i="2"/>
  <c r="R13" i="2"/>
  <c r="T27" i="2"/>
  <c r="T58" i="2" s="1"/>
  <c r="T55" i="2"/>
  <c r="T19" i="2"/>
  <c r="T15" i="2"/>
  <c r="T46" i="2" s="1"/>
  <c r="P56" i="2"/>
  <c r="L56" i="2"/>
  <c r="H56" i="2"/>
  <c r="F46" i="2"/>
  <c r="J46" i="2"/>
  <c r="F50" i="2"/>
  <c r="J50" i="2"/>
  <c r="L50" i="2"/>
  <c r="F55" i="2"/>
  <c r="V55" i="2"/>
  <c r="P55" i="2"/>
  <c r="J55" i="2"/>
  <c r="L55" i="2"/>
  <c r="F58" i="2"/>
  <c r="J58" i="2"/>
  <c r="L58" i="2"/>
  <c r="F44" i="2"/>
  <c r="J44" i="2"/>
  <c r="F48" i="2"/>
  <c r="J48" i="2"/>
  <c r="F53" i="2"/>
  <c r="J53" i="2"/>
  <c r="F60" i="2"/>
  <c r="J60" i="2"/>
  <c r="F57" i="2"/>
  <c r="V56" i="2"/>
  <c r="F56" i="2"/>
  <c r="F54" i="2"/>
  <c r="F52" i="2"/>
  <c r="F49" i="2"/>
  <c r="F47" i="2"/>
  <c r="F45" i="2"/>
  <c r="R56" i="2"/>
  <c r="N22" i="2" l="1"/>
  <c r="N13" i="2"/>
  <c r="N18" i="2"/>
  <c r="L28" i="2"/>
  <c r="L59" i="2" s="1"/>
  <c r="F61" i="2"/>
  <c r="L30" i="2"/>
  <c r="L61" i="2" s="1"/>
  <c r="N14" i="2"/>
  <c r="L45" i="2"/>
  <c r="N45" i="2" s="1"/>
  <c r="N23" i="2"/>
  <c r="N26" i="2"/>
  <c r="H54" i="2"/>
  <c r="H33" i="2"/>
  <c r="H57" i="2"/>
  <c r="N57" i="2" s="1"/>
  <c r="H30" i="2"/>
  <c r="H61" i="2" s="1"/>
  <c r="T30" i="2"/>
  <c r="T61" i="2" s="1"/>
  <c r="T34" i="2"/>
  <c r="H34" i="2"/>
  <c r="N34" i="2" s="1"/>
  <c r="H31" i="2"/>
  <c r="N31" i="2" s="1"/>
  <c r="R28" i="2"/>
  <c r="R59" i="2" s="1"/>
  <c r="H28" i="2"/>
  <c r="H59" i="2" s="1"/>
  <c r="T28" i="2"/>
  <c r="T59" i="2" s="1"/>
  <c r="R33" i="2"/>
  <c r="R31" i="2"/>
  <c r="R53" i="2"/>
  <c r="R30" i="2"/>
  <c r="R61" i="2" s="1"/>
  <c r="H35" i="2"/>
  <c r="R36" i="2"/>
  <c r="H36" i="2"/>
  <c r="N36" i="2" s="1"/>
  <c r="R49" i="2"/>
  <c r="R57" i="2"/>
  <c r="F59" i="2"/>
  <c r="R48" i="2"/>
  <c r="T47" i="2"/>
  <c r="T35" i="2"/>
  <c r="N16" i="2"/>
  <c r="T36" i="2"/>
  <c r="T33" i="2"/>
  <c r="N25" i="2"/>
  <c r="R34" i="2"/>
  <c r="T31" i="2"/>
  <c r="T50" i="2"/>
  <c r="L54" i="2"/>
  <c r="N29" i="2"/>
  <c r="N49" i="2"/>
  <c r="H58" i="2"/>
  <c r="N58" i="2" s="1"/>
  <c r="H55" i="2"/>
  <c r="N55" i="2" s="1"/>
  <c r="H50" i="2"/>
  <c r="N50" i="2" s="1"/>
  <c r="H46" i="2"/>
  <c r="N46" i="2" s="1"/>
  <c r="N17" i="2"/>
  <c r="L53" i="2"/>
  <c r="N53" i="2" s="1"/>
  <c r="L44" i="2"/>
  <c r="N44" i="2" s="1"/>
  <c r="L47" i="2"/>
  <c r="N47" i="2" s="1"/>
  <c r="N21" i="2"/>
  <c r="X25" i="2"/>
  <c r="R60" i="2"/>
  <c r="R44" i="2"/>
  <c r="X24" i="2"/>
  <c r="N56" i="2"/>
  <c r="N52" i="2"/>
  <c r="X56" i="2"/>
  <c r="N60" i="2"/>
  <c r="X55" i="2"/>
  <c r="N48" i="2"/>
  <c r="N59" i="2" l="1"/>
  <c r="N54" i="2"/>
  <c r="N61" i="2"/>
  <c r="N28" i="2"/>
  <c r="N30" i="2"/>
  <c r="N33" i="2"/>
  <c r="N35" i="2"/>
  <c r="J63" i="2" l="1"/>
  <c r="L63" i="2" l="1"/>
  <c r="F63" i="2"/>
  <c r="T63" i="2"/>
  <c r="H63" i="2"/>
  <c r="R63" i="2"/>
  <c r="N63" i="2" l="1"/>
  <c r="F12" i="2" l="1"/>
  <c r="J43" i="2"/>
  <c r="L12" i="2" l="1"/>
  <c r="H12" i="2"/>
  <c r="F38" i="2"/>
  <c r="T12" i="2"/>
  <c r="R12" i="2"/>
  <c r="F43" i="2"/>
  <c r="R43" i="2" l="1"/>
  <c r="T43" i="2"/>
  <c r="L43" i="2"/>
  <c r="H43" i="2"/>
  <c r="N12" i="2"/>
  <c r="N43" i="2" l="1"/>
  <c r="E18" i="5" l="1"/>
  <c r="E19" i="5"/>
  <c r="E20" i="5"/>
  <c r="E21" i="5"/>
  <c r="E22" i="5"/>
  <c r="E17" i="5"/>
  <c r="E14" i="5"/>
  <c r="E13" i="5"/>
  <c r="E12" i="5"/>
  <c r="E11" i="5"/>
  <c r="E10" i="5"/>
  <c r="E9" i="5"/>
  <c r="A1" i="18" l="1"/>
  <c r="A3" i="18"/>
  <c r="G11" i="5" l="1"/>
  <c r="G12" i="5" l="1"/>
  <c r="G13" i="5"/>
  <c r="G20" i="5"/>
  <c r="G14" i="5"/>
  <c r="G19" i="5"/>
  <c r="G17" i="5"/>
  <c r="G22" i="5"/>
  <c r="G10" i="5"/>
  <c r="G18" i="5"/>
  <c r="G21" i="5"/>
  <c r="J107" i="18" l="1"/>
  <c r="L107" i="18" l="1"/>
  <c r="F107" i="18"/>
  <c r="F110" i="18" s="1"/>
  <c r="T34" i="18"/>
  <c r="R34" i="18"/>
  <c r="H107" i="18" l="1"/>
  <c r="R107" i="18"/>
  <c r="T107" i="18"/>
  <c r="N34" i="18"/>
  <c r="N107" i="18" l="1"/>
  <c r="A3" i="5" l="1"/>
  <c r="J64" i="2"/>
  <c r="A1" i="5" l="1"/>
  <c r="L64" i="2" l="1"/>
  <c r="F64" i="2"/>
  <c r="H64" i="2"/>
  <c r="T64" i="2"/>
  <c r="R64" i="2"/>
  <c r="N64" i="2" l="1"/>
  <c r="I10" i="5" l="1"/>
  <c r="I9" i="5"/>
  <c r="J62" i="2"/>
  <c r="J65" i="2"/>
  <c r="J66" i="2"/>
  <c r="J67" i="2"/>
  <c r="H10" i="2"/>
  <c r="L67" i="2" l="1"/>
  <c r="F67" i="2"/>
  <c r="L62" i="2"/>
  <c r="F62" i="2"/>
  <c r="J38" i="2"/>
  <c r="AH38" i="2"/>
  <c r="H67" i="2"/>
  <c r="H62" i="2"/>
  <c r="R67" i="2"/>
  <c r="F66" i="2"/>
  <c r="T62" i="2"/>
  <c r="R62" i="2"/>
  <c r="T67" i="2"/>
  <c r="I18" i="5"/>
  <c r="I11" i="5"/>
  <c r="E15" i="5"/>
  <c r="E23" i="5"/>
  <c r="I17" i="5"/>
  <c r="N109" i="18" l="1"/>
  <c r="N110" i="18" s="1"/>
  <c r="N62" i="2"/>
  <c r="N67" i="2"/>
  <c r="L66" i="2"/>
  <c r="H66" i="2"/>
  <c r="T66" i="2"/>
  <c r="R66" i="2"/>
  <c r="I19" i="5"/>
  <c r="X109" i="18" l="1"/>
  <c r="N66" i="2"/>
  <c r="L65" i="2"/>
  <c r="F65" i="2"/>
  <c r="R65" i="2"/>
  <c r="T65" i="2"/>
  <c r="H65" i="2"/>
  <c r="H75" i="2"/>
  <c r="J75" i="2"/>
  <c r="I20" i="5"/>
  <c r="I12" i="5"/>
  <c r="N65" i="2" l="1"/>
  <c r="R38" i="2"/>
  <c r="T38" i="2"/>
  <c r="H38" i="2"/>
  <c r="L38" i="2"/>
  <c r="H77" i="2"/>
  <c r="J77" i="2"/>
  <c r="N75" i="2"/>
  <c r="L75" i="2"/>
  <c r="J69" i="2"/>
  <c r="I21" i="5"/>
  <c r="I13" i="5"/>
  <c r="F69" i="2"/>
  <c r="L69" i="2" l="1"/>
  <c r="R69" i="2"/>
  <c r="T69" i="2"/>
  <c r="N38" i="2"/>
  <c r="H69" i="2"/>
  <c r="L77" i="2"/>
  <c r="N77" i="2"/>
  <c r="H78" i="2"/>
  <c r="H82" i="2" s="1"/>
  <c r="H85" i="2" s="1"/>
  <c r="R75" i="2"/>
  <c r="P75" i="2"/>
  <c r="J78" i="2"/>
  <c r="J82" i="2" s="1"/>
  <c r="D9" i="19" s="1"/>
  <c r="E76" i="2"/>
  <c r="E78" i="2" s="1"/>
  <c r="E82" i="2" s="1"/>
  <c r="E85" i="2" s="1"/>
  <c r="I22" i="5"/>
  <c r="I23" i="5" s="1"/>
  <c r="I14" i="5"/>
  <c r="I15" i="5" s="1"/>
  <c r="P35" i="18" l="1"/>
  <c r="X35" i="18" s="1"/>
  <c r="P39" i="18"/>
  <c r="X39" i="18" s="1"/>
  <c r="P43" i="18"/>
  <c r="X43" i="18" s="1"/>
  <c r="P47" i="18"/>
  <c r="X47" i="18" s="1"/>
  <c r="P51" i="18"/>
  <c r="X51" i="18" s="1"/>
  <c r="P54" i="18"/>
  <c r="X54" i="18" s="1"/>
  <c r="P58" i="18"/>
  <c r="X58" i="18" s="1"/>
  <c r="P62" i="18"/>
  <c r="X62" i="18" s="1"/>
  <c r="P66" i="18"/>
  <c r="X66" i="18" s="1"/>
  <c r="P70" i="18"/>
  <c r="X70" i="18" s="1"/>
  <c r="P80" i="18"/>
  <c r="X80" i="18" s="1"/>
  <c r="P10" i="18"/>
  <c r="X10" i="18" s="1"/>
  <c r="P12" i="18"/>
  <c r="X12" i="18" s="1"/>
  <c r="P104" i="18"/>
  <c r="X104" i="18" s="1"/>
  <c r="P16" i="18"/>
  <c r="X16" i="18" s="1"/>
  <c r="P85" i="18"/>
  <c r="X85" i="18" s="1"/>
  <c r="P87" i="18"/>
  <c r="X87" i="18" s="1"/>
  <c r="P22" i="18"/>
  <c r="X22" i="18" s="1"/>
  <c r="P106" i="18"/>
  <c r="X106" i="18" s="1"/>
  <c r="P91" i="18"/>
  <c r="X91" i="18" s="1"/>
  <c r="P73" i="18"/>
  <c r="X73" i="18" s="1"/>
  <c r="P28" i="18"/>
  <c r="X28" i="18" s="1"/>
  <c r="P31" i="18"/>
  <c r="X31" i="18" s="1"/>
  <c r="P76" i="18"/>
  <c r="X76" i="18" s="1"/>
  <c r="P36" i="18"/>
  <c r="X36" i="18" s="1"/>
  <c r="P40" i="18"/>
  <c r="X40" i="18" s="1"/>
  <c r="P44" i="18"/>
  <c r="X44" i="18" s="1"/>
  <c r="P48" i="18"/>
  <c r="X48" i="18" s="1"/>
  <c r="P52" i="18"/>
  <c r="X52" i="18" s="1"/>
  <c r="P55" i="18"/>
  <c r="X55" i="18" s="1"/>
  <c r="P59" i="18"/>
  <c r="X59" i="18" s="1"/>
  <c r="P63" i="18"/>
  <c r="X63" i="18" s="1"/>
  <c r="P67" i="18"/>
  <c r="X67" i="18" s="1"/>
  <c r="P71" i="18"/>
  <c r="X71" i="18" s="1"/>
  <c r="P81" i="18"/>
  <c r="X81" i="18" s="1"/>
  <c r="P95" i="18"/>
  <c r="X95" i="18" s="1"/>
  <c r="P13" i="18"/>
  <c r="X13" i="18" s="1"/>
  <c r="P96" i="18"/>
  <c r="X96" i="18" s="1"/>
  <c r="P97" i="18"/>
  <c r="X97" i="18" s="1"/>
  <c r="P19" i="18"/>
  <c r="X19" i="18" s="1"/>
  <c r="P20" i="18"/>
  <c r="X20" i="18" s="1"/>
  <c r="P88" i="18"/>
  <c r="X88" i="18" s="1"/>
  <c r="P90" i="18"/>
  <c r="X90" i="18" s="1"/>
  <c r="P24" i="18"/>
  <c r="X24" i="18" s="1"/>
  <c r="P74" i="18"/>
  <c r="X74" i="18" s="1"/>
  <c r="P29" i="18"/>
  <c r="X29" i="18" s="1"/>
  <c r="P32" i="18"/>
  <c r="X32" i="18" s="1"/>
  <c r="P34" i="18"/>
  <c r="P38" i="18"/>
  <c r="X38" i="18" s="1"/>
  <c r="P42" i="18"/>
  <c r="X42" i="18" s="1"/>
  <c r="P46" i="18"/>
  <c r="X46" i="18" s="1"/>
  <c r="P50" i="18"/>
  <c r="X50" i="18" s="1"/>
  <c r="P53" i="18"/>
  <c r="X53" i="18" s="1"/>
  <c r="P57" i="18"/>
  <c r="X57" i="18" s="1"/>
  <c r="P61" i="18"/>
  <c r="X61" i="18" s="1"/>
  <c r="P65" i="18"/>
  <c r="X65" i="18" s="1"/>
  <c r="P69" i="18"/>
  <c r="X69" i="18" s="1"/>
  <c r="P8" i="18"/>
  <c r="X8" i="18" s="1"/>
  <c r="P9" i="18"/>
  <c r="X9" i="18" s="1"/>
  <c r="P103" i="18"/>
  <c r="X103" i="18" s="1"/>
  <c r="P83" i="18"/>
  <c r="X83" i="18" s="1"/>
  <c r="P84" i="18"/>
  <c r="X84" i="18" s="1"/>
  <c r="P18" i="18"/>
  <c r="X18" i="18" s="1"/>
  <c r="P98" i="18"/>
  <c r="X98" i="18" s="1"/>
  <c r="P99" i="18"/>
  <c r="X99" i="18" s="1"/>
  <c r="P89" i="18"/>
  <c r="X89" i="18" s="1"/>
  <c r="P23" i="18"/>
  <c r="X23" i="18" s="1"/>
  <c r="P25" i="18"/>
  <c r="X25" i="18" s="1"/>
  <c r="P27" i="18"/>
  <c r="X27" i="18" s="1"/>
  <c r="P30" i="18"/>
  <c r="X30" i="18" s="1"/>
  <c r="P75" i="18"/>
  <c r="X75" i="18" s="1"/>
  <c r="P37" i="18"/>
  <c r="X37" i="18" s="1"/>
  <c r="P41" i="18"/>
  <c r="X41" i="18" s="1"/>
  <c r="P45" i="18"/>
  <c r="X45" i="18" s="1"/>
  <c r="P49" i="18"/>
  <c r="X49" i="18" s="1"/>
  <c r="P94" i="18"/>
  <c r="X94" i="18" s="1"/>
  <c r="P56" i="18"/>
  <c r="X56" i="18" s="1"/>
  <c r="P60" i="18"/>
  <c r="X60" i="18" s="1"/>
  <c r="P64" i="18"/>
  <c r="X64" i="18" s="1"/>
  <c r="P68" i="18"/>
  <c r="X68" i="18" s="1"/>
  <c r="P72" i="18"/>
  <c r="X72" i="18" s="1"/>
  <c r="P82" i="18"/>
  <c r="X82" i="18" s="1"/>
  <c r="P11" i="18"/>
  <c r="X11" i="18" s="1"/>
  <c r="P14" i="18"/>
  <c r="X14" i="18" s="1"/>
  <c r="P15" i="18"/>
  <c r="X15" i="18" s="1"/>
  <c r="P17" i="18"/>
  <c r="X17" i="18" s="1"/>
  <c r="P86" i="18"/>
  <c r="X86" i="18" s="1"/>
  <c r="P21" i="18"/>
  <c r="X21" i="18" s="1"/>
  <c r="P105" i="18"/>
  <c r="X105" i="18" s="1"/>
  <c r="P102" i="18"/>
  <c r="X102" i="18" s="1"/>
  <c r="P100" i="18"/>
  <c r="X100" i="18" s="1"/>
  <c r="P26" i="18"/>
  <c r="X26" i="18" s="1"/>
  <c r="P92" i="18"/>
  <c r="X92" i="18" s="1"/>
  <c r="P79" i="18"/>
  <c r="X79" i="18" s="1"/>
  <c r="P13" i="2"/>
  <c r="P15" i="2"/>
  <c r="P17" i="2"/>
  <c r="P19" i="2"/>
  <c r="P22" i="2"/>
  <c r="P26" i="2"/>
  <c r="P28" i="2"/>
  <c r="P30" i="2"/>
  <c r="P32" i="2"/>
  <c r="P34" i="2"/>
  <c r="P65" i="2" s="1"/>
  <c r="P36" i="2"/>
  <c r="P14" i="2"/>
  <c r="P16" i="2"/>
  <c r="P18" i="2"/>
  <c r="P21" i="2"/>
  <c r="P23" i="2"/>
  <c r="P27" i="2"/>
  <c r="P29" i="2"/>
  <c r="P31" i="2"/>
  <c r="P62" i="2" s="1"/>
  <c r="P33" i="2"/>
  <c r="P35" i="2"/>
  <c r="V13" i="2"/>
  <c r="V44" i="2" s="1"/>
  <c r="V15" i="2"/>
  <c r="V46" i="2" s="1"/>
  <c r="V17" i="2"/>
  <c r="V48" i="2" s="1"/>
  <c r="V19" i="2"/>
  <c r="V50" i="2" s="1"/>
  <c r="V22" i="2"/>
  <c r="V53" i="2" s="1"/>
  <c r="V26" i="2"/>
  <c r="V57" i="2" s="1"/>
  <c r="V28" i="2"/>
  <c r="V59" i="2" s="1"/>
  <c r="V30" i="2"/>
  <c r="V61" i="2" s="1"/>
  <c r="V32" i="2"/>
  <c r="V63" i="2" s="1"/>
  <c r="V34" i="2"/>
  <c r="V36" i="2"/>
  <c r="V67" i="2" s="1"/>
  <c r="V14" i="2"/>
  <c r="V45" i="2" s="1"/>
  <c r="V16" i="2"/>
  <c r="V47" i="2" s="1"/>
  <c r="V18" i="2"/>
  <c r="V49" i="2" s="1"/>
  <c r="V21" i="2"/>
  <c r="V52" i="2" s="1"/>
  <c r="V23" i="2"/>
  <c r="V54" i="2" s="1"/>
  <c r="V27" i="2"/>
  <c r="V58" i="2" s="1"/>
  <c r="V29" i="2"/>
  <c r="V60" i="2" s="1"/>
  <c r="V31" i="2"/>
  <c r="V33" i="2"/>
  <c r="V35" i="2"/>
  <c r="V66" i="2" s="1"/>
  <c r="V12" i="2"/>
  <c r="V43" i="2" s="1"/>
  <c r="P12" i="2"/>
  <c r="C9" i="19"/>
  <c r="N69" i="2"/>
  <c r="L76" i="2" s="1"/>
  <c r="P67" i="2"/>
  <c r="P64" i="2"/>
  <c r="V64" i="2"/>
  <c r="F76" i="2"/>
  <c r="F78" i="2" s="1"/>
  <c r="F82" i="2" s="1"/>
  <c r="D8" i="19" s="1"/>
  <c r="V65" i="2"/>
  <c r="V62" i="2"/>
  <c r="X35" i="2" l="1"/>
  <c r="X32" i="2"/>
  <c r="X34" i="18"/>
  <c r="P44" i="2"/>
  <c r="X44" i="2" s="1"/>
  <c r="X13" i="2"/>
  <c r="X33" i="2"/>
  <c r="P54" i="2"/>
  <c r="X54" i="2" s="1"/>
  <c r="X23" i="2"/>
  <c r="P61" i="2"/>
  <c r="X61" i="2" s="1"/>
  <c r="X30" i="2"/>
  <c r="P50" i="2"/>
  <c r="X50" i="2" s="1"/>
  <c r="X19" i="2"/>
  <c r="P63" i="2"/>
  <c r="P60" i="2"/>
  <c r="X60" i="2" s="1"/>
  <c r="X29" i="2"/>
  <c r="P49" i="2"/>
  <c r="X49" i="2" s="1"/>
  <c r="X18" i="2"/>
  <c r="X34" i="2"/>
  <c r="P57" i="2"/>
  <c r="X57" i="2" s="1"/>
  <c r="X26" i="2"/>
  <c r="P46" i="2"/>
  <c r="X46" i="2" s="1"/>
  <c r="X15" i="2"/>
  <c r="P58" i="2"/>
  <c r="X58" i="2" s="1"/>
  <c r="X27" i="2"/>
  <c r="P47" i="2"/>
  <c r="X47" i="2" s="1"/>
  <c r="X16" i="2"/>
  <c r="P53" i="2"/>
  <c r="X53" i="2" s="1"/>
  <c r="X22" i="2"/>
  <c r="P66" i="2"/>
  <c r="P45" i="2"/>
  <c r="X45" i="2" s="1"/>
  <c r="X14" i="2"/>
  <c r="X31" i="2"/>
  <c r="P52" i="2"/>
  <c r="X52" i="2" s="1"/>
  <c r="X21" i="2"/>
  <c r="X36" i="2"/>
  <c r="P59" i="2"/>
  <c r="X59" i="2" s="1"/>
  <c r="X28" i="2"/>
  <c r="P48" i="2"/>
  <c r="X48" i="2" s="1"/>
  <c r="X17" i="2"/>
  <c r="X67" i="2"/>
  <c r="X66" i="2"/>
  <c r="X65" i="2"/>
  <c r="X62" i="2"/>
  <c r="X64" i="2"/>
  <c r="X63" i="2"/>
  <c r="T80" i="2"/>
  <c r="P43" i="2"/>
  <c r="X43" i="2" s="1"/>
  <c r="X12" i="2"/>
  <c r="P38" i="2"/>
  <c r="V38" i="2"/>
  <c r="C8" i="19"/>
  <c r="L78" i="2"/>
  <c r="V107" i="18" l="1"/>
  <c r="P107" i="18"/>
  <c r="X107" i="18"/>
  <c r="X110" i="18" s="1"/>
  <c r="P77" i="2" s="1"/>
  <c r="V69" i="2"/>
  <c r="P69" i="2"/>
  <c r="X38" i="2"/>
  <c r="N76" i="2"/>
  <c r="N78" i="2" s="1"/>
  <c r="N82" i="2" s="1"/>
  <c r="D10" i="19" s="1"/>
  <c r="L82" i="2"/>
  <c r="L85" i="2" s="1"/>
  <c r="C10" i="19" l="1"/>
  <c r="X69" i="2"/>
  <c r="P76" i="2" s="1"/>
  <c r="P78" i="2" s="1"/>
  <c r="P82" i="2" s="1"/>
  <c r="P85" i="2" s="1"/>
  <c r="R77" i="2"/>
  <c r="R76" i="2" l="1"/>
  <c r="R78" i="2" s="1"/>
  <c r="R82" i="2" s="1"/>
  <c r="D11" i="19" s="1"/>
  <c r="D12" i="19" s="1"/>
  <c r="C11" i="19" l="1"/>
  <c r="C12" i="19" s="1"/>
  <c r="T82" i="2"/>
  <c r="T85" i="2" s="1"/>
  <c r="T78" i="2"/>
</calcChain>
</file>

<file path=xl/sharedStrings.xml><?xml version="1.0" encoding="utf-8"?>
<sst xmlns="http://schemas.openxmlformats.org/spreadsheetml/2006/main" count="1983" uniqueCount="1341">
  <si>
    <t xml:space="preserve">Total </t>
  </si>
  <si>
    <t>Annualized</t>
  </si>
  <si>
    <t>FICA</t>
  </si>
  <si>
    <t>FUTA</t>
  </si>
  <si>
    <t>SUTA</t>
  </si>
  <si>
    <t>Total</t>
  </si>
  <si>
    <t>Health</t>
  </si>
  <si>
    <t>Salary</t>
  </si>
  <si>
    <t>7.65%</t>
  </si>
  <si>
    <t>7,000 @ .8%</t>
  </si>
  <si>
    <t>Taxes</t>
  </si>
  <si>
    <t>Insurance</t>
  </si>
  <si>
    <t>Other</t>
  </si>
  <si>
    <t>Benefits</t>
  </si>
  <si>
    <t>Company</t>
  </si>
  <si>
    <t>Percentage</t>
  </si>
  <si>
    <t>401(k)</t>
  </si>
  <si>
    <t>Contribution</t>
  </si>
  <si>
    <t>Allocated</t>
  </si>
  <si>
    <t>Pay Period</t>
  </si>
  <si>
    <t>at 3%</t>
  </si>
  <si>
    <t>at 4%</t>
  </si>
  <si>
    <t>per Year</t>
  </si>
  <si>
    <t>Maintenance</t>
  </si>
  <si>
    <t>[1]</t>
  </si>
  <si>
    <t>[2]</t>
  </si>
  <si>
    <t>Total Operator Salary</t>
  </si>
  <si>
    <t>Operator Allocation</t>
  </si>
  <si>
    <t>Total Operator Allocation</t>
  </si>
  <si>
    <t>Payroll Taxes</t>
  </si>
  <si>
    <t>W</t>
  </si>
  <si>
    <t>S</t>
  </si>
  <si>
    <t>Test Year</t>
  </si>
  <si>
    <t>Adjustments (Water/Sewer)</t>
  </si>
  <si>
    <t>A</t>
  </si>
  <si>
    <t>B</t>
  </si>
  <si>
    <t>C</t>
  </si>
  <si>
    <t>D</t>
  </si>
  <si>
    <t>E</t>
  </si>
  <si>
    <t>Adjustment</t>
  </si>
  <si>
    <t>WSC</t>
  </si>
  <si>
    <t>[3]</t>
  </si>
  <si>
    <t>[4]</t>
  </si>
  <si>
    <t>Line</t>
  </si>
  <si>
    <t>Account Name</t>
  </si>
  <si>
    <t>Total Health Insurance</t>
  </si>
  <si>
    <t>EMP PENSIONS &amp; BENEFITS</t>
  </si>
  <si>
    <t>Total Other Benefits</t>
  </si>
  <si>
    <t>Column [a] divided by column [b]</t>
  </si>
  <si>
    <t>Adjusted to remove $4,343 of Tuition expense on RVP TYE 12/31/08 IS</t>
  </si>
  <si>
    <t>7,000 @</t>
  </si>
  <si>
    <t xml:space="preserve">Line </t>
  </si>
  <si>
    <t>State</t>
  </si>
  <si>
    <t>.8%</t>
  </si>
  <si>
    <t>[A]</t>
  </si>
  <si>
    <t>[B]</t>
  </si>
  <si>
    <t>[C]</t>
  </si>
  <si>
    <t>[D]</t>
  </si>
  <si>
    <t>[E]</t>
  </si>
  <si>
    <t>[F]</t>
  </si>
  <si>
    <t>[G]</t>
  </si>
  <si>
    <t>[H]</t>
  </si>
  <si>
    <t>[I]</t>
  </si>
  <si>
    <t>[J]</t>
  </si>
  <si>
    <t>[K]</t>
  </si>
  <si>
    <t>[L]</t>
  </si>
  <si>
    <t>FL</t>
  </si>
  <si>
    <t>NC</t>
  </si>
  <si>
    <t>NV</t>
  </si>
  <si>
    <t>Water</t>
  </si>
  <si>
    <t>Sewer</t>
  </si>
  <si>
    <t>MD</t>
  </si>
  <si>
    <t>NJ</t>
  </si>
  <si>
    <t>PA</t>
  </si>
  <si>
    <t>VA</t>
  </si>
  <si>
    <t>Midwest</t>
  </si>
  <si>
    <t>IL</t>
  </si>
  <si>
    <t>IN</t>
  </si>
  <si>
    <t>KY</t>
  </si>
  <si>
    <t>GA</t>
  </si>
  <si>
    <t>LA</t>
  </si>
  <si>
    <t>SC</t>
  </si>
  <si>
    <t>AZ</t>
  </si>
  <si>
    <t>Description</t>
  </si>
  <si>
    <t>Customer Service</t>
  </si>
  <si>
    <t>M</t>
  </si>
  <si>
    <t>HEALTH ADMIN AND STOP LOSS</t>
  </si>
  <si>
    <t>DENTAL</t>
  </si>
  <si>
    <t>EMPLOYEE INS DEDUCTIONS</t>
  </si>
  <si>
    <t>HEALTH COSTS &amp; OTHER</t>
  </si>
  <si>
    <t>HEALTH INS CLAIMS</t>
  </si>
  <si>
    <t>OTHER EMP BENEFITS</t>
  </si>
  <si>
    <t>TERM LIFE INS</t>
  </si>
  <si>
    <t>TERM LIFE INS-OPT</t>
  </si>
  <si>
    <t>DEPEND LIFE INS-OPT</t>
  </si>
  <si>
    <t>SUPPLEMENTAL LIFE INS</t>
  </si>
  <si>
    <t>TUITION</t>
  </si>
  <si>
    <t>Benefit Per Employee</t>
  </si>
  <si>
    <t>CONFIDENTIAL</t>
  </si>
  <si>
    <t>F</t>
  </si>
  <si>
    <t>G</t>
  </si>
  <si>
    <t>H</t>
  </si>
  <si>
    <t>I</t>
  </si>
  <si>
    <t>J</t>
  </si>
  <si>
    <t>K</t>
  </si>
  <si>
    <t>L</t>
  </si>
  <si>
    <t>N</t>
  </si>
  <si>
    <t>w/p-[b]</t>
  </si>
  <si>
    <t>w/p-[b-3]</t>
  </si>
  <si>
    <t>w/p-[b-4]</t>
  </si>
  <si>
    <t>Salaries - Operations</t>
  </si>
  <si>
    <t>Salaries - Office/Corp</t>
  </si>
  <si>
    <t>Totals</t>
  </si>
  <si>
    <t>LINE #</t>
  </si>
  <si>
    <t>OBJ</t>
  </si>
  <si>
    <t>ACCOUNT DESCRIPTION</t>
  </si>
  <si>
    <t>ORGANIZATION</t>
  </si>
  <si>
    <t>FRANCHISES</t>
  </si>
  <si>
    <t>STRUCT &amp; IMPRV GEN PLT</t>
  </si>
  <si>
    <t>WELLS &amp; SPRINGS</t>
  </si>
  <si>
    <t>SUPPLY MAINS</t>
  </si>
  <si>
    <t>ELECTRIC PUMP EQUIP WTP</t>
  </si>
  <si>
    <t>WATER TREATMENT EQPT</t>
  </si>
  <si>
    <t>DIST RESV &amp; STANDPIPES</t>
  </si>
  <si>
    <t>TRANS &amp; DISTR MAINS</t>
  </si>
  <si>
    <t>SERVICE LINES</t>
  </si>
  <si>
    <t>METERS</t>
  </si>
  <si>
    <t>METER INSTALLATIONS</t>
  </si>
  <si>
    <t>HYDRANTS</t>
  </si>
  <si>
    <t>OFFICE STRUCT &amp; IMPRV</t>
  </si>
  <si>
    <t>OFFICE FURN &amp; EQPT</t>
  </si>
  <si>
    <t>TOOL SHOP &amp; MISC EQPT</t>
  </si>
  <si>
    <t>LABORATORY EQUIPMENT</t>
  </si>
  <si>
    <t>POWER OPERATED EQUIP</t>
  </si>
  <si>
    <t>COMMUNICATION EQPT</t>
  </si>
  <si>
    <t>MISC EQUIPMENT</t>
  </si>
  <si>
    <t>WATER PLANT ALLOCATED</t>
  </si>
  <si>
    <t>STRUCT/IMPRV COLL PLT</t>
  </si>
  <si>
    <t>STRUCT/IMPRV GEN PLT</t>
  </si>
  <si>
    <t>SEWER FORCE MAIN</t>
  </si>
  <si>
    <t>SERVICES TO CUSTOMERS</t>
  </si>
  <si>
    <t>FLOW MEASURE DEVICES</t>
  </si>
  <si>
    <t>TREAT/DISP EQUIP LAGOON</t>
  </si>
  <si>
    <t>PLANT SEWERS TRTMT PLT</t>
  </si>
  <si>
    <t>OTHER PLT COLLECTION</t>
  </si>
  <si>
    <t>OTHER PLT PUMP</t>
  </si>
  <si>
    <t>LABORATORY EQPT</t>
  </si>
  <si>
    <t>MISC EQUIP SEWER</t>
  </si>
  <si>
    <t>REUSE DIST RESERVOIRS</t>
  </si>
  <si>
    <t>TRANSPORTATION EQPT WTR</t>
  </si>
  <si>
    <t>MAINFRAME COMPUTER WTR</t>
  </si>
  <si>
    <t>MINI COMPUTERS WTR</t>
  </si>
  <si>
    <t>COMP SYS COST WTR</t>
  </si>
  <si>
    <t>MICRO SYS COST WTR</t>
  </si>
  <si>
    <t>WIP - ENGINEERING</t>
  </si>
  <si>
    <t>WIP - EQUIPMENT</t>
  </si>
  <si>
    <t>WIP - MATERIAL</t>
  </si>
  <si>
    <t>WIP - PIPING</t>
  </si>
  <si>
    <t>WIP - SITE WORK</t>
  </si>
  <si>
    <t>ACC DEPR-ORGANIZATION</t>
  </si>
  <si>
    <t>ACC DEPR-FRANCHISES</t>
  </si>
  <si>
    <t>ACC DEPR-SUPPLY MAINS</t>
  </si>
  <si>
    <t>ACC DEPR-SERVICE LINES</t>
  </si>
  <si>
    <t>ACC DEPR-METERS</t>
  </si>
  <si>
    <t>ACC DEPR-METER INSTALLS</t>
  </si>
  <si>
    <t>ACC DEPR-HYDRANTS</t>
  </si>
  <si>
    <t>ACC DEPR-MISC EQUIPMENT</t>
  </si>
  <si>
    <t>ACC DEPR-OTHER PLT PUMP</t>
  </si>
  <si>
    <t>ACC DEPR-MINI COMP WTR</t>
  </si>
  <si>
    <t>ACC AMORT UTIL PAA-WATER</t>
  </si>
  <si>
    <t>A/R-CUSTOMER TRADE CC&amp;B</t>
  </si>
  <si>
    <t>A/R-CUSTOMER ACCRUAL</t>
  </si>
  <si>
    <t>A/R ASSOC COS</t>
  </si>
  <si>
    <t>INVENTORY</t>
  </si>
  <si>
    <t>RCIP - ATTORNEY FEES</t>
  </si>
  <si>
    <t>RCIP - TRAVEL</t>
  </si>
  <si>
    <t>RCIP - CONSULTING FEES</t>
  </si>
  <si>
    <t>RATE CASE BEING AMORT</t>
  </si>
  <si>
    <t>RATE CASE ACCUM AMORT</t>
  </si>
  <si>
    <t>CIAC-WATER-TAP</t>
  </si>
  <si>
    <t>CIAC-WTR PLT MTR FEE</t>
  </si>
  <si>
    <t>CIAC-SEWER FORCE MAIN</t>
  </si>
  <si>
    <t>CIAC-SEWER GRAVITY MAIN</t>
  </si>
  <si>
    <t>ACC AMORT SEWER-TAP</t>
  </si>
  <si>
    <t>DEF FED TAX - RATE CASE</t>
  </si>
  <si>
    <t>DEF FED TAX - DEF MAINT</t>
  </si>
  <si>
    <t>DEF FED TAX - ORGN EXP</t>
  </si>
  <si>
    <t>DEF FED TAX - BAD DEBT</t>
  </si>
  <si>
    <t>DEF FED TAX - NOL</t>
  </si>
  <si>
    <t>DEF ST TAX - DEF MAINT</t>
  </si>
  <si>
    <t>DEF ST TAX - ORGN EXP</t>
  </si>
  <si>
    <t>A/P TRADE</t>
  </si>
  <si>
    <t>A/P TRADE - ACCRUAL</t>
  </si>
  <si>
    <t>A/P-ASSOC COMPANIES</t>
  </si>
  <si>
    <t>A/P MISCELLANEOUS</t>
  </si>
  <si>
    <t>CUSTOMER DEPOSITS</t>
  </si>
  <si>
    <t>ACCRUED TAXES GENERAL</t>
  </si>
  <si>
    <t>ACCRUED REAL EST TAX</t>
  </si>
  <si>
    <t>ACCRUED FED INCOME TAX</t>
  </si>
  <si>
    <t>ACCRUED ST INCOME TAX</t>
  </si>
  <si>
    <t>COMMON STOCK</t>
  </si>
  <si>
    <t>PAID IN CAPITAL</t>
  </si>
  <si>
    <t>MISC PAID IN CAPITAL</t>
  </si>
  <si>
    <t>WATER REVENUE-ACCRUALS</t>
  </si>
  <si>
    <t>SEWER REVENUE-ACCRUALS</t>
  </si>
  <si>
    <t>OTHER W/S REVENUES</t>
  </si>
  <si>
    <t>CHLORINE</t>
  </si>
  <si>
    <t>METER READING</t>
  </si>
  <si>
    <t>AGENCY EXPENSE</t>
  </si>
  <si>
    <t>UNCOLLECTIBLE ACCOUNTS</t>
  </si>
  <si>
    <t>UNCOLL ACCOUNTS ACCRUAL</t>
  </si>
  <si>
    <t>BILL STOCK</t>
  </si>
  <si>
    <t>BILLING ENVELOPES</t>
  </si>
  <si>
    <t>BILLING POSTAGE</t>
  </si>
  <si>
    <t>INSURANCE-OTHER</t>
  </si>
  <si>
    <t>COMPUTER MAINTENANCE</t>
  </si>
  <si>
    <t>COMPUTER SUPPLIES</t>
  </si>
  <si>
    <t>INTERNET SUPPLIER</t>
  </si>
  <si>
    <t>ADVERTISING/MARKETING</t>
  </si>
  <si>
    <t>BANK SERVICE CHARGE</t>
  </si>
  <si>
    <t>CONTRIBUTIONS</t>
  </si>
  <si>
    <t>LICENSE FEES</t>
  </si>
  <si>
    <t>MEMBERSHIPS</t>
  </si>
  <si>
    <t>PENALTIES/FINES</t>
  </si>
  <si>
    <t>TRAINING EXPENSE</t>
  </si>
  <si>
    <t>OTHER MISC EXPENSE</t>
  </si>
  <si>
    <t>ANSWERING SERVICE</t>
  </si>
  <si>
    <t>CLEANING SUPPLIES</t>
  </si>
  <si>
    <t>COPY MACHINE</t>
  </si>
  <si>
    <t>HOLIDAY EVENTS/PICNICS</t>
  </si>
  <si>
    <t>KITCHEN SUPPLIES</t>
  </si>
  <si>
    <t>OFFICE SUPPLY STORES</t>
  </si>
  <si>
    <t>PRINTING/BLUEPRINTS</t>
  </si>
  <si>
    <t>SHIPPING CHARGES</t>
  </si>
  <si>
    <t>OTHER OFFICE EXPENSES</t>
  </si>
  <si>
    <t>OFFICE ELECTRIC</t>
  </si>
  <si>
    <t>OFFICE GAS</t>
  </si>
  <si>
    <t>OFFICE WATER</t>
  </si>
  <si>
    <t>OFFICE TELECOM</t>
  </si>
  <si>
    <t>OFFICE GARBAGE REMOVAL</t>
  </si>
  <si>
    <t>OFFICE MAINTENANCE</t>
  </si>
  <si>
    <t>OFFICE CLEANING SERVICE</t>
  </si>
  <si>
    <t>OTHER OFFICE UTILITIES</t>
  </si>
  <si>
    <t>AUDIT FEES</t>
  </si>
  <si>
    <t>EMPLOY FINDER FEES</t>
  </si>
  <si>
    <t>LEGAL FEES</t>
  </si>
  <si>
    <t>PAYROLL SERVICES</t>
  </si>
  <si>
    <t>TAX RETURN REVIEW</t>
  </si>
  <si>
    <t>OTHER OUTSIDE SERVICES</t>
  </si>
  <si>
    <t>RATE CASE AMORT EXPENSE</t>
  </si>
  <si>
    <t>RENT</t>
  </si>
  <si>
    <t>SALARIES-ADMIN</t>
  </si>
  <si>
    <t>SALARIES-HR</t>
  </si>
  <si>
    <t>SALARIES-LEADERSHIP OPS</t>
  </si>
  <si>
    <t>SALARIES-BILLING</t>
  </si>
  <si>
    <t>TRAVEL LODGING</t>
  </si>
  <si>
    <t>TRAVEL AIRFARE</t>
  </si>
  <si>
    <t>TRAVEL TRANSPORTATION</t>
  </si>
  <si>
    <t>TRAVEL MEALS</t>
  </si>
  <si>
    <t>TRAVEL ENTERTAINMENT</t>
  </si>
  <si>
    <t>TRAVEL OTHER</t>
  </si>
  <si>
    <t>FUEL</t>
  </si>
  <si>
    <t>AUTO REPAIR/TIRES</t>
  </si>
  <si>
    <t>AUTO LICENSES</t>
  </si>
  <si>
    <t>OTHER TRANS EXPENSES</t>
  </si>
  <si>
    <t>TEST-WATER</t>
  </si>
  <si>
    <t>TEST-EQUIP/CHEMICAL</t>
  </si>
  <si>
    <t>TEST-SEWER</t>
  </si>
  <si>
    <t>WATER-MAINT SUPPLIES</t>
  </si>
  <si>
    <t>WATER-MAINT REPAIRS</t>
  </si>
  <si>
    <t>WATER-OTHER MAINT EXP</t>
  </si>
  <si>
    <t>SEWER-MAINT SUPPLIES</t>
  </si>
  <si>
    <t>SEWER-MAINT REPAIRS</t>
  </si>
  <si>
    <t>SEWER-PERMITS</t>
  </si>
  <si>
    <t>SEWER-OTHER MAINT EXP</t>
  </si>
  <si>
    <t>DEFERRED MAINT EXPENSE</t>
  </si>
  <si>
    <t>COMMUNICATION EXPENSE</t>
  </si>
  <si>
    <t>UNIFORMS</t>
  </si>
  <si>
    <t>SEWER RODDING</t>
  </si>
  <si>
    <t>SLUDGE HAULING</t>
  </si>
  <si>
    <t>DEPREC-ORGANIZATION</t>
  </si>
  <si>
    <t>DEPREC-WELLS &amp; SPRINGS</t>
  </si>
  <si>
    <t>DEPREC-SUPPLY MAINS</t>
  </si>
  <si>
    <t>DEPREC-SERVICE LINES</t>
  </si>
  <si>
    <t>DEPREC-METERS</t>
  </si>
  <si>
    <t>DEPREC-METER INSTALLS</t>
  </si>
  <si>
    <t>DEPREC-HYDRANTS</t>
  </si>
  <si>
    <t>DEPREC-OFFICE STRUCTURE</t>
  </si>
  <si>
    <t>DEPREC-OFFICE FURN/EQPT</t>
  </si>
  <si>
    <t>DEPREC-MISC EQUIPMENT</t>
  </si>
  <si>
    <t>DEPREC-OTHER PLT PUMP</t>
  </si>
  <si>
    <t>DEPREC-LABORATORY EQPT</t>
  </si>
  <si>
    <t>DEPREC-AUTO TRANS</t>
  </si>
  <si>
    <t>AMORT OF UTIL PAA-WATER</t>
  </si>
  <si>
    <t>AMORT-WATER-TAP</t>
  </si>
  <si>
    <t>AMORT-WTR PLT MTR FEE</t>
  </si>
  <si>
    <t>FICA EXPENSE</t>
  </si>
  <si>
    <t>STATE UNEMPLOYMENT TAX</t>
  </si>
  <si>
    <t>FRANCHISE TAX</t>
  </si>
  <si>
    <t>REAL ESTATE TAX</t>
  </si>
  <si>
    <t>UTILITY/COMMISSION TAX</t>
  </si>
  <si>
    <t>S/T INT EXP BANK ONE</t>
  </si>
  <si>
    <t>SALE OF UTILITY PROPERTY</t>
  </si>
  <si>
    <t>Income Statement - CSV Output</t>
  </si>
  <si>
    <t>Full Time</t>
  </si>
  <si>
    <t>Accounting</t>
  </si>
  <si>
    <t>Executive</t>
  </si>
  <si>
    <t>IT</t>
  </si>
  <si>
    <t>Billing</t>
  </si>
  <si>
    <t>Admin Services</t>
  </si>
  <si>
    <t>Headcount Summary</t>
  </si>
  <si>
    <t>FT</t>
  </si>
  <si>
    <t>PT</t>
  </si>
  <si>
    <t>Shared Services</t>
  </si>
  <si>
    <t>Human Resources</t>
  </si>
  <si>
    <t>HSE</t>
  </si>
  <si>
    <t>Subtotal</t>
  </si>
  <si>
    <t>IL, IN, KY, PA, NJ, MD, VA</t>
  </si>
  <si>
    <t>Illinois</t>
  </si>
  <si>
    <t>Indiana</t>
  </si>
  <si>
    <t>Maryland</t>
  </si>
  <si>
    <t>New Jersey</t>
  </si>
  <si>
    <t>Pennsylvania</t>
  </si>
  <si>
    <t xml:space="preserve">Kentucky </t>
  </si>
  <si>
    <t>NC, TN</t>
  </si>
  <si>
    <t>North Carolina</t>
  </si>
  <si>
    <t>Florida</t>
  </si>
  <si>
    <t>LA, GA</t>
  </si>
  <si>
    <t>Louisiana</t>
  </si>
  <si>
    <t>Georgia</t>
  </si>
  <si>
    <t>South Carolina</t>
  </si>
  <si>
    <t>AZ, NV</t>
  </si>
  <si>
    <t>Arizona</t>
  </si>
  <si>
    <t>Nevada</t>
  </si>
  <si>
    <t>Calculation of Health and Other Benefits Per Employee</t>
  </si>
  <si>
    <t>INSURANCE-GEN LIAB</t>
  </si>
  <si>
    <t>ENGINEERING FEES</t>
  </si>
  <si>
    <t>TEMP EMPLOY - CLERICAL</t>
  </si>
  <si>
    <t>WATER-MAIN BREAKS</t>
  </si>
  <si>
    <t>Summary of Salary Adjustments</t>
  </si>
  <si>
    <t>Other H&amp;B</t>
  </si>
  <si>
    <t>Calculation of Salary and Benefits</t>
  </si>
  <si>
    <t>A/R-CUSTOMER REFUNDS</t>
  </si>
  <si>
    <t>A/R-OTHER</t>
  </si>
  <si>
    <t>DEF INCOME TAX-FEDERAL</t>
  </si>
  <si>
    <t>DEF INCOME TAXES-STATE</t>
  </si>
  <si>
    <t>Water Service Corporation of Kentucky</t>
  </si>
  <si>
    <t>Utilities Inc - Co 102</t>
  </si>
  <si>
    <t>FRANCHISES INTANG PLT</t>
  </si>
  <si>
    <t>FLOW MEASURE INSTALL</t>
  </si>
  <si>
    <t>STORES EQUIPMENT</t>
  </si>
  <si>
    <t>WIP - PUMPS/EQUIPMENT</t>
  </si>
  <si>
    <t>WIP - CONTRACTOR/LABOR</t>
  </si>
  <si>
    <t>ACC DEPR-OUTFALL LINES</t>
  </si>
  <si>
    <t>SPECIAL DEPOSITS</t>
  </si>
  <si>
    <t>PREPAID REIMBURSEMENTS</t>
  </si>
  <si>
    <t>AMORT - RELOCATION EXP</t>
  </si>
  <si>
    <t>ACC AMORT-AIA-WATER</t>
  </si>
  <si>
    <t>CIAC-METERS</t>
  </si>
  <si>
    <t>ACC AMORT METERS</t>
  </si>
  <si>
    <t>DEF ST TAX - RATE CASE</t>
  </si>
  <si>
    <t>DEF ST TAX - BAD DEBT</t>
  </si>
  <si>
    <t>DEF ST TAX - NOL</t>
  </si>
  <si>
    <t>A/P RETIREMENT PLANS</t>
  </si>
  <si>
    <t>DEF CREDITS OTHER</t>
  </si>
  <si>
    <t>ACCRUED SALES TAX</t>
  </si>
  <si>
    <t>ACCRUED COUNTY TAX A</t>
  </si>
  <si>
    <t>ACCRUED COUNTY TAX B</t>
  </si>
  <si>
    <t>ACCRUED CITY TAX B</t>
  </si>
  <si>
    <t>WATER REVENUE-GUARANTEE</t>
  </si>
  <si>
    <t>PUBLIC FIRE PROTECTION</t>
  </si>
  <si>
    <t>FORFEITED DISCOUNTS</t>
  </si>
  <si>
    <t>MISC SERVICE REVENUE</t>
  </si>
  <si>
    <t>REV FROM MGMT SERVICES</t>
  </si>
  <si>
    <t>401K PROFIT SHARING</t>
  </si>
  <si>
    <t>PENSION / 401K MATCH</t>
  </si>
  <si>
    <t>SALARIES-CHGD TO PLT-WS</t>
  </si>
  <si>
    <t>SEWER-MAIN BREAKS</t>
  </si>
  <si>
    <t>OPER CONTRACTED WORKERS</t>
  </si>
  <si>
    <t>DEPREC-STRUCT/IMPRV RCL</t>
  </si>
  <si>
    <t>DEPREC-STORES EQUIPMENT</t>
  </si>
  <si>
    <t>DEPREC-MISC EQUIP SEWER</t>
  </si>
  <si>
    <t>DEPREC-COMPUTER</t>
  </si>
  <si>
    <t>AMORT-METERS</t>
  </si>
  <si>
    <t>GROSS RECEIPTS TAX</t>
  </si>
  <si>
    <t>INCOME TAXES-FEDERAL</t>
  </si>
  <si>
    <t>INCOME TAXES-STATE</t>
  </si>
  <si>
    <t>RENTAL INCOME</t>
  </si>
  <si>
    <t>INTEREST INCOME</t>
  </si>
  <si>
    <t>SUI LIMIT</t>
  </si>
  <si>
    <t xml:space="preserve">Assigned SUI RATE </t>
  </si>
  <si>
    <t>FUTA LIMIT</t>
  </si>
  <si>
    <t>FUTA %</t>
  </si>
  <si>
    <t>Kentucky</t>
  </si>
  <si>
    <t>Michigan</t>
  </si>
  <si>
    <t>Virginia</t>
  </si>
  <si>
    <t>West Virginia</t>
  </si>
  <si>
    <t>no assigned rate</t>
  </si>
  <si>
    <t>WSCKY</t>
  </si>
  <si>
    <t>California</t>
  </si>
  <si>
    <t>WSC-WSCKY Allocation Percentage</t>
  </si>
  <si>
    <t>WV</t>
  </si>
  <si>
    <t>Proforma</t>
  </si>
  <si>
    <t>Employee</t>
  </si>
  <si>
    <t>S/H</t>
  </si>
  <si>
    <t>April 1 Rate</t>
  </si>
  <si>
    <t>%</t>
  </si>
  <si>
    <t>KY Salaries</t>
  </si>
  <si>
    <t>PRESIDENT-MIDWEST/MID ATLANTIC</t>
  </si>
  <si>
    <t>ST</t>
  </si>
  <si>
    <t>Alabama</t>
  </si>
  <si>
    <t>AL</t>
  </si>
  <si>
    <t>CA</t>
  </si>
  <si>
    <t>MI</t>
  </si>
  <si>
    <t>Nebraska</t>
  </si>
  <si>
    <t>NE</t>
  </si>
  <si>
    <t>Texas</t>
  </si>
  <si>
    <t>TX</t>
  </si>
  <si>
    <t>OASDI</t>
  </si>
  <si>
    <t>Medicare</t>
  </si>
  <si>
    <t>no limit</t>
  </si>
  <si>
    <t>Operations &amp; Mangement</t>
  </si>
  <si>
    <t>Shared Services Personnel</t>
  </si>
  <si>
    <t>LAND &amp; LAND RIGHTS PUMP</t>
  </si>
  <si>
    <t>LAND &amp; LAND RIGHTS WTR</t>
  </si>
  <si>
    <t>LAND &amp; LAND RIGHTS TRAN</t>
  </si>
  <si>
    <t>LAND &amp; LAND RIGHTS GEN</t>
  </si>
  <si>
    <t>STRUCT &amp; IMPRV SRC SUPP</t>
  </si>
  <si>
    <t>STRUCT &amp; IMPRV WTR TRT</t>
  </si>
  <si>
    <t>STRUCT &amp; IMPRV TRANS DI</t>
  </si>
  <si>
    <t>COLLECTING RESERVOIRS</t>
  </si>
  <si>
    <t>LAKE, RIVER, OTHER INTA</t>
  </si>
  <si>
    <t>INFILTRATION GALLERY</t>
  </si>
  <si>
    <t>POWER GENERATION EQUIP</t>
  </si>
  <si>
    <t>ELECTRIC PUMP EQUIP SRC</t>
  </si>
  <si>
    <t>ELECTRIC PUMP EQUIP TRA</t>
  </si>
  <si>
    <t>BACKFLOW PREVENTION DEV</t>
  </si>
  <si>
    <t>OTH PLT&amp;MISC EQUIP INTA</t>
  </si>
  <si>
    <t>OTH PLT&amp;MISC EQUIP SRC</t>
  </si>
  <si>
    <t>OTH PLT&amp;MISC EQUIP WTP</t>
  </si>
  <si>
    <t>OTH PLT&amp;MISC EQUIP TRAN</t>
  </si>
  <si>
    <t>OTHER TANGIBLE PLT WATE</t>
  </si>
  <si>
    <t>LAND &amp; LAND RIGHTS INTA</t>
  </si>
  <si>
    <t>LAND &amp; LAND RIGHTS COLL</t>
  </si>
  <si>
    <t>LAND &amp; LAND RIGHTS TRTM</t>
  </si>
  <si>
    <t>LAND &amp; LAND RIGHTS RECL</t>
  </si>
  <si>
    <t>STRUCT/IMPRV PUMP PLT L</t>
  </si>
  <si>
    <t>STRUCT/IMPRV TREAT PLT</t>
  </si>
  <si>
    <t>STRUCT/IMPRV RECLAIM WT</t>
  </si>
  <si>
    <t>POWER GEN EQUIP COLL PL</t>
  </si>
  <si>
    <t>POWER GEN EQUIP PUMP PL</t>
  </si>
  <si>
    <t>POWER GEN EQUIP TREAT P</t>
  </si>
  <si>
    <t>SEWER GRAVITY MAIN</t>
  </si>
  <si>
    <t>MANHOLES</t>
  </si>
  <si>
    <t>SPECIAL COLL STRUCTURES</t>
  </si>
  <si>
    <t>RECEIVING WELLS</t>
  </si>
  <si>
    <t>PUMPING EQUIPMENT PUMP</t>
  </si>
  <si>
    <t>PUMPING EQUIPMENT RECLA</t>
  </si>
  <si>
    <t>PUMPING EQUIPMENT RCL W</t>
  </si>
  <si>
    <t>TREAT/DISP EQUIP TRT PL</t>
  </si>
  <si>
    <t>TREAT/DISP EQUIP RCL WT</t>
  </si>
  <si>
    <t>PLANT SEWERS RECLAIM WT</t>
  </si>
  <si>
    <t>OUTFALL LINES</t>
  </si>
  <si>
    <t>OTHER PLT TANGIBLE</t>
  </si>
  <si>
    <t>OTHER PLT TREATMENT</t>
  </si>
  <si>
    <t>OTHER PLT RECLAIM WTR T</t>
  </si>
  <si>
    <t>OTHER PLT RECLAIM WTR D</t>
  </si>
  <si>
    <t>SEWER PLANT ALLOCATED</t>
  </si>
  <si>
    <t>OTHER TANGIBLE PLT SEWE</t>
  </si>
  <si>
    <t>REUSE SERVICES</t>
  </si>
  <si>
    <t>REUSE MTR/INSTALLATIONS</t>
  </si>
  <si>
    <t>REUSE TRANMISSION &amp; DIS</t>
  </si>
  <si>
    <t>DESKTOP COMPUTER WTR</t>
  </si>
  <si>
    <t>LAND &amp; LAND RIGHTS</t>
  </si>
  <si>
    <t>MAINS</t>
  </si>
  <si>
    <t>HOUSE REGULATORS</t>
  </si>
  <si>
    <t>OFFICE EQUIPMENT</t>
  </si>
  <si>
    <t>MISC EQUIP GAS</t>
  </si>
  <si>
    <t>OTHER PLANT</t>
  </si>
  <si>
    <t>WIP-CAP TIME WATER STO</t>
  </si>
  <si>
    <t>WIP - INTEREST DURING</t>
  </si>
  <si>
    <t>WIP - LABOR/INSTALLATI</t>
  </si>
  <si>
    <t>WIP - ELECTRICAL</t>
  </si>
  <si>
    <t>WIP - BUILDING ADDITIO</t>
  </si>
  <si>
    <t>WIP - CARPENTRY</t>
  </si>
  <si>
    <t>WIP - CRANE</t>
  </si>
  <si>
    <t>WIP - DRILLING COSTS</t>
  </si>
  <si>
    <t>WIP - FOUNDATION</t>
  </si>
  <si>
    <t>WIP - LAND/LEASE</t>
  </si>
  <si>
    <t>WIP - PERMITS</t>
  </si>
  <si>
    <t>WIP - PLUMBING</t>
  </si>
  <si>
    <t>WIP - RESTORATION</t>
  </si>
  <si>
    <t>WIP - SOIL BORING</t>
  </si>
  <si>
    <t>WIP - TANK/COST OF</t>
  </si>
  <si>
    <t>WIP - TANK/DETENTION A</t>
  </si>
  <si>
    <t>WIP - TANK/PNEUMATIC</t>
  </si>
  <si>
    <t>WIP - TESTS/DRAWDOWN</t>
  </si>
  <si>
    <t>WIP - WELL ABANDONMENT</t>
  </si>
  <si>
    <t>WIP - WELL HOUSE</t>
  </si>
  <si>
    <t>WIP - TRANSFER TO FIXE</t>
  </si>
  <si>
    <t>WIP-CAP TIME EXPAND/MO</t>
  </si>
  <si>
    <t>WIP - BUILDING/BLOWER</t>
  </si>
  <si>
    <t>WIP - CONSTRUCTION</t>
  </si>
  <si>
    <t>WIP - DRAINING/PLANT</t>
  </si>
  <si>
    <t>WIP - INSTALLATION OF</t>
  </si>
  <si>
    <t>WIP - MODIFICATION/LIF</t>
  </si>
  <si>
    <t>WIP - PACKAGE PLANT PU</t>
  </si>
  <si>
    <t>WIP - SAND</t>
  </si>
  <si>
    <t>WIP - SLUDGE/DISPOSAL</t>
  </si>
  <si>
    <t>WIP - SURVEY</t>
  </si>
  <si>
    <t>WIP - TESTS/SOIL BORE</t>
  </si>
  <si>
    <t>WIP - VEGITATION/REMOV</t>
  </si>
  <si>
    <t>WIP-CAP TIME OFFICE RE</t>
  </si>
  <si>
    <t>WIP - ARCHITECT/DESIGN</t>
  </si>
  <si>
    <t>WIP - FURNITURE</t>
  </si>
  <si>
    <t>WIP - INTERIOR FINISH</t>
  </si>
  <si>
    <t>WIP - MODIFICATION/CON</t>
  </si>
  <si>
    <t>WIP-CAP TIME WATER TOW</t>
  </si>
  <si>
    <t>WIP - GROUTING/SEALING</t>
  </si>
  <si>
    <t>WIP - JET CLEANING</t>
  </si>
  <si>
    <t>WIP - PUMP &amp; HAUL SLUD</t>
  </si>
  <si>
    <t>WIP - REPAIR</t>
  </si>
  <si>
    <t>PLT HELD FUTURE USE-WTR</t>
  </si>
  <si>
    <t>PLT HELD FUTURE USE-SWR</t>
  </si>
  <si>
    <t>ACC DEPR-STRUCT&amp;IMPRV S</t>
  </si>
  <si>
    <t>ACC DEPR-STRUCT&amp;IMPRV W</t>
  </si>
  <si>
    <t>ACC DEPR-STRUCT&amp;IMPRV T</t>
  </si>
  <si>
    <t>ACC DEPR-STRUCT&amp;IMPRV G</t>
  </si>
  <si>
    <t>ACC DEPR-COLLECTING RES</t>
  </si>
  <si>
    <t>ACC DEPR-LAKE,RIVER,OTH</t>
  </si>
  <si>
    <t>ACC DEPR-WELLS &amp; SPRING</t>
  </si>
  <si>
    <t>ACC DEPR-INFILTRATION G</t>
  </si>
  <si>
    <t>ACC DEPR-POWER GENERATI</t>
  </si>
  <si>
    <t>ACC DEPR-ELECT PUMP EQU</t>
  </si>
  <si>
    <t>ACC DEPR-WATER TREATMEN</t>
  </si>
  <si>
    <t>ACC DEPR-DIST RESV &amp; ST</t>
  </si>
  <si>
    <t>ACC DEPR-TRANS &amp; DISTR</t>
  </si>
  <si>
    <t>ACC DEPR-BACKFLOW PREVE</t>
  </si>
  <si>
    <t>ACC DEPR-OTH PLANT&amp;MISC</t>
  </si>
  <si>
    <t>ACC DEPR-OFFICE STRUCTU</t>
  </si>
  <si>
    <t>ACC DEPR-OFFICE FURN/EQ</t>
  </si>
  <si>
    <t>ACC DEPR-STORES EQUIPME</t>
  </si>
  <si>
    <t>ACC DEPR-TOOL SHOP &amp; MI</t>
  </si>
  <si>
    <t>ACC DEPR-LABORATORY EQU</t>
  </si>
  <si>
    <t>ACC DEPR-POWER OPERATED</t>
  </si>
  <si>
    <t>ACC DEPR-COMMUNICATION</t>
  </si>
  <si>
    <t>ACC DEPR-OTHER TANG PLT</t>
  </si>
  <si>
    <t>ACC DEPR FRANCHISES INT</t>
  </si>
  <si>
    <t>ACC DEPR-STRUCT/IMPRV C</t>
  </si>
  <si>
    <t>ACC DEPR-STRUCT/IMPRV P</t>
  </si>
  <si>
    <t>ACC DEPR-STRUCT/IMPRV T</t>
  </si>
  <si>
    <t>ACC DEPR-STRUCT/IMPRV R</t>
  </si>
  <si>
    <t>ACC DEPR-STRUCT/IMPRV G</t>
  </si>
  <si>
    <t>ACC DEPR-PWR GEN EQP CO</t>
  </si>
  <si>
    <t>ACC DEPR-PWR GEN EQP PU</t>
  </si>
  <si>
    <t>ACC DEPR-PWR GEN EQP TR</t>
  </si>
  <si>
    <t>ACC DEPR-PWR GEN EQP RC</t>
  </si>
  <si>
    <t>ACC DEPR-SEWER FORCE MA</t>
  </si>
  <si>
    <t>ACC DEPR-SEWER GRAVITY</t>
  </si>
  <si>
    <t>ACC DEPR-MANHOLES</t>
  </si>
  <si>
    <t>ACC DEPR-SPECIAL COLL S</t>
  </si>
  <si>
    <t>ACC DEPR-SERVICES TO CU</t>
  </si>
  <si>
    <t>ACC DEPR-FLOW MEASURE D</t>
  </si>
  <si>
    <t>ACC DEPR-FLOW MEASURE I</t>
  </si>
  <si>
    <t>ACC DEPR-RECEIVING WELL</t>
  </si>
  <si>
    <t>ACC DEPR-PUMP EQP PUMP</t>
  </si>
  <si>
    <t>ACC DEPR-PUMP EQP RCLM</t>
  </si>
  <si>
    <t>ACC DEPR-TREAT/DISP EQP</t>
  </si>
  <si>
    <t>ACC DEPR-PLANT SEWERS T</t>
  </si>
  <si>
    <t>ACC DEPR-PLANT SEWERS R</t>
  </si>
  <si>
    <t>ACC DEPR-OTHER PLT TANG</t>
  </si>
  <si>
    <t>ACC DEPR-OTHER PLT COLL</t>
  </si>
  <si>
    <t>ACC DEPR-OTHER PLT TREA</t>
  </si>
  <si>
    <t>ACC DEPR-OTHER PLT RCLM</t>
  </si>
  <si>
    <t>ACC DEPR-LABORATORY EQP</t>
  </si>
  <si>
    <t>ACC DEPR-MISC EQUIP SEW</t>
  </si>
  <si>
    <t>ACC DEPR-REUSE SERVICES</t>
  </si>
  <si>
    <t>ACC DEPR-REUSE MTR/INST</t>
  </si>
  <si>
    <t>ACC DEPR-REUSE DIST RES</t>
  </si>
  <si>
    <t>ACC DEPR-REUSE TRANS/DI</t>
  </si>
  <si>
    <t>ACC DEPR-TRANSPORTATION</t>
  </si>
  <si>
    <t>ACC DEPR-DESKTOP COMPUT</t>
  </si>
  <si>
    <t>ACC DEPR-MAINFRAME COMP</t>
  </si>
  <si>
    <t>COMP SYS AMORTIZATION W</t>
  </si>
  <si>
    <t>MICRO SYS AMORTIZATION</t>
  </si>
  <si>
    <t>ACC DEPR-MAINS</t>
  </si>
  <si>
    <t>ACC DEPR-HOUSE REGULATO</t>
  </si>
  <si>
    <t>ACC DEPR-OFFICE EQUIPME</t>
  </si>
  <si>
    <t>ACC DEPR PLT HELD FUT US</t>
  </si>
  <si>
    <t>UTILITY PAA WTR PLANT AM</t>
  </si>
  <si>
    <t>UTILITY PAA SWR PLANT AM</t>
  </si>
  <si>
    <t>UTILITY PAA GAS PLANT AM</t>
  </si>
  <si>
    <t>ACC AMORT UTIL PAA-SEWER</t>
  </si>
  <si>
    <t>ACC AMORT UTIL PAA-GAS</t>
  </si>
  <si>
    <t>INVEST IN OPER COS</t>
  </si>
  <si>
    <t>NON-UTIL PROP &amp; INVENTO</t>
  </si>
  <si>
    <t>PROCESSING PLANT</t>
  </si>
  <si>
    <t>MAINTENANCE STRUCT &amp; IM</t>
  </si>
  <si>
    <t>MAINTENANCE TOOL</t>
  </si>
  <si>
    <t>EQUIPMENT &amp; MACHINERY</t>
  </si>
  <si>
    <t>ACC DEPR-PROCESSING PLA</t>
  </si>
  <si>
    <t>ACC DEPR-MAINT STRUCTUR</t>
  </si>
  <si>
    <t>ACC DEPR-MAINT TOOL</t>
  </si>
  <si>
    <t>ACC DEPR-EQ &amp; MACHINERY</t>
  </si>
  <si>
    <t>UTIL PLANT ACQUIRED/DIS</t>
  </si>
  <si>
    <t>CASH-CHASE-WSC DISBURSE</t>
  </si>
  <si>
    <t>CASH-WSC PETTY CASH-CHA</t>
  </si>
  <si>
    <t>A/R-TRADE US</t>
  </si>
  <si>
    <t>A/R-OTHER USD</t>
  </si>
  <si>
    <t>ACCUM PROV UNCOLLECT ACC</t>
  </si>
  <si>
    <t>N/R ASSOC COS</t>
  </si>
  <si>
    <t>PREPAYMENTS</t>
  </si>
  <si>
    <t>PREPAID INSURANCE</t>
  </si>
  <si>
    <t>PREPAID TARIFF FUNDS</t>
  </si>
  <si>
    <t>MISC CURRENT ASSETS</t>
  </si>
  <si>
    <t>CASH VALUE OF LIFE INS</t>
  </si>
  <si>
    <t>PRELIMINARY SURVEY PRO</t>
  </si>
  <si>
    <t>PAYROLL CLEARING</t>
  </si>
  <si>
    <t>FLEX SERV</t>
  </si>
  <si>
    <t>DEBT EXPENSE BEING AMOR</t>
  </si>
  <si>
    <t>AMORT - DEBT EXPENSE</t>
  </si>
  <si>
    <t>RCIP - CAPITALIZED TIM</t>
  </si>
  <si>
    <t>RCIP - ADMINISTRATIVE</t>
  </si>
  <si>
    <t>RCIP - TRANSFER TO DEF</t>
  </si>
  <si>
    <t>REG EXP BEING AMORT</t>
  </si>
  <si>
    <t>MISC REGULATORY COMM EX</t>
  </si>
  <si>
    <t>WATER CONSERVATION REBA</t>
  </si>
  <si>
    <t>DEF CHGS-LANDSCAPING</t>
  </si>
  <si>
    <t>DEF CHGS-TANK MAINT&amp;REP</t>
  </si>
  <si>
    <t>DEF CHGS-RELOCATION EXP</t>
  </si>
  <si>
    <t>DEF CHGS-ATTORNEY FEE</t>
  </si>
  <si>
    <t>DEF CHGS-HURRICANE/STOR</t>
  </si>
  <si>
    <t>DEF CHGS-OTHER</t>
  </si>
  <si>
    <t>DEF CHGS-OTHER WTR &amp; SW</t>
  </si>
  <si>
    <t>DEF CHGS-MULTI YR TESTI</t>
  </si>
  <si>
    <t>DEF CHGS-SLUDGE HAULING</t>
  </si>
  <si>
    <t>DEF CHGS-PR WASH/JET SW</t>
  </si>
  <si>
    <t>DEF CHGS-TV SEWER MAINS</t>
  </si>
  <si>
    <t>AMORT - LANDSCAPING</t>
  </si>
  <si>
    <t>AMORT - TANK MAINT&amp;REP</t>
  </si>
  <si>
    <t>AMORT - ATTORNEY FEE</t>
  </si>
  <si>
    <t>AMORT - HURRICANE/STORM</t>
  </si>
  <si>
    <t>AMORT - OTHER</t>
  </si>
  <si>
    <t>AMORT - OTHER WTR &amp; SWR</t>
  </si>
  <si>
    <t>AMORT - MULTI YR TESTIN</t>
  </si>
  <si>
    <t>AMORT - SLUDGE HAULING</t>
  </si>
  <si>
    <t>AMORT - PR WASH/JET SWR</t>
  </si>
  <si>
    <t>AMORT - TV SEWER MAINS</t>
  </si>
  <si>
    <t>ADV-IN-AID OF CONST-WATE</t>
  </si>
  <si>
    <t>ADV-IN-AID OF CONST-SEWE</t>
  </si>
  <si>
    <t>ACC AMORT-CIA-SEWER</t>
  </si>
  <si>
    <t>CIAC-FRANCHISES</t>
  </si>
  <si>
    <t>CIAC-STRUCT &amp; IMPRV SRC</t>
  </si>
  <si>
    <t>CIAC-STRUCT &amp; IMPRV WTP</t>
  </si>
  <si>
    <t>CIAC-STRUCT &amp; IMPRV TRA</t>
  </si>
  <si>
    <t>CIAC-STRUCT &amp; IMPRV GEN</t>
  </si>
  <si>
    <t>CIAC-WELLS &amp; SPRINGS</t>
  </si>
  <si>
    <t>CIAC-SUPPLY MAINS</t>
  </si>
  <si>
    <t>CIAC-ELEC PUMP EQP SRC</t>
  </si>
  <si>
    <t>CIAC-ELEC PUMP EQP WTP</t>
  </si>
  <si>
    <t>CIAC-ELEC PUMP EQP TRAN</t>
  </si>
  <si>
    <t>CIAC-WATER TREATMENT EQ</t>
  </si>
  <si>
    <t>CIAC-DIST RESV &amp; STANDP</t>
  </si>
  <si>
    <t>CIAC-TRANS &amp; DISTR MAIN</t>
  </si>
  <si>
    <t>CIAC-SERVICE LINES</t>
  </si>
  <si>
    <t>CIAC-METER INSTALLS</t>
  </si>
  <si>
    <t>CIAC-HYDRANTS</t>
  </si>
  <si>
    <t>CIAC-BACKFLOW PREVENT D</t>
  </si>
  <si>
    <t>CIAC-OTH PLT&amp;MISC EQP I</t>
  </si>
  <si>
    <t>CIAC-POWER OPERATED EQU</t>
  </si>
  <si>
    <t>CIAC-COMMUNICATION EQPT</t>
  </si>
  <si>
    <t>CIAC-MISC EQUIPMENT</t>
  </si>
  <si>
    <t>CIAC-OTHER TANGIBLE PLT</t>
  </si>
  <si>
    <t>CIAC-WTR MGMT FEE</t>
  </si>
  <si>
    <t>CIAC-WTR LINE EXT FEE</t>
  </si>
  <si>
    <t>CIAC-WTR RES CAP FEE</t>
  </si>
  <si>
    <t>CIAC-WTR PLT MOD FEE</t>
  </si>
  <si>
    <t>CIAC-STRUCT/IMPRV COLL</t>
  </si>
  <si>
    <t>CIAC-STRUCT/IMPRV PUMP</t>
  </si>
  <si>
    <t>CIAC-STRUCT/IMPRV TREAT</t>
  </si>
  <si>
    <t>CIAC-STRUCT/IMPRV RCLM</t>
  </si>
  <si>
    <t>CIAC-STRUCT/IMPRV GEN P</t>
  </si>
  <si>
    <t>CIAC-POWER GEN EQUIP PU</t>
  </si>
  <si>
    <t>CIAC-MANHOLES</t>
  </si>
  <si>
    <t>CIAC-SPECIAL COLL STRUC</t>
  </si>
  <si>
    <t>CIAC-SERVICES TO CUSTOM</t>
  </si>
  <si>
    <t>CIAC-FLOW MEASURE DEVIC</t>
  </si>
  <si>
    <t>CIAC-PUMP EQP PUMP PLT</t>
  </si>
  <si>
    <t>CIAC-PUMP EQP RCLM WTP</t>
  </si>
  <si>
    <t>CIAC-TREAT/DISP EQUIP L</t>
  </si>
  <si>
    <t>CIAC-TREAT/DISP EQUIP T</t>
  </si>
  <si>
    <t>CIAC-PLANT SEWERS TRTMT</t>
  </si>
  <si>
    <t>CIAC-OUTFALL LINES</t>
  </si>
  <si>
    <t>CIAC-STORES EQUIPMENT</t>
  </si>
  <si>
    <t>CIAC-SEWER-TAP</t>
  </si>
  <si>
    <t>CIAC-SWR MGMT FEE</t>
  </si>
  <si>
    <t>CIAC-SWR LINE EXT FEE</t>
  </si>
  <si>
    <t>CIAC-SWR RES CAP FEE</t>
  </si>
  <si>
    <t>CIAC-SWR PLT MOD FEE</t>
  </si>
  <si>
    <t>CIAC-SWR PLT MTR FEE</t>
  </si>
  <si>
    <t>CIAC-GAS-TAP</t>
  </si>
  <si>
    <t>CIAC-REUSE SERVICES</t>
  </si>
  <si>
    <t>CIAC-REUSE DIST RESERVO</t>
  </si>
  <si>
    <t>CIAC-REUSE TRANMISSION</t>
  </si>
  <si>
    <t>CIAC-REUSE-TAP</t>
  </si>
  <si>
    <t>CIAC-REUSE MGMT FEE</t>
  </si>
  <si>
    <t>CIAC-REUSE RES CAP FEE</t>
  </si>
  <si>
    <t>CIAC-REUSE PLT MTR FEE</t>
  </si>
  <si>
    <t>ACC AMORT ORGANIZATION</t>
  </si>
  <si>
    <t>ACC AMORT FRANCHISES</t>
  </si>
  <si>
    <t>ACC AMORT STRUCT &amp; IMPR</t>
  </si>
  <si>
    <t>ACC AMORT WELLS &amp; SPRIN</t>
  </si>
  <si>
    <t>ACC AMORT SUPPLY MAINS</t>
  </si>
  <si>
    <t>ACC AMORT ELEC PUMP EQP</t>
  </si>
  <si>
    <t>ACC AMORT WATER TREATME</t>
  </si>
  <si>
    <t>ACC AMORT DIST RESV &amp; S</t>
  </si>
  <si>
    <t>ACC AMORT TRANS &amp; DISTR</t>
  </si>
  <si>
    <t>ACC AMORT SERVICE LINES</t>
  </si>
  <si>
    <t>ACC AMORT METER INSTALL</t>
  </si>
  <si>
    <t>ACC AMORT HYDRANTS</t>
  </si>
  <si>
    <t>ACC AMORT BACKFLOW PREV</t>
  </si>
  <si>
    <t>ACC AMORT POWER OPERATE</t>
  </si>
  <si>
    <t>ACC AMORT COMMUNICATION</t>
  </si>
  <si>
    <t>ACC AMORT MISC EQUIPMEN</t>
  </si>
  <si>
    <t>ACC AMORT OTHER TANG PL</t>
  </si>
  <si>
    <t>ACC AMORT WATER-CIAC TA</t>
  </si>
  <si>
    <t>ACC AMORT WTR MGMT FEE</t>
  </si>
  <si>
    <t>ACC AMORT WTR LINE EXT</t>
  </si>
  <si>
    <t>ACC AMORT WTR RES CAP F</t>
  </si>
  <si>
    <t>ACC AMORT WTR PLT MOD F</t>
  </si>
  <si>
    <t>ACC AMORT WTR PLT MTR F</t>
  </si>
  <si>
    <t>ACC AMORTSTRUCT/IMPRV C</t>
  </si>
  <si>
    <t>ACC AMORTSTRUCT/IMPRV P</t>
  </si>
  <si>
    <t>ACC AMORTSTRUCT/IMPRV T</t>
  </si>
  <si>
    <t>ACC AMORTSTRUCT/IMPRV R</t>
  </si>
  <si>
    <t>ACC AMORTSTRUCT/IMPRV G</t>
  </si>
  <si>
    <t>ACC AMORT PWR GEN EQP C</t>
  </si>
  <si>
    <t>ACC AMORT PWR GEN EQP P</t>
  </si>
  <si>
    <t>ACC AMORT PWR GEN EQP T</t>
  </si>
  <si>
    <t>ACC AMORT SEWER FORCE M</t>
  </si>
  <si>
    <t>ACC AMORT SEWER GRAVITY</t>
  </si>
  <si>
    <t>ACC AMORT MANHOLES</t>
  </si>
  <si>
    <t>ACC AMORT SPCL COLL STR</t>
  </si>
  <si>
    <t>ACC AMORT SERVICES TO C</t>
  </si>
  <si>
    <t>ACC AMORT FLOW MEASURE</t>
  </si>
  <si>
    <t>ACC AMORT PUMP EQP PUMP</t>
  </si>
  <si>
    <t>ACC AMORT PUMP EQP RCLM</t>
  </si>
  <si>
    <t>ACC AMORT TREAT/DISP EQ</t>
  </si>
  <si>
    <t>ACC AMORT PLANT SWR TRT</t>
  </si>
  <si>
    <t>ACC AMORT OUTFALL LINES</t>
  </si>
  <si>
    <t>ACC AMORT STORES EQUIPM</t>
  </si>
  <si>
    <t>ACC AMORT SWR MGMT FEE-</t>
  </si>
  <si>
    <t>ACC AMORT SWR LINE EXT</t>
  </si>
  <si>
    <t>ACC AMORT SWR RES CAP F</t>
  </si>
  <si>
    <t>ACC AMORT SWR PLT MOD F</t>
  </si>
  <si>
    <t>ACC AMORT SWR PLT MTR F</t>
  </si>
  <si>
    <t>ACC AMORT-GAS-TAP</t>
  </si>
  <si>
    <t>ACC AMORT-REUSE SERVICE</t>
  </si>
  <si>
    <t>ACC AMORT-REUSE DIST RE</t>
  </si>
  <si>
    <t>ACC AMORT-REUSE TRANS D</t>
  </si>
  <si>
    <t>ACC AMORT REUSE-TAP</t>
  </si>
  <si>
    <t>ACC AMORT REUSE MGMT FE</t>
  </si>
  <si>
    <t>ACC AMORT REUSE RES CAP</t>
  </si>
  <si>
    <t>ACC AMORT REUSE PLT MTR</t>
  </si>
  <si>
    <t>ACCUM DEF INCOME TAX-FE</t>
  </si>
  <si>
    <t>DEF FED TAX - CIAC PRE</t>
  </si>
  <si>
    <t>DEF FED TAX - TAP FEE P</t>
  </si>
  <si>
    <t>DEF FED TAX - IDC</t>
  </si>
  <si>
    <t>DEF FED TAX - OTHER OPE</t>
  </si>
  <si>
    <t>DEF FED TAX - SOLD CO</t>
  </si>
  <si>
    <t>DEF FED TAX - DEPRECIAT</t>
  </si>
  <si>
    <t>DEF FED TAX - CONT PROP</t>
  </si>
  <si>
    <t>DEF FED TAX - AMT</t>
  </si>
  <si>
    <t>DEF FED TAX - PRE ACRS</t>
  </si>
  <si>
    <t>ACCUM DEF INCOME TAX -</t>
  </si>
  <si>
    <t>DEF ST TAX - CIAC PRE 1</t>
  </si>
  <si>
    <t>DEF ST TAX - TAP FEE PO</t>
  </si>
  <si>
    <t>DEF ST TAX - IDC</t>
  </si>
  <si>
    <t>DEF ST TAX - OTHER OPER</t>
  </si>
  <si>
    <t>DEF ST TAX - SOLD CO</t>
  </si>
  <si>
    <t>DEF ST TAX - DEPRECIATI</t>
  </si>
  <si>
    <t>DEF ST TAX - AMT</t>
  </si>
  <si>
    <t>UNAMORT INVEST TAX CREDI</t>
  </si>
  <si>
    <t>L/T NOTES PAYABLE</t>
  </si>
  <si>
    <t>UNAMORT EXCESS BK VAL</t>
  </si>
  <si>
    <t>ACCUM AMORT OF EXC BK VA</t>
  </si>
  <si>
    <t>INTERCO PAYABLE-CU(US)</t>
  </si>
  <si>
    <t>INTERCO PAYABLE-IPRI</t>
  </si>
  <si>
    <t>INTERCO PAYABLE-CI</t>
  </si>
  <si>
    <t>INTERCO PAYABLE-CWP(US)</t>
  </si>
  <si>
    <t>INTERCO PAYABLE-CISUS</t>
  </si>
  <si>
    <t>PAYROLL-CASH EXP PAYABL</t>
  </si>
  <si>
    <t>A/P TRADE - RECD NOT VO</t>
  </si>
  <si>
    <t>CONTRACT OBLIGATIONS</t>
  </si>
  <si>
    <t>NON QUALIFIED DEF COMP</t>
  </si>
  <si>
    <t>A/P 3RD PARTY LIABILITY</t>
  </si>
  <si>
    <t>AMORT DEF CREDITS</t>
  </si>
  <si>
    <t>ADVANCES FROM UTILITIES</t>
  </si>
  <si>
    <t>N/P SHORT TERM</t>
  </si>
  <si>
    <t>N/P TO ASSOC COS UI</t>
  </si>
  <si>
    <t>METER DEPOSITS</t>
  </si>
  <si>
    <t>ACCRUED GROSS RECEIPT T</t>
  </si>
  <si>
    <t>ACCRUED FRANCHISE TAX A</t>
  </si>
  <si>
    <t>ACCRUED FRANCHISE TAX B</t>
  </si>
  <si>
    <t>ACCRUED UTIL OR COMM TA</t>
  </si>
  <si>
    <t>ACCRUED ADEM / ADPH</t>
  </si>
  <si>
    <t>ACCRUED SAFE DRINKING A</t>
  </si>
  <si>
    <t>ACCRUED SUI</t>
  </si>
  <si>
    <t>ACCRUED TCEQ</t>
  </si>
  <si>
    <t>ACCRUED ST DISABILITY</t>
  </si>
  <si>
    <t>ACCRUED ASSOCIATION FEE</t>
  </si>
  <si>
    <t>ACCRUED PERS PROP &amp; ICT</t>
  </si>
  <si>
    <t>ACCRUED CITY TAX A</t>
  </si>
  <si>
    <t>ACCRUED RESTOR FUND</t>
  </si>
  <si>
    <t>ACCRUED L/T INTEREST</t>
  </si>
  <si>
    <t>ACCRUED CUST DEP INTERE</t>
  </si>
  <si>
    <t>ACCRUED INS CO INTEREST</t>
  </si>
  <si>
    <t>ACCRUED S/T BK DEBT INT</t>
  </si>
  <si>
    <t>DEFERRED REVENUE</t>
  </si>
  <si>
    <t>PAYABLE TO DEVELOPER</t>
  </si>
  <si>
    <t>PREM ON COMMON STOCK</t>
  </si>
  <si>
    <t>TREASURY STOCK</t>
  </si>
  <si>
    <t>RETAINED EARN-PRIOR YEAR</t>
  </si>
  <si>
    <t>WATER REVENUE UNMETERED</t>
  </si>
  <si>
    <t>WATER REVENUE-RESIDENTI</t>
  </si>
  <si>
    <t>WATER REVENUE-COMMERCIA</t>
  </si>
  <si>
    <t>WATER REVENUE-PUBLIC AU</t>
  </si>
  <si>
    <t>WATER REVENUE-MULT FAM</t>
  </si>
  <si>
    <t>WATER REVENUE-STORM REC</t>
  </si>
  <si>
    <t>PRIVATE FIRE PROTECTION</t>
  </si>
  <si>
    <t>SALES TO IRRIGATION CUST</t>
  </si>
  <si>
    <t>SEWER REVENUE-RESIDENTI</t>
  </si>
  <si>
    <t>SEWER REVENUE-COMMERCIA</t>
  </si>
  <si>
    <t>SEWER REVENUE-MULT FAM</t>
  </si>
  <si>
    <t>SEWER REVENUE-STORM REC</t>
  </si>
  <si>
    <t>SEWER REVENUE-GUARANTEE</t>
  </si>
  <si>
    <t>SEWER REVENUE-OTHER</t>
  </si>
  <si>
    <t>REVENUES FROM OTHER SYST</t>
  </si>
  <si>
    <t>REUSE REVENUE-RESIDENTI</t>
  </si>
  <si>
    <t>REUSE REVENUE-COMMERCIA</t>
  </si>
  <si>
    <t>GAS - RESIDENTIAL</t>
  </si>
  <si>
    <t>GAS - COMMERCIAL</t>
  </si>
  <si>
    <t>GAS - ACCRUALS</t>
  </si>
  <si>
    <t>MAINTENANCE REVENUE</t>
  </si>
  <si>
    <t>3RD PARTY BILLING REVEN</t>
  </si>
  <si>
    <t>3RD PARTY BILLING EXPEN</t>
  </si>
  <si>
    <t>PURCHASED WATER-WATER S</t>
  </si>
  <si>
    <t>PURCHASED WATER-SEWER S</t>
  </si>
  <si>
    <t>PURCHASED WATER - BILLI</t>
  </si>
  <si>
    <t>PURCHASED SEWER TREATME</t>
  </si>
  <si>
    <t>PURCHASED SEWER - BILLI</t>
  </si>
  <si>
    <t>PURCHASED GAS TREATMEN</t>
  </si>
  <si>
    <t>ELEC PWR - WATER SYSTEM</t>
  </si>
  <si>
    <t>ELEC PWR - SWR SYSTEM</t>
  </si>
  <si>
    <t>ODOR CONTROL CHEMICALS</t>
  </si>
  <si>
    <t>OTHER TREATMENT CHEMICA</t>
  </si>
  <si>
    <t>BILLING COMPUTER SUPPLI</t>
  </si>
  <si>
    <t>CUSTOMER SERVICE PRINTI</t>
  </si>
  <si>
    <t>HEALTH ADMIN AND STOP L</t>
  </si>
  <si>
    <t>WEBSITE DEVELOPMENT</t>
  </si>
  <si>
    <t>PUBL SUBSCRIPTIONS/TAPE</t>
  </si>
  <si>
    <t>OFFICE LANDSCAPE / MOW</t>
  </si>
  <si>
    <t>OFFICE ALARM SYS PHONE</t>
  </si>
  <si>
    <t>OFFICE MACHINE/HEAT&amp;COO</t>
  </si>
  <si>
    <t>TELEMETERING PHONE EXPE</t>
  </si>
  <si>
    <t>MISC REG MATTERS COMM E</t>
  </si>
  <si>
    <t>WATER RESOURCE CONSERV</t>
  </si>
  <si>
    <t>SALARIES-SYSTEM PROJECT</t>
  </si>
  <si>
    <t>SALARIES-ACCOUNTING</t>
  </si>
  <si>
    <t>SALARIES-OFFICERS/STKHL</t>
  </si>
  <si>
    <t>SALARIES-IT</t>
  </si>
  <si>
    <t>SALARIES-HSE</t>
  </si>
  <si>
    <t>SALARIES-CUSTOMER SERVI</t>
  </si>
  <si>
    <t>SALARIES-OPERATIONS FIE</t>
  </si>
  <si>
    <t>SALARIES-OPERATIONS OFF</t>
  </si>
  <si>
    <t>CAPITALIZED TIME ADJUST</t>
  </si>
  <si>
    <t>TEST-SAFE DRINKING WATE</t>
  </si>
  <si>
    <t>WATER-ELEC EQUIPT REPAI</t>
  </si>
  <si>
    <t>WATER-PERMITS</t>
  </si>
  <si>
    <t>SEWER-ELEC EQUIPT REPAI</t>
  </si>
  <si>
    <t>EQUIPMENT RENTALS</t>
  </si>
  <si>
    <t>OUTSIDE LAB FEES-LAB,LA</t>
  </si>
  <si>
    <t>REPAIRS &amp; MAINT-MAINT,L</t>
  </si>
  <si>
    <t>WEATHER/HURRICANE/FUEL</t>
  </si>
  <si>
    <t>DEPREC-FRANCHISES</t>
  </si>
  <si>
    <t>DEPREC-STRUCT &amp; IMPRV S</t>
  </si>
  <si>
    <t>DEPREC-STRUCT &amp; IMPRV W</t>
  </si>
  <si>
    <t>DEPREC-STRUCT &amp; IMPRV D</t>
  </si>
  <si>
    <t>DEPREC-STRUCT &amp; IMPRV G</t>
  </si>
  <si>
    <t>DEPREC-COLLECTING RESER</t>
  </si>
  <si>
    <t>DEPREC-INFILTRATION GAL</t>
  </si>
  <si>
    <t>DEPREC-POWER GEN EQP</t>
  </si>
  <si>
    <t>DEPREC-ELEC PUMP EQP SR</t>
  </si>
  <si>
    <t>DEPREC-ELEC PUMP EQP WT</t>
  </si>
  <si>
    <t>DEPREC-ELEC PUMP EQP TR</t>
  </si>
  <si>
    <t>DEPREC-WATER TREATMENT</t>
  </si>
  <si>
    <t>DEPREC-DIST RESV &amp; STAN</t>
  </si>
  <si>
    <t>DEPREC-TRANS &amp; DISTR MA</t>
  </si>
  <si>
    <t>DEPREC-BACKFLOW PREVENT</t>
  </si>
  <si>
    <t>DEPREC-OTH PLT&amp;MISC EQP</t>
  </si>
  <si>
    <t>DEPREC-TOOL SHOP &amp; MISC</t>
  </si>
  <si>
    <t>DEPREC-LABORATORY EQUIP</t>
  </si>
  <si>
    <t>DEPREC-POWER OPERATED E</t>
  </si>
  <si>
    <t>DEPREC-COMMUNICATION EQ</t>
  </si>
  <si>
    <t>DEPREC-OTHER TANG PLT W</t>
  </si>
  <si>
    <t>DEPREC-FRANCHISES INTAN</t>
  </si>
  <si>
    <t>DEPREC-STRUCT/IMPRV COL</t>
  </si>
  <si>
    <t>DEPREC-STRUCT/IMPRV PUM</t>
  </si>
  <si>
    <t>DEPREC-STRUCT/IMPRV TRE</t>
  </si>
  <si>
    <t>DEPREC-STRUCT/IMPRV GEN</t>
  </si>
  <si>
    <t>DEPREC-POWER GEN EQUIP</t>
  </si>
  <si>
    <t>DEPREC-SEWER FORCE MAIN</t>
  </si>
  <si>
    <t>DEPREC-SEWER GRAVITY MA</t>
  </si>
  <si>
    <t>DEPREC-MANHOLES</t>
  </si>
  <si>
    <t>DEPREC-SPECIAL COLL STR</t>
  </si>
  <si>
    <t>DEPREC-SERVICES TO CUST</t>
  </si>
  <si>
    <t>DEPREC-FLOW MEASURE DEV</t>
  </si>
  <si>
    <t>DEPREC-FLOW MEASURE INS</t>
  </si>
  <si>
    <t>DEPREC-RECEIVING WELLS</t>
  </si>
  <si>
    <t>DEPREC-PUMP EQP PUMP PL</t>
  </si>
  <si>
    <t>DEPREC-PUMP EQP RCLM WT</t>
  </si>
  <si>
    <t>DEPREC-TREAT/DISP EQUIP</t>
  </si>
  <si>
    <t>DEPREC-TREAT/DISP EQ TR</t>
  </si>
  <si>
    <t>DEPREC-TREAT/DISP EQ RC</t>
  </si>
  <si>
    <t>DEPREC-PLANT SEWERS TRT</t>
  </si>
  <si>
    <t>DEPREC-PLANT SEWERS RCL</t>
  </si>
  <si>
    <t>DEPREC-OUTFALL LINES</t>
  </si>
  <si>
    <t>DEPREC-OTHER PLT TANGIB</t>
  </si>
  <si>
    <t>DEPREC-OTHER PLT COLLEC</t>
  </si>
  <si>
    <t>DEPREC-OTHER PLT TREATM</t>
  </si>
  <si>
    <t>DEPREC-OTHER PLT RCLM W</t>
  </si>
  <si>
    <t>DEPREC-OTHER TANG PLT S</t>
  </si>
  <si>
    <t>DEPREC-REUSE SERVICES</t>
  </si>
  <si>
    <t>DEPREC-REUSE MTR/INSTAL</t>
  </si>
  <si>
    <t>DEPREC-REUSE DIST RESER</t>
  </si>
  <si>
    <t>DEPREC-REUSE TRANSM / D</t>
  </si>
  <si>
    <t>DEPREC-MAINS</t>
  </si>
  <si>
    <t>DEPREC-HOUSE REGULATORS</t>
  </si>
  <si>
    <t>DEPREC-OFFICE EQUIPMENT</t>
  </si>
  <si>
    <t>DEPREC-MISC EQUIP GAS</t>
  </si>
  <si>
    <t>DEPRECIATION EXP-NONREGU</t>
  </si>
  <si>
    <t>AMORT OF UTIL PAA-SEWER</t>
  </si>
  <si>
    <t>AMORT OF UTIL PAA-GAS</t>
  </si>
  <si>
    <t>AMORT-ORGANIZATION</t>
  </si>
  <si>
    <t>AMORT-FRANCHISES</t>
  </si>
  <si>
    <t>AMORT-STRCT&amp;IMPRV SRC S</t>
  </si>
  <si>
    <t>AMORT-STRCT&amp;IMPRV WTP</t>
  </si>
  <si>
    <t>AMORT-STRCT&amp;IMPRV DIST</t>
  </si>
  <si>
    <t>AMORT-STRCT&amp;IMPRV GEN P</t>
  </si>
  <si>
    <t>AMORT-WELLS &amp; SPRINGS</t>
  </si>
  <si>
    <t>AMORT-SUPPLY MAINS</t>
  </si>
  <si>
    <t>AMORT-ELEC PUMP EQP SRC</t>
  </si>
  <si>
    <t>AMORT-ELEC PUMP EQP WTP</t>
  </si>
  <si>
    <t>AMORT-ELEC PUMP EQP TRA</t>
  </si>
  <si>
    <t>AMORT-WATER TREATMENT E</t>
  </si>
  <si>
    <t>AMORT-DIST RESV &amp; STAND</t>
  </si>
  <si>
    <t>AMORT-TRANS &amp; DISTR MAI</t>
  </si>
  <si>
    <t>AMORT-SERVICE LINES</t>
  </si>
  <si>
    <t>AMORT-METER INSTALLS</t>
  </si>
  <si>
    <t>AMORT-HYDRANTS</t>
  </si>
  <si>
    <t>AMORT-BACKFLOW PREVENT</t>
  </si>
  <si>
    <t>AMORT-POWER OPERATED EQ</t>
  </si>
  <si>
    <t>AMORT-COMMUNICATION EQP</t>
  </si>
  <si>
    <t>AMORT-MISC EQUIPMENT</t>
  </si>
  <si>
    <t>AMORT-OTHER TANGIBLE PL</t>
  </si>
  <si>
    <t>AMORT-WTR MGMT FEE</t>
  </si>
  <si>
    <t>AMORT-WTR LINE EXT FEE</t>
  </si>
  <si>
    <t>AMORT-WTR RES CAP FEE</t>
  </si>
  <si>
    <t>AMORT-WTR PLT MOD FEE</t>
  </si>
  <si>
    <t>AMORT-STRUCT/IMPRV COLL</t>
  </si>
  <si>
    <t>AMORT-STRUCT/IMPRV PUMP</t>
  </si>
  <si>
    <t>AMORT-STRUCT/IMPRV TREA</t>
  </si>
  <si>
    <t>AMORT-STRUCT/IMPRV RCLM</t>
  </si>
  <si>
    <t>AMORT-STRUCT/IMPRV GEN</t>
  </si>
  <si>
    <t>AMORT-POWER GEN EQUIP P</t>
  </si>
  <si>
    <t>AMORT-SEWER FORCE MAIN/</t>
  </si>
  <si>
    <t>AMORT-SEWER GRAVITY MAI</t>
  </si>
  <si>
    <t>AMORT-MANHOLES</t>
  </si>
  <si>
    <t>AMORT-SPECIAL COLL STRU</t>
  </si>
  <si>
    <t>AMORT-SERVICES TO CUSTO</t>
  </si>
  <si>
    <t>AMORT-FLOW MEASURE DEVI</t>
  </si>
  <si>
    <t>AMORT-PUMP EQP PUMP PLT</t>
  </si>
  <si>
    <t>AMORT-PUMP EQP RCLM WTP</t>
  </si>
  <si>
    <t>AMORT-TREAT/DISP EQUIP</t>
  </si>
  <si>
    <t>AMORT-PLANT SEWERS TRTM</t>
  </si>
  <si>
    <t>AMORT-OUTFALL LINES</t>
  </si>
  <si>
    <t>AMORT-STORES EQUIPMENT</t>
  </si>
  <si>
    <t>AMORT-SEWER-TAP</t>
  </si>
  <si>
    <t>AMORT-SWR MGMT FEE</t>
  </si>
  <si>
    <t>AMORT-SWR LINE EXT FEE</t>
  </si>
  <si>
    <t>AMORT-SWR RES CAP FEE</t>
  </si>
  <si>
    <t>AMORT-SWR PLT MOD FEE</t>
  </si>
  <si>
    <t>AMORT-SWR PLT MTR FEE</t>
  </si>
  <si>
    <t>AMORT-GAS-TAP</t>
  </si>
  <si>
    <t>AMORT-REUSE SERVICES</t>
  </si>
  <si>
    <t>AMORT-REUSE DIST RESERV</t>
  </si>
  <si>
    <t>AMORT-REUSE TRANMISSION</t>
  </si>
  <si>
    <t>AMORT OF EXCESS BK VALUE</t>
  </si>
  <si>
    <t>FEDERAL UNEMPLOYMENT TA</t>
  </si>
  <si>
    <t>PERSONAL PROPERTY/ICT T</t>
  </si>
  <si>
    <t>PROPERTY/OTHER GENERAL</t>
  </si>
  <si>
    <t>SALES/USE TAX EXPENSE</t>
  </si>
  <si>
    <t>AMORT OF INVEST TAX CRED</t>
  </si>
  <si>
    <t>MISCELLANEOUS EXP NON-U</t>
  </si>
  <si>
    <t>AMORT OF DEB &amp; ACQ EXP</t>
  </si>
  <si>
    <t>L/T INT EXP $50MM</t>
  </si>
  <si>
    <t>INTEREST DURING CONSTRUC</t>
  </si>
  <si>
    <t>Obj</t>
  </si>
  <si>
    <t>Desc</t>
  </si>
  <si>
    <t>Bal</t>
  </si>
  <si>
    <t>For the Twelve Months Ending December 31, 2017</t>
  </si>
  <si>
    <t>Test Year December 31, 2017</t>
  </si>
  <si>
    <t xml:space="preserve">       ORGANIZATION</t>
  </si>
  <si>
    <t xml:space="preserve">       LAND &amp; LAND RIGHTS GEN </t>
  </si>
  <si>
    <t xml:space="preserve">       STRUCT &amp; IMPRV SRC SUPP</t>
  </si>
  <si>
    <t xml:space="preserve">       STRUCT &amp; IMPRV WTR TRT </t>
  </si>
  <si>
    <t xml:space="preserve">       STRUCT &amp; IMPRV TRANS DI</t>
  </si>
  <si>
    <t xml:space="preserve">       STRUCT &amp; IMPRV GEN PLT</t>
  </si>
  <si>
    <t xml:space="preserve">       WELLS &amp; SPRINGS</t>
  </si>
  <si>
    <t xml:space="preserve">       SUPPLY MAINS</t>
  </si>
  <si>
    <t xml:space="preserve">       ELECTRIC PUMP EQUIP SRC</t>
  </si>
  <si>
    <t xml:space="preserve">       ELECTRIC PUMP EQUIP WTP</t>
  </si>
  <si>
    <t xml:space="preserve">       ELECTRIC PUMP EQUIP TRA</t>
  </si>
  <si>
    <t xml:space="preserve">       WATER TREATMENT EQPT</t>
  </si>
  <si>
    <t xml:space="preserve">       DIST RESV &amp; STANDPIPES</t>
  </si>
  <si>
    <t xml:space="preserve">       TRANS &amp; DISTR MAINS</t>
  </si>
  <si>
    <t xml:space="preserve">       SERVICE LINES</t>
  </si>
  <si>
    <t xml:space="preserve">       METERS</t>
  </si>
  <si>
    <t xml:space="preserve">       METER INSTALLATIONS</t>
  </si>
  <si>
    <t xml:space="preserve">       HYDRANTS</t>
  </si>
  <si>
    <t xml:space="preserve">       BACKFLOW PREVENTION DEV</t>
  </si>
  <si>
    <t xml:space="preserve">       OFFICE STRUCT &amp; IMPRV</t>
  </si>
  <si>
    <t xml:space="preserve">       OFFICE FURN &amp; EQPT</t>
  </si>
  <si>
    <t xml:space="preserve">       TOOL SHOP &amp; MISC EQPT</t>
  </si>
  <si>
    <t xml:space="preserve">       LABORATORY EQUIPMENT</t>
  </si>
  <si>
    <t xml:space="preserve">       POWER OPERATED EQUIP</t>
  </si>
  <si>
    <t xml:space="preserve">       COMMUNICATION EQPT</t>
  </si>
  <si>
    <t xml:space="preserve">       WATER PLANT ALLOCATED</t>
  </si>
  <si>
    <t xml:space="preserve">       TRANSPORTATION EQPT WTR</t>
  </si>
  <si>
    <t xml:space="preserve">       MAINFRAME COMPUTER WTR</t>
  </si>
  <si>
    <t xml:space="preserve">       MINI COMPUTERS WTR</t>
  </si>
  <si>
    <t xml:space="preserve">       COMP SYS COST WTR</t>
  </si>
  <si>
    <t xml:space="preserve">       MICRO SYS COST WTR</t>
  </si>
  <si>
    <t xml:space="preserve">        WIP-CAP TIME WATER STO</t>
  </si>
  <si>
    <t xml:space="preserve">        WIP - INTEREST DURING </t>
  </si>
  <si>
    <t xml:space="preserve">        WIP - ENGINEERING</t>
  </si>
  <si>
    <t xml:space="preserve">        WIP - LABOR/INSTALLATI</t>
  </si>
  <si>
    <t xml:space="preserve">        WIP - EQUIPMENT</t>
  </si>
  <si>
    <t xml:space="preserve">        WIP - MATERIAL</t>
  </si>
  <si>
    <t xml:space="preserve">        WIP - PIPING</t>
  </si>
  <si>
    <t xml:space="preserve">        WIP - SITE WORK</t>
  </si>
  <si>
    <t xml:space="preserve">        WIP - PUMPS/EQUIPMENT</t>
  </si>
  <si>
    <t xml:space="preserve">        WIP - TRANSFER TO FIXE</t>
  </si>
  <si>
    <t xml:space="preserve">        WIP - CONTRACTOR/LABOR</t>
  </si>
  <si>
    <t xml:space="preserve">        WIP-CAP TIME WATER TOW</t>
  </si>
  <si>
    <t xml:space="preserve">       ACC DEPR-ORGANIZATION</t>
  </si>
  <si>
    <t xml:space="preserve">       ACC DEPR-STRUCT&amp;IMPRV S</t>
  </si>
  <si>
    <t xml:space="preserve">       ACC DEPR-STRUCT&amp;IMPRV W</t>
  </si>
  <si>
    <t xml:space="preserve">       ACC DEPR-STRUCT&amp;IMPRV T</t>
  </si>
  <si>
    <t xml:space="preserve">       ACC DEPR-STRUCT&amp;IMPRV G</t>
  </si>
  <si>
    <t xml:space="preserve">       ACC DEPR-WELLS &amp; SPRING</t>
  </si>
  <si>
    <t xml:space="preserve">       ACC DEPR-SUPPLY MAINS</t>
  </si>
  <si>
    <t xml:space="preserve">       ACC DEPR-ELECT PUMP EQU</t>
  </si>
  <si>
    <t xml:space="preserve">       ACC DEPR-WATER TREATMEN</t>
  </si>
  <si>
    <t xml:space="preserve">       ACC DEPR-DIST RESV &amp; ST</t>
  </si>
  <si>
    <t xml:space="preserve">       ACC DEPR-TRANS &amp; DISTR </t>
  </si>
  <si>
    <t xml:space="preserve">       ACC DEPR-SERVICE LINES</t>
  </si>
  <si>
    <t xml:space="preserve">       ACC DEPR-METERS</t>
  </si>
  <si>
    <t xml:space="preserve">       ACC DEPR-METER INSTALLS</t>
  </si>
  <si>
    <t xml:space="preserve">       ACC DEPR-HYDRANTS</t>
  </si>
  <si>
    <t xml:space="preserve">       ACC DEPR-BACKFLOW PREVE</t>
  </si>
  <si>
    <t xml:space="preserve">       ACC DEPR-OFFICE STRUCTU</t>
  </si>
  <si>
    <t xml:space="preserve">       ACC DEPR-OFFICE FURN/EQ</t>
  </si>
  <si>
    <t xml:space="preserve">       ACC DEPR-TOOL SHOP &amp; MI</t>
  </si>
  <si>
    <t xml:space="preserve">       ACC DEPR-LABORATORY EQU</t>
  </si>
  <si>
    <t xml:space="preserve">       ACC DEPR-POWER OPERATED</t>
  </si>
  <si>
    <t xml:space="preserve">       ACC DEPR-COMMUNICATION </t>
  </si>
  <si>
    <t xml:space="preserve">       ACC DEPR-OTHER TANG PLT</t>
  </si>
  <si>
    <t xml:space="preserve">       ACC DEPR-TRANSPORTATION</t>
  </si>
  <si>
    <t xml:space="preserve">       ACC DEPR-MAINFRAME COMP</t>
  </si>
  <si>
    <t xml:space="preserve">       ACC DEPR-MINI COMP WTR</t>
  </si>
  <si>
    <t xml:space="preserve">       COMP SYS AMORTIZATION W</t>
  </si>
  <si>
    <t xml:space="preserve">       MICRO SYS AMORTIZATION </t>
  </si>
  <si>
    <t xml:space="preserve">      UTILITY PAA WTR PLANT AM</t>
  </si>
  <si>
    <t xml:space="preserve">      ACC AMORT UTIL PAA-WATER</t>
  </si>
  <si>
    <t xml:space="preserve">       CASH-CHASE-WSC DISBURSE</t>
  </si>
  <si>
    <t xml:space="preserve">       A/R-CUSTOMER TRADE CC&amp;B</t>
  </si>
  <si>
    <t xml:space="preserve">       A/R-CUSTOMER ACCRUAL</t>
  </si>
  <si>
    <t xml:space="preserve">      ACCUM PROV UNCOLLECT ACC</t>
  </si>
  <si>
    <t xml:space="preserve">       A/R-OTHER</t>
  </si>
  <si>
    <t xml:space="preserve">      A/R ASSOC COS</t>
  </si>
  <si>
    <t xml:space="preserve">      INVENTORY</t>
  </si>
  <si>
    <t xml:space="preserve">      SPECIAL DEPOSITS</t>
  </si>
  <si>
    <t xml:space="preserve">        RCIP - ATTORNEY FEES</t>
  </si>
  <si>
    <t xml:space="preserve">        RCIP - CAPITALIZED TIM</t>
  </si>
  <si>
    <t xml:space="preserve">        RCIP - ADMINISTRATIVE </t>
  </si>
  <si>
    <t xml:space="preserve">        RCIP - TRAVEL</t>
  </si>
  <si>
    <t xml:space="preserve">        RCIP - CONSULTING FEES</t>
  </si>
  <si>
    <t xml:space="preserve">        RCIP - TRANSFER TO DEF</t>
  </si>
  <si>
    <t xml:space="preserve">       RATE CASE BEING AMORT</t>
  </si>
  <si>
    <t xml:space="preserve">       RATE CASE ACCUM AMORT</t>
  </si>
  <si>
    <t xml:space="preserve">       DEF CHGS-TANK MAINT&amp;REP</t>
  </si>
  <si>
    <t xml:space="preserve">       DEF CHGS-OTHER</t>
  </si>
  <si>
    <t xml:space="preserve">       DEF CHGS-MULTI YR TESTI</t>
  </si>
  <si>
    <t xml:space="preserve">       AMORT - TANK MAINT&amp;REP </t>
  </si>
  <si>
    <t xml:space="preserve">       AMORT - OTHER</t>
  </si>
  <si>
    <t xml:space="preserve">       AMORT - MULTI YR TESTIN</t>
  </si>
  <si>
    <t xml:space="preserve">       CIAC-METERS</t>
  </si>
  <si>
    <t xml:space="preserve">       CIAC-OTHER TANGIBLE PLT</t>
  </si>
  <si>
    <t xml:space="preserve">       CIAC-WATER-TAP</t>
  </si>
  <si>
    <t xml:space="preserve">       CIAC-WTR PLT MTR FEE</t>
  </si>
  <si>
    <t xml:space="preserve">       ACC AMORT METERS</t>
  </si>
  <si>
    <t xml:space="preserve">       ACC AMORT OTHER TANG PL</t>
  </si>
  <si>
    <t xml:space="preserve">       ACC AMORT WATER-CIAC TA</t>
  </si>
  <si>
    <t xml:space="preserve">       ACC AMORT WTR PLT MTR F</t>
  </si>
  <si>
    <t xml:space="preserve">       ACCUM DEF INCOME TAX-FE</t>
  </si>
  <si>
    <t xml:space="preserve">       DEF FED TAX - TAP FEE P</t>
  </si>
  <si>
    <t xml:space="preserve">       DEF FED TAX - RATE CASE</t>
  </si>
  <si>
    <t xml:space="preserve">       DEF FED TAX - DEF MAINT</t>
  </si>
  <si>
    <t xml:space="preserve">       DEF FED TAX - ORGN EXP</t>
  </si>
  <si>
    <t xml:space="preserve">       DEF FED TAX - BAD DEBT</t>
  </si>
  <si>
    <t xml:space="preserve">       DEF FED TAX - DEPRECIAT</t>
  </si>
  <si>
    <t xml:space="preserve">       DEF FED TAX - NOL</t>
  </si>
  <si>
    <t xml:space="preserve">       ACCUM DEF INCOME TAX - </t>
  </si>
  <si>
    <t xml:space="preserve">       DEF ST TAX - TAP FEE PO</t>
  </si>
  <si>
    <t xml:space="preserve">       DEF ST TAX - RATE CASE</t>
  </si>
  <si>
    <t xml:space="preserve">       DEF ST TAX - DEF MAINT</t>
  </si>
  <si>
    <t xml:space="preserve">       DEF ST TAX - ORGN EXP</t>
  </si>
  <si>
    <t xml:space="preserve">       DEF ST TAX - BAD DEBT</t>
  </si>
  <si>
    <t xml:space="preserve">       DEF ST TAX - DEPRECIATI</t>
  </si>
  <si>
    <t xml:space="preserve">       DEF ST TAX - NOL</t>
  </si>
  <si>
    <t xml:space="preserve">       A/P TRADE</t>
  </si>
  <si>
    <t xml:space="preserve">       A/P TRADE - ACCRUAL</t>
  </si>
  <si>
    <t xml:space="preserve">       A/P TRADE - RECD NOT VO</t>
  </si>
  <si>
    <t xml:space="preserve">       A/P-ASSOC COMPANIES</t>
  </si>
  <si>
    <t xml:space="preserve">       A/P MISCELLANEOUS</t>
  </si>
  <si>
    <t xml:space="preserve">       AMORT DEF CREDITS</t>
  </si>
  <si>
    <t xml:space="preserve">      ADVANCES FROM UTILITIES </t>
  </si>
  <si>
    <t xml:space="preserve">      CUSTOMER DEPOSITS</t>
  </si>
  <si>
    <t xml:space="preserve">       ACCRUED UTIL OR COMM TA</t>
  </si>
  <si>
    <t xml:space="preserve">       ACCRUED REAL EST TAX</t>
  </si>
  <si>
    <t xml:space="preserve">       ACCRUED PERS PROP &amp; ICT</t>
  </si>
  <si>
    <t xml:space="preserve">       ACCRUED SALES TAX</t>
  </si>
  <si>
    <t xml:space="preserve">       ACCRUED USE TAX</t>
  </si>
  <si>
    <t xml:space="preserve">       ACCRUED COUNTY TAX A</t>
  </si>
  <si>
    <t xml:space="preserve">       ACCRUED COUNTY TAX B</t>
  </si>
  <si>
    <t xml:space="preserve">       ACCRUED CITY TAX A</t>
  </si>
  <si>
    <t xml:space="preserve">       ACCRUED CITY TAX B</t>
  </si>
  <si>
    <t xml:space="preserve">       ACCRUED ST INCOME TAX</t>
  </si>
  <si>
    <t xml:space="preserve">       ACCRUED CUST DEP INTERE</t>
  </si>
  <si>
    <t xml:space="preserve">       COMMON STOCK</t>
  </si>
  <si>
    <t xml:space="preserve">      PAID IN CAPITAL</t>
  </si>
  <si>
    <t xml:space="preserve">      MISC PAID IN CAPITAL</t>
  </si>
  <si>
    <t xml:space="preserve">      RETAINED EARN-PRIOR YEAR</t>
  </si>
  <si>
    <t xml:space="preserve">       WATER REVENUE-RESIDENTI</t>
  </si>
  <si>
    <t xml:space="preserve">       WATER REVENUE-ACCRUALS</t>
  </si>
  <si>
    <t xml:space="preserve">       WATER REVENUE-COMMERCIA</t>
  </si>
  <si>
    <t xml:space="preserve">       WATER REVENUE-PUBLIC AU</t>
  </si>
  <si>
    <t xml:space="preserve">       PUBLIC FIRE PROTECTION</t>
  </si>
  <si>
    <t xml:space="preserve">      MISC SERVICE REVENUE</t>
  </si>
  <si>
    <t xml:space="preserve">      OTHER W/S REVENUES</t>
  </si>
  <si>
    <t xml:space="preserve">       REV FROM MGMT SERVICES</t>
  </si>
  <si>
    <t xml:space="preserve">       PURCHASED WATER-WATER S</t>
  </si>
  <si>
    <t xml:space="preserve">      ELEC PWR - WATER SYSTEM</t>
  </si>
  <si>
    <t xml:space="preserve">      ELEC PWR - SWR SYSTEM</t>
  </si>
  <si>
    <t xml:space="preserve">       CHLORINE</t>
  </si>
  <si>
    <t xml:space="preserve">       OTHER TREATMENT CHEMICA</t>
  </si>
  <si>
    <t xml:space="preserve">       AGENCY EXPENSE</t>
  </si>
  <si>
    <t xml:space="preserve">       UNCOLLECTIBLE ACCOUNTS</t>
  </si>
  <si>
    <t xml:space="preserve">       UNCOLL ACCOUNTS ACCRUAL</t>
  </si>
  <si>
    <t xml:space="preserve">       BILL STOCK</t>
  </si>
  <si>
    <t xml:space="preserve">       BILLING ENVELOPES</t>
  </si>
  <si>
    <t xml:space="preserve">       BILLING POSTAGE</t>
  </si>
  <si>
    <t xml:space="preserve">       CUSTOMER SERVICE PRINTI</t>
  </si>
  <si>
    <t xml:space="preserve">       401K</t>
  </si>
  <si>
    <t xml:space="preserve">       HEALTH ADMIN AND STOP L</t>
  </si>
  <si>
    <t xml:space="preserve">       DENTAL</t>
  </si>
  <si>
    <t xml:space="preserve">       EMPLOYEE INS DEDUCTIONS</t>
  </si>
  <si>
    <t xml:space="preserve">       HEALTH COSTS &amp; OTHER</t>
  </si>
  <si>
    <t xml:space="preserve">       HEALTH INS CLAIMS</t>
  </si>
  <si>
    <t xml:space="preserve">       OTHER EMP BENEFITS</t>
  </si>
  <si>
    <t xml:space="preserve">       401K MATCH</t>
  </si>
  <si>
    <t xml:space="preserve">       TERM LIFE INS</t>
  </si>
  <si>
    <t xml:space="preserve">       TERM LIFE INS-OPT</t>
  </si>
  <si>
    <t xml:space="preserve">       DEPEND LIFE INS-OPT</t>
  </si>
  <si>
    <t xml:space="preserve">       TUITION</t>
  </si>
  <si>
    <t xml:space="preserve">       INSURANCE-GEN LIAB</t>
  </si>
  <si>
    <t xml:space="preserve">       INSURANCE-OTHER</t>
  </si>
  <si>
    <t xml:space="preserve">       COMPUTER MAINTENANCE</t>
  </si>
  <si>
    <t xml:space="preserve">       COMPUTER SUPPLIES</t>
  </si>
  <si>
    <t xml:space="preserve">       INTERNET SUPPLIER</t>
  </si>
  <si>
    <t xml:space="preserve">       ADVERTISING/MARKETING</t>
  </si>
  <si>
    <t xml:space="preserve">       BANK SERVICE CHARGE</t>
  </si>
  <si>
    <t xml:space="preserve">       CONTRIBUTIONS</t>
  </si>
  <si>
    <t xml:space="preserve">       LICENSE FEES</t>
  </si>
  <si>
    <t xml:space="preserve">       MEMBERSHIPS</t>
  </si>
  <si>
    <t xml:space="preserve">       TRAINING EXPENSE</t>
  </si>
  <si>
    <t xml:space="preserve">       OTHER MISC EXPENSE</t>
  </si>
  <si>
    <t xml:space="preserve">       ANSWERING SERVICE</t>
  </si>
  <si>
    <t xml:space="preserve">       CLEANING SUPPLIES</t>
  </si>
  <si>
    <t xml:space="preserve">       COPY MACHINE</t>
  </si>
  <si>
    <t xml:space="preserve">       HOLIDAY EVENTS/PICNICS</t>
  </si>
  <si>
    <t xml:space="preserve">       KITCHEN SUPPLIES</t>
  </si>
  <si>
    <t xml:space="preserve">       OFFICE SUPPLY STORES</t>
  </si>
  <si>
    <t xml:space="preserve">       PRINTING/BLUEPRINTS</t>
  </si>
  <si>
    <t xml:space="preserve">       PUBL SUBSCRIPTIONS/TAPE</t>
  </si>
  <si>
    <t xml:space="preserve">       SHIPPING CHARGES</t>
  </si>
  <si>
    <t xml:space="preserve">       OTHER OFFICE EXPENSES</t>
  </si>
  <si>
    <t xml:space="preserve">       OFFICE ELECTRIC</t>
  </si>
  <si>
    <t xml:space="preserve">       OFFICE GAS</t>
  </si>
  <si>
    <t xml:space="preserve">       OFFICE WATER</t>
  </si>
  <si>
    <t xml:space="preserve">       OFFICE TELECOM</t>
  </si>
  <si>
    <t xml:space="preserve">       OFFICE GARBAGE REMOVAL</t>
  </si>
  <si>
    <t xml:space="preserve">       OFFICE LANDSCAPE / MOW </t>
  </si>
  <si>
    <t xml:space="preserve">       OFFICE ALARM SYS PHONE </t>
  </si>
  <si>
    <t xml:space="preserve">       OFFICE MAINTENANCE</t>
  </si>
  <si>
    <t xml:space="preserve">       OFFICE CLEANING SERVICE</t>
  </si>
  <si>
    <t xml:space="preserve">       OFFICE MACHINE/HEAT&amp;COO</t>
  </si>
  <si>
    <t xml:space="preserve">       OTHER OFFICE UTILITIES</t>
  </si>
  <si>
    <t xml:space="preserve">       AUDIT FEES</t>
  </si>
  <si>
    <t xml:space="preserve">       EMPLOY FINDER FEES</t>
  </si>
  <si>
    <t xml:space="preserve">       LEGAL FEES</t>
  </si>
  <si>
    <t xml:space="preserve">       PAYROLL SERVICES</t>
  </si>
  <si>
    <t xml:space="preserve">       TAX RETURN REVIEW</t>
  </si>
  <si>
    <t xml:space="preserve">       TEMP EMPLOY - CLERICAL</t>
  </si>
  <si>
    <t xml:space="preserve">       OTHER OUTSIDE SERVICES</t>
  </si>
  <si>
    <t xml:space="preserve">       RATE CASE AMORT EXPENSE</t>
  </si>
  <si>
    <t xml:space="preserve">       MISC REG MATTERS COMM E</t>
  </si>
  <si>
    <t xml:space="preserve">       RENT</t>
  </si>
  <si>
    <t xml:space="preserve">       SALARIES-ACCOUNTING</t>
  </si>
  <si>
    <t xml:space="preserve">       SALARIES-ADMIN</t>
  </si>
  <si>
    <t xml:space="preserve">       SALARIES-OFFICERS/STKHL</t>
  </si>
  <si>
    <t xml:space="preserve">       SALARIES-HR</t>
  </si>
  <si>
    <t xml:space="preserve">       SALARIES-IT</t>
  </si>
  <si>
    <t xml:space="preserve">       SALARIES-LEADERSHIP OPS</t>
  </si>
  <si>
    <t xml:space="preserve">       SALARIES-HSE</t>
  </si>
  <si>
    <t xml:space="preserve">       SALARIES-CUSTOMER SERVI</t>
  </si>
  <si>
    <t xml:space="preserve">       SALARIES-BILLING</t>
  </si>
  <si>
    <t xml:space="preserve">       SALARIES-OPERATIONS FIE</t>
  </si>
  <si>
    <t xml:space="preserve">       SALARIES-OPERATIONS OFF</t>
  </si>
  <si>
    <t xml:space="preserve">       SALARIES-CHGD TO PLT-WS</t>
  </si>
  <si>
    <t xml:space="preserve">       CAPITALIZED TIME ADJUST</t>
  </si>
  <si>
    <t xml:space="preserve">       TRAVEL LODGING</t>
  </si>
  <si>
    <t xml:space="preserve">       TRAVEL AIRFARE</t>
  </si>
  <si>
    <t xml:space="preserve">       TRAVEL TRANSPORTATION</t>
  </si>
  <si>
    <t xml:space="preserve">       TRAVEL MEALS</t>
  </si>
  <si>
    <t xml:space="preserve">       TRAVEL ENTERTAINMENT</t>
  </si>
  <si>
    <t xml:space="preserve">       TRAVEL OTHER</t>
  </si>
  <si>
    <t xml:space="preserve">       FUEL</t>
  </si>
  <si>
    <t xml:space="preserve">       AUTO REPAIR/TIRES</t>
  </si>
  <si>
    <t xml:space="preserve">       AUTO LICENSES</t>
  </si>
  <si>
    <t xml:space="preserve">       OTHER TRANS EXPENSES</t>
  </si>
  <si>
    <t xml:space="preserve">       TEST-WATER</t>
  </si>
  <si>
    <t xml:space="preserve">       TEST-EQUIP/CHEMICAL</t>
  </si>
  <si>
    <t xml:space="preserve">       TEST-SEWER</t>
  </si>
  <si>
    <t xml:space="preserve">       WATER-MAINT SUPPLIES</t>
  </si>
  <si>
    <t xml:space="preserve">       WATER-MAINT REPAIRS</t>
  </si>
  <si>
    <t xml:space="preserve">       WATER-MAIN BREAKS</t>
  </si>
  <si>
    <t xml:space="preserve">       WATER-ELEC EQUIPT REPAI</t>
  </si>
  <si>
    <t xml:space="preserve">       WATER-OTHER MAINT EXP</t>
  </si>
  <si>
    <t xml:space="preserve">       SEWER-MAINT SUPPLIES</t>
  </si>
  <si>
    <t xml:space="preserve">       SEWER-MAINT REPAIRS</t>
  </si>
  <si>
    <t xml:space="preserve">       SEWER-MAIN BREAKS</t>
  </si>
  <si>
    <t xml:space="preserve">       SEWER-ELEC EQUIPT REPAI</t>
  </si>
  <si>
    <t xml:space="preserve">       SEWER-OTHER MAINT EXP</t>
  </si>
  <si>
    <t xml:space="preserve">       DEFERRED MAINT EXPENSE</t>
  </si>
  <si>
    <t xml:space="preserve">       COMMUNICATION EXPENSE</t>
  </si>
  <si>
    <t xml:space="preserve">       OPER CONTRACTED WORKERS</t>
  </si>
  <si>
    <t xml:space="preserve">       UNIFORMS</t>
  </si>
  <si>
    <t xml:space="preserve">       WEATHER/HURRICANE/FUEL </t>
  </si>
  <si>
    <t xml:space="preserve">       DEPREC-ORGANIZATION</t>
  </si>
  <si>
    <t xml:space="preserve">       DEPREC-STRUCT &amp; IMPRV S</t>
  </si>
  <si>
    <t xml:space="preserve">       DEPREC-STRUCT &amp; IMPRV W</t>
  </si>
  <si>
    <t xml:space="preserve">       DEPREC-STRUCT &amp; IMPRV D</t>
  </si>
  <si>
    <t xml:space="preserve">       DEPREC-STRUCT &amp; IMPRV G</t>
  </si>
  <si>
    <t xml:space="preserve">       DEPREC-WELLS &amp; SPRINGS</t>
  </si>
  <si>
    <t xml:space="preserve">       DEPREC-SUPPLY MAINS</t>
  </si>
  <si>
    <t xml:space="preserve">       DEPREC-ELEC PUMP EQP SR</t>
  </si>
  <si>
    <t xml:space="preserve">       DEPREC-ELEC PUMP EQP WT</t>
  </si>
  <si>
    <t xml:space="preserve">       DEPREC-ELEC PUMP EQP TR</t>
  </si>
  <si>
    <t xml:space="preserve">       DEPREC-WATER TREATMENT </t>
  </si>
  <si>
    <t xml:space="preserve">       DEPREC-DIST RESV &amp; STAN</t>
  </si>
  <si>
    <t xml:space="preserve">       DEPREC-TRANS &amp; DISTR MA</t>
  </si>
  <si>
    <t xml:space="preserve">       DEPREC-SERVICE LINES</t>
  </si>
  <si>
    <t xml:space="preserve">       DEPREC-METERS</t>
  </si>
  <si>
    <t xml:space="preserve">       DEPREC-METER INSTALLS</t>
  </si>
  <si>
    <t xml:space="preserve">       DEPREC-HYDRANTS</t>
  </si>
  <si>
    <t xml:space="preserve">       DEPREC-BACKFLOW PREVENT</t>
  </si>
  <si>
    <t xml:space="preserve">       DEPREC-OFFICE STRUCTURE</t>
  </si>
  <si>
    <t xml:space="preserve">       DEPREC-OFFICE FURN/EQPT</t>
  </si>
  <si>
    <t xml:space="preserve">       DEPREC-TOOL SHOP &amp; MISC</t>
  </si>
  <si>
    <t xml:space="preserve">       DEPREC-LABORATORY EQUIP</t>
  </si>
  <si>
    <t xml:space="preserve">       DEPREC-POWER OPERATED E</t>
  </si>
  <si>
    <t xml:space="preserve">       DEPREC-COMMUNICATION EQ</t>
  </si>
  <si>
    <t xml:space="preserve">       DEPREC-OTHER TANG PLT W</t>
  </si>
  <si>
    <t xml:space="preserve">       DEPREC-AUTO TRANS</t>
  </si>
  <si>
    <t xml:space="preserve">       DEPREC-COMPUTER</t>
  </si>
  <si>
    <t xml:space="preserve">      AMORT OF UTIL PAA-WATER</t>
  </si>
  <si>
    <t xml:space="preserve">       AMORT-METERS</t>
  </si>
  <si>
    <t xml:space="preserve">       AMORT-OTHER TANGIBLE PL</t>
  </si>
  <si>
    <t xml:space="preserve">       AMORT-WATER-TAP</t>
  </si>
  <si>
    <t xml:space="preserve">       AMORT-WTR PLT MTR FEE</t>
  </si>
  <si>
    <t xml:space="preserve">       FICA EXPENSE</t>
  </si>
  <si>
    <t xml:space="preserve">       FEDERAL UNEMPLOYMENT TA</t>
  </si>
  <si>
    <t xml:space="preserve">       STATE UNEMPLOYMENT TAX</t>
  </si>
  <si>
    <t xml:space="preserve">       FRANCHISE TAX</t>
  </si>
  <si>
    <t xml:space="preserve">       PERSONAL PROPERTY/ICT T</t>
  </si>
  <si>
    <t xml:space="preserve">       PROPERTY/OTHER GENERAL </t>
  </si>
  <si>
    <t xml:space="preserve">       REAL ESTATE TAX</t>
  </si>
  <si>
    <t xml:space="preserve">       UTILITY/COMMISSION TAX</t>
  </si>
  <si>
    <t xml:space="preserve">      DEF INCOME TAX-FEDERAL</t>
  </si>
  <si>
    <t xml:space="preserve">      DEF INCOME TAXES-STATE</t>
  </si>
  <si>
    <t xml:space="preserve">      INCOME TAXES-FEDERAL</t>
  </si>
  <si>
    <t xml:space="preserve">      INCOME TAXES-STATE</t>
  </si>
  <si>
    <t xml:space="preserve">      INTEREST EXPENSE-INTERCO</t>
  </si>
  <si>
    <t xml:space="preserve">       S/T INT EXP BANK ONE</t>
  </si>
  <si>
    <t xml:space="preserve">      INTEREST DURING CONSTRUC</t>
  </si>
  <si>
    <t xml:space="preserve">      SALE OF UTILITY PROPERTY</t>
  </si>
  <si>
    <t>JDE Account Number</t>
  </si>
  <si>
    <t>NB</t>
  </si>
  <si>
    <t>Actual</t>
  </si>
  <si>
    <t xml:space="preserve">    Salaries (Ops &amp; Mgmt)</t>
  </si>
  <si>
    <t>Total Shared Service Allocation for WSCKY</t>
  </si>
  <si>
    <t>Salaries (Shared Services)</t>
  </si>
  <si>
    <t>WSC Expenses Test Year Ended 12/31/17</t>
  </si>
  <si>
    <t>Full Time Empl Count as of 12/31/17</t>
  </si>
  <si>
    <t>Per WSC TYE 12/31/17 Income Statement</t>
  </si>
  <si>
    <t>Per 12/31/17 Headcount</t>
  </si>
  <si>
    <t>Year Ended 12/31/2017</t>
  </si>
  <si>
    <t>Shared Service Personnel</t>
  </si>
  <si>
    <t>Calculation of Shared Service Allocation</t>
  </si>
  <si>
    <t>Trial Balance - Fully Allocated</t>
  </si>
  <si>
    <t>Overtime</t>
  </si>
  <si>
    <t>Vacancy for testing meters no AMI/AMR will be hired as a Field Tech I - Using Average of other FT I overtime as an assumtion.</t>
  </si>
  <si>
    <t>FT I Using Average of other FT I overtime as an assumtion.</t>
  </si>
  <si>
    <t>Title</t>
  </si>
  <si>
    <t>Cost Center</t>
  </si>
  <si>
    <t>KY Ops</t>
  </si>
  <si>
    <t>Regional</t>
  </si>
  <si>
    <t>RVP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</si>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</sst>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#,##0.000_);\(#,##0.000\)"/>
    <numFmt numFmtId="166" formatCode="0.0%"/>
    <numFmt numFmtId="167" formatCode="#,##0.0000_);\(#,##0.0000\)"/>
    <numFmt numFmtId="168" formatCode="_(* #,##0_);_(* \(#,##0\);_(* &quot;-&quot;??_);_(@_)"/>
    <numFmt numFmtId="169" formatCode="[$-409]mmm\-yy;@"/>
    <numFmt numFmtId="170" formatCode="#."/>
    <numFmt numFmtId="171" formatCode="&quot;Test Year Ended&quot;\ mmmm\ dd\,\ yyyy"/>
    <numFmt numFmtId="172" formatCode="#########"/>
    <numFmt numFmtId="173" formatCode="##"/>
    <numFmt numFmtId="174" formatCode="mm/dd/yy"/>
    <numFmt numFmtId="175" formatCode="mm/yy"/>
    <numFmt numFmtId="176" formatCode="_([$€-2]* #,##0.00_);_([$€-2]* \(#,##0.00\);_([$€-2]* &quot;-&quot;??_)"/>
    <numFmt numFmtId="177" formatCode="&quot;Trial Balance @ &quot;mmmm\ dd\,\ yyyy"/>
    <numFmt numFmtId="178" formatCode="_(&quot;$&quot;* #,##0_);_(&quot;$&quot;* \(#,##0\);_(&quot;$&quot;* &quot;-&quot;??_);_(@_)"/>
  </numFmts>
  <fonts count="83"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</font>
    <font>
      <sz val="10"/>
      <name val="Courier"/>
      <family val="3"/>
    </font>
    <font>
      <b/>
      <sz val="10"/>
      <name val="Book Antiqua"/>
      <family val="1"/>
    </font>
    <font>
      <sz val="10"/>
      <name val="Book Antiqua"/>
      <family val="1"/>
    </font>
    <font>
      <u/>
      <sz val="10"/>
      <name val="Book Antiqua"/>
      <family val="1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rgb="FFFF0000"/>
      <name val="Book Antiqua"/>
      <family val="1"/>
    </font>
    <font>
      <sz val="10"/>
      <name val="Bookman"/>
      <family val="1"/>
    </font>
    <font>
      <sz val="10"/>
      <color theme="1"/>
      <name val="Arial"/>
      <family val="2"/>
    </font>
    <font>
      <sz val="10"/>
      <name val="Bookman Old Style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name val="Book Antiqua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name val="Courier"/>
    </font>
    <font>
      <b/>
      <sz val="11"/>
      <color rgb="FF0000FF"/>
      <name val="Calibri"/>
      <family val="2"/>
      <scheme val="minor"/>
    </font>
    <font>
      <b/>
      <sz val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096">
    <xf numFmtId="164" fontId="0" fillId="0" borderId="0"/>
    <xf numFmtId="43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31" fillId="0" borderId="0"/>
    <xf numFmtId="0" fontId="32" fillId="0" borderId="0"/>
    <xf numFmtId="164" fontId="31" fillId="0" borderId="0"/>
    <xf numFmtId="9" fontId="32" fillId="0" borderId="0" applyFont="0" applyFill="0" applyBorder="0" applyAlignment="0" applyProtection="0"/>
    <xf numFmtId="164" fontId="31" fillId="0" borderId="0"/>
    <xf numFmtId="43" fontId="32" fillId="0" borderId="0" applyFont="0" applyFill="0" applyBorder="0" applyAlignment="0" applyProtection="0"/>
    <xf numFmtId="164" fontId="32" fillId="0" borderId="0"/>
    <xf numFmtId="169" fontId="13" fillId="0" borderId="0"/>
    <xf numFmtId="169" fontId="32" fillId="0" borderId="0"/>
    <xf numFmtId="9" fontId="13" fillId="0" borderId="0" applyFont="0" applyFill="0" applyBorder="0" applyAlignment="0" applyProtection="0"/>
    <xf numFmtId="169" fontId="13" fillId="0" borderId="0"/>
    <xf numFmtId="169" fontId="13" fillId="0" borderId="0"/>
    <xf numFmtId="164" fontId="13" fillId="0" borderId="0"/>
    <xf numFmtId="43" fontId="41" fillId="0" borderId="0" applyFont="0" applyFill="0" applyBorder="0" applyAlignment="0" applyProtection="0"/>
    <xf numFmtId="0" fontId="13" fillId="0" borderId="0"/>
    <xf numFmtId="169" fontId="31" fillId="0" borderId="0"/>
    <xf numFmtId="164" fontId="31" fillId="0" borderId="0"/>
    <xf numFmtId="0" fontId="32" fillId="0" borderId="0"/>
    <xf numFmtId="164" fontId="32" fillId="0" borderId="0"/>
    <xf numFmtId="43" fontId="32" fillId="0" borderId="0" applyFont="0" applyFill="0" applyBorder="0" applyAlignment="0" applyProtection="0"/>
    <xf numFmtId="164" fontId="32" fillId="0" borderId="0"/>
    <xf numFmtId="164" fontId="32" fillId="0" borderId="0"/>
    <xf numFmtId="169" fontId="32" fillId="0" borderId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172" fontId="43" fillId="0" borderId="0"/>
    <xf numFmtId="172" fontId="43" fillId="0" borderId="0"/>
    <xf numFmtId="172" fontId="43" fillId="0" borderId="0"/>
    <xf numFmtId="172" fontId="43" fillId="0" borderId="0"/>
    <xf numFmtId="172" fontId="43" fillId="0" borderId="0"/>
    <xf numFmtId="164" fontId="13" fillId="10" borderId="0" applyNumberFormat="0" applyBorder="0" applyAlignment="0" applyProtection="0"/>
    <xf numFmtId="169" fontId="44" fillId="34" borderId="0" applyNumberFormat="0" applyBorder="0" applyAlignment="0" applyProtection="0"/>
    <xf numFmtId="169" fontId="13" fillId="10" borderId="0" applyNumberFormat="0" applyBorder="0" applyAlignment="0" applyProtection="0"/>
    <xf numFmtId="0" fontId="44" fillId="34" borderId="0" applyNumberFormat="0" applyBorder="0" applyAlignment="0" applyProtection="0"/>
    <xf numFmtId="164" fontId="13" fillId="10" borderId="0" applyNumberFormat="0" applyBorder="0" applyAlignment="0" applyProtection="0"/>
    <xf numFmtId="169" fontId="44" fillId="34" borderId="0" applyNumberFormat="0" applyBorder="0" applyAlignment="0" applyProtection="0"/>
    <xf numFmtId="169" fontId="13" fillId="10" borderId="0" applyNumberFormat="0" applyBorder="0" applyAlignment="0" applyProtection="0"/>
    <xf numFmtId="0" fontId="44" fillId="34" borderId="0" applyNumberFormat="0" applyBorder="0" applyAlignment="0" applyProtection="0"/>
    <xf numFmtId="164" fontId="13" fillId="10" borderId="0" applyNumberFormat="0" applyBorder="0" applyAlignment="0" applyProtection="0"/>
    <xf numFmtId="169" fontId="13" fillId="10" borderId="0" applyNumberFormat="0" applyBorder="0" applyAlignment="0" applyProtection="0"/>
    <xf numFmtId="169" fontId="13" fillId="10" borderId="0" applyNumberFormat="0" applyBorder="0" applyAlignment="0" applyProtection="0"/>
    <xf numFmtId="0" fontId="44" fillId="34" borderId="0" applyNumberFormat="0" applyBorder="0" applyAlignment="0" applyProtection="0"/>
    <xf numFmtId="169" fontId="44" fillId="34" borderId="0" applyNumberFormat="0" applyBorder="0" applyAlignment="0" applyProtection="0"/>
    <xf numFmtId="169" fontId="44" fillId="34" borderId="0" applyNumberFormat="0" applyBorder="0" applyAlignment="0" applyProtection="0"/>
    <xf numFmtId="0" fontId="44" fillId="34" borderId="0" applyNumberFormat="0" applyBorder="0" applyAlignment="0" applyProtection="0"/>
    <xf numFmtId="164" fontId="13" fillId="14" borderId="0" applyNumberFormat="0" applyBorder="0" applyAlignment="0" applyProtection="0"/>
    <xf numFmtId="169" fontId="44" fillId="35" borderId="0" applyNumberFormat="0" applyBorder="0" applyAlignment="0" applyProtection="0"/>
    <xf numFmtId="169" fontId="13" fillId="14" borderId="0" applyNumberFormat="0" applyBorder="0" applyAlignment="0" applyProtection="0"/>
    <xf numFmtId="0" fontId="44" fillId="35" borderId="0" applyNumberFormat="0" applyBorder="0" applyAlignment="0" applyProtection="0"/>
    <xf numFmtId="164" fontId="13" fillId="14" borderId="0" applyNumberFormat="0" applyBorder="0" applyAlignment="0" applyProtection="0"/>
    <xf numFmtId="169" fontId="44" fillId="35" borderId="0" applyNumberFormat="0" applyBorder="0" applyAlignment="0" applyProtection="0"/>
    <xf numFmtId="169" fontId="13" fillId="14" borderId="0" applyNumberFormat="0" applyBorder="0" applyAlignment="0" applyProtection="0"/>
    <xf numFmtId="0" fontId="44" fillId="35" borderId="0" applyNumberFormat="0" applyBorder="0" applyAlignment="0" applyProtection="0"/>
    <xf numFmtId="164" fontId="13" fillId="14" borderId="0" applyNumberFormat="0" applyBorder="0" applyAlignment="0" applyProtection="0"/>
    <xf numFmtId="169" fontId="13" fillId="14" borderId="0" applyNumberFormat="0" applyBorder="0" applyAlignment="0" applyProtection="0"/>
    <xf numFmtId="169" fontId="13" fillId="14" borderId="0" applyNumberFormat="0" applyBorder="0" applyAlignment="0" applyProtection="0"/>
    <xf numFmtId="0" fontId="44" fillId="35" borderId="0" applyNumberFormat="0" applyBorder="0" applyAlignment="0" applyProtection="0"/>
    <xf numFmtId="169" fontId="44" fillId="35" borderId="0" applyNumberFormat="0" applyBorder="0" applyAlignment="0" applyProtection="0"/>
    <xf numFmtId="169" fontId="44" fillId="35" borderId="0" applyNumberFormat="0" applyBorder="0" applyAlignment="0" applyProtection="0"/>
    <xf numFmtId="0" fontId="44" fillId="35" borderId="0" applyNumberFormat="0" applyBorder="0" applyAlignment="0" applyProtection="0"/>
    <xf numFmtId="164" fontId="13" fillId="18" borderId="0" applyNumberFormat="0" applyBorder="0" applyAlignment="0" applyProtection="0"/>
    <xf numFmtId="169" fontId="44" fillId="36" borderId="0" applyNumberFormat="0" applyBorder="0" applyAlignment="0" applyProtection="0"/>
    <xf numFmtId="169" fontId="13" fillId="18" borderId="0" applyNumberFormat="0" applyBorder="0" applyAlignment="0" applyProtection="0"/>
    <xf numFmtId="0" fontId="44" fillId="36" borderId="0" applyNumberFormat="0" applyBorder="0" applyAlignment="0" applyProtection="0"/>
    <xf numFmtId="164" fontId="13" fillId="18" borderId="0" applyNumberFormat="0" applyBorder="0" applyAlignment="0" applyProtection="0"/>
    <xf numFmtId="169" fontId="44" fillId="36" borderId="0" applyNumberFormat="0" applyBorder="0" applyAlignment="0" applyProtection="0"/>
    <xf numFmtId="169" fontId="13" fillId="18" borderId="0" applyNumberFormat="0" applyBorder="0" applyAlignment="0" applyProtection="0"/>
    <xf numFmtId="0" fontId="44" fillId="36" borderId="0" applyNumberFormat="0" applyBorder="0" applyAlignment="0" applyProtection="0"/>
    <xf numFmtId="164" fontId="13" fillId="18" borderId="0" applyNumberFormat="0" applyBorder="0" applyAlignment="0" applyProtection="0"/>
    <xf numFmtId="169" fontId="13" fillId="18" borderId="0" applyNumberFormat="0" applyBorder="0" applyAlignment="0" applyProtection="0"/>
    <xf numFmtId="169" fontId="13" fillId="18" borderId="0" applyNumberFormat="0" applyBorder="0" applyAlignment="0" applyProtection="0"/>
    <xf numFmtId="0" fontId="44" fillId="36" borderId="0" applyNumberFormat="0" applyBorder="0" applyAlignment="0" applyProtection="0"/>
    <xf numFmtId="169" fontId="44" fillId="36" borderId="0" applyNumberFormat="0" applyBorder="0" applyAlignment="0" applyProtection="0"/>
    <xf numFmtId="169" fontId="44" fillId="36" borderId="0" applyNumberFormat="0" applyBorder="0" applyAlignment="0" applyProtection="0"/>
    <xf numFmtId="0" fontId="44" fillId="36" borderId="0" applyNumberFormat="0" applyBorder="0" applyAlignment="0" applyProtection="0"/>
    <xf numFmtId="164" fontId="13" fillId="22" borderId="0" applyNumberFormat="0" applyBorder="0" applyAlignment="0" applyProtection="0"/>
    <xf numFmtId="169" fontId="44" fillId="37" borderId="0" applyNumberFormat="0" applyBorder="0" applyAlignment="0" applyProtection="0"/>
    <xf numFmtId="169" fontId="13" fillId="22" borderId="0" applyNumberFormat="0" applyBorder="0" applyAlignment="0" applyProtection="0"/>
    <xf numFmtId="0" fontId="44" fillId="37" borderId="0" applyNumberFormat="0" applyBorder="0" applyAlignment="0" applyProtection="0"/>
    <xf numFmtId="164" fontId="13" fillId="22" borderId="0" applyNumberFormat="0" applyBorder="0" applyAlignment="0" applyProtection="0"/>
    <xf numFmtId="169" fontId="44" fillId="37" borderId="0" applyNumberFormat="0" applyBorder="0" applyAlignment="0" applyProtection="0"/>
    <xf numFmtId="169" fontId="13" fillId="22" borderId="0" applyNumberFormat="0" applyBorder="0" applyAlignment="0" applyProtection="0"/>
    <xf numFmtId="0" fontId="44" fillId="37" borderId="0" applyNumberFormat="0" applyBorder="0" applyAlignment="0" applyProtection="0"/>
    <xf numFmtId="164" fontId="13" fillId="22" borderId="0" applyNumberFormat="0" applyBorder="0" applyAlignment="0" applyProtection="0"/>
    <xf numFmtId="169" fontId="13" fillId="22" borderId="0" applyNumberFormat="0" applyBorder="0" applyAlignment="0" applyProtection="0"/>
    <xf numFmtId="169" fontId="13" fillId="22" borderId="0" applyNumberFormat="0" applyBorder="0" applyAlignment="0" applyProtection="0"/>
    <xf numFmtId="0" fontId="44" fillId="37" borderId="0" applyNumberFormat="0" applyBorder="0" applyAlignment="0" applyProtection="0"/>
    <xf numFmtId="169" fontId="44" fillId="37" borderId="0" applyNumberFormat="0" applyBorder="0" applyAlignment="0" applyProtection="0"/>
    <xf numFmtId="169" fontId="44" fillId="37" borderId="0" applyNumberFormat="0" applyBorder="0" applyAlignment="0" applyProtection="0"/>
    <xf numFmtId="0" fontId="44" fillId="37" borderId="0" applyNumberFormat="0" applyBorder="0" applyAlignment="0" applyProtection="0"/>
    <xf numFmtId="164" fontId="13" fillId="26" borderId="0" applyNumberFormat="0" applyBorder="0" applyAlignment="0" applyProtection="0"/>
    <xf numFmtId="169" fontId="44" fillId="38" borderId="0" applyNumberFormat="0" applyBorder="0" applyAlignment="0" applyProtection="0"/>
    <xf numFmtId="169" fontId="13" fillId="26" borderId="0" applyNumberFormat="0" applyBorder="0" applyAlignment="0" applyProtection="0"/>
    <xf numFmtId="0" fontId="44" fillId="38" borderId="0" applyNumberFormat="0" applyBorder="0" applyAlignment="0" applyProtection="0"/>
    <xf numFmtId="164" fontId="13" fillId="26" borderId="0" applyNumberFormat="0" applyBorder="0" applyAlignment="0" applyProtection="0"/>
    <xf numFmtId="169" fontId="44" fillId="38" borderId="0" applyNumberFormat="0" applyBorder="0" applyAlignment="0" applyProtection="0"/>
    <xf numFmtId="169" fontId="13" fillId="26" borderId="0" applyNumberFormat="0" applyBorder="0" applyAlignment="0" applyProtection="0"/>
    <xf numFmtId="0" fontId="44" fillId="38" borderId="0" applyNumberFormat="0" applyBorder="0" applyAlignment="0" applyProtection="0"/>
    <xf numFmtId="164" fontId="13" fillId="26" borderId="0" applyNumberFormat="0" applyBorder="0" applyAlignment="0" applyProtection="0"/>
    <xf numFmtId="169" fontId="13" fillId="26" borderId="0" applyNumberFormat="0" applyBorder="0" applyAlignment="0" applyProtection="0"/>
    <xf numFmtId="169" fontId="13" fillId="26" borderId="0" applyNumberFormat="0" applyBorder="0" applyAlignment="0" applyProtection="0"/>
    <xf numFmtId="0" fontId="44" fillId="38" borderId="0" applyNumberFormat="0" applyBorder="0" applyAlignment="0" applyProtection="0"/>
    <xf numFmtId="169" fontId="44" fillId="38" borderId="0" applyNumberFormat="0" applyBorder="0" applyAlignment="0" applyProtection="0"/>
    <xf numFmtId="169" fontId="44" fillId="38" borderId="0" applyNumberFormat="0" applyBorder="0" applyAlignment="0" applyProtection="0"/>
    <xf numFmtId="0" fontId="44" fillId="38" borderId="0" applyNumberFormat="0" applyBorder="0" applyAlignment="0" applyProtection="0"/>
    <xf numFmtId="164" fontId="13" fillId="30" borderId="0" applyNumberFormat="0" applyBorder="0" applyAlignment="0" applyProtection="0"/>
    <xf numFmtId="169" fontId="44" fillId="39" borderId="0" applyNumberFormat="0" applyBorder="0" applyAlignment="0" applyProtection="0"/>
    <xf numFmtId="169" fontId="13" fillId="30" borderId="0" applyNumberFormat="0" applyBorder="0" applyAlignment="0" applyProtection="0"/>
    <xf numFmtId="0" fontId="44" fillId="39" borderId="0" applyNumberFormat="0" applyBorder="0" applyAlignment="0" applyProtection="0"/>
    <xf numFmtId="164" fontId="13" fillId="30" borderId="0" applyNumberFormat="0" applyBorder="0" applyAlignment="0" applyProtection="0"/>
    <xf numFmtId="169" fontId="44" fillId="39" borderId="0" applyNumberFormat="0" applyBorder="0" applyAlignment="0" applyProtection="0"/>
    <xf numFmtId="169" fontId="13" fillId="30" borderId="0" applyNumberFormat="0" applyBorder="0" applyAlignment="0" applyProtection="0"/>
    <xf numFmtId="0" fontId="44" fillId="39" borderId="0" applyNumberFormat="0" applyBorder="0" applyAlignment="0" applyProtection="0"/>
    <xf numFmtId="164" fontId="13" fillId="30" borderId="0" applyNumberFormat="0" applyBorder="0" applyAlignment="0" applyProtection="0"/>
    <xf numFmtId="169" fontId="13" fillId="30" borderId="0" applyNumberFormat="0" applyBorder="0" applyAlignment="0" applyProtection="0"/>
    <xf numFmtId="169" fontId="13" fillId="30" borderId="0" applyNumberFormat="0" applyBorder="0" applyAlignment="0" applyProtection="0"/>
    <xf numFmtId="0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0" fontId="44" fillId="39" borderId="0" applyNumberFormat="0" applyBorder="0" applyAlignment="0" applyProtection="0"/>
    <xf numFmtId="164" fontId="13" fillId="11" borderId="0" applyNumberFormat="0" applyBorder="0" applyAlignment="0" applyProtection="0"/>
    <xf numFmtId="169" fontId="44" fillId="40" borderId="0" applyNumberFormat="0" applyBorder="0" applyAlignment="0" applyProtection="0"/>
    <xf numFmtId="169" fontId="13" fillId="11" borderId="0" applyNumberFormat="0" applyBorder="0" applyAlignment="0" applyProtection="0"/>
    <xf numFmtId="0" fontId="44" fillId="40" borderId="0" applyNumberFormat="0" applyBorder="0" applyAlignment="0" applyProtection="0"/>
    <xf numFmtId="164" fontId="13" fillId="11" borderId="0" applyNumberFormat="0" applyBorder="0" applyAlignment="0" applyProtection="0"/>
    <xf numFmtId="169" fontId="44" fillId="40" borderId="0" applyNumberFormat="0" applyBorder="0" applyAlignment="0" applyProtection="0"/>
    <xf numFmtId="169" fontId="13" fillId="11" borderId="0" applyNumberFormat="0" applyBorder="0" applyAlignment="0" applyProtection="0"/>
    <xf numFmtId="0" fontId="44" fillId="40" borderId="0" applyNumberFormat="0" applyBorder="0" applyAlignment="0" applyProtection="0"/>
    <xf numFmtId="164" fontId="13" fillId="11" borderId="0" applyNumberFormat="0" applyBorder="0" applyAlignment="0" applyProtection="0"/>
    <xf numFmtId="169" fontId="13" fillId="11" borderId="0" applyNumberFormat="0" applyBorder="0" applyAlignment="0" applyProtection="0"/>
    <xf numFmtId="169" fontId="13" fillId="11" borderId="0" applyNumberFormat="0" applyBorder="0" applyAlignment="0" applyProtection="0"/>
    <xf numFmtId="0" fontId="44" fillId="40" borderId="0" applyNumberFormat="0" applyBorder="0" applyAlignment="0" applyProtection="0"/>
    <xf numFmtId="169" fontId="44" fillId="40" borderId="0" applyNumberFormat="0" applyBorder="0" applyAlignment="0" applyProtection="0"/>
    <xf numFmtId="169" fontId="44" fillId="40" borderId="0" applyNumberFormat="0" applyBorder="0" applyAlignment="0" applyProtection="0"/>
    <xf numFmtId="0" fontId="44" fillId="40" borderId="0" applyNumberFormat="0" applyBorder="0" applyAlignment="0" applyProtection="0"/>
    <xf numFmtId="164" fontId="13" fillId="15" borderId="0" applyNumberFormat="0" applyBorder="0" applyAlignment="0" applyProtection="0"/>
    <xf numFmtId="169" fontId="44" fillId="41" borderId="0" applyNumberFormat="0" applyBorder="0" applyAlignment="0" applyProtection="0"/>
    <xf numFmtId="169" fontId="13" fillId="15" borderId="0" applyNumberFormat="0" applyBorder="0" applyAlignment="0" applyProtection="0"/>
    <xf numFmtId="0" fontId="44" fillId="41" borderId="0" applyNumberFormat="0" applyBorder="0" applyAlignment="0" applyProtection="0"/>
    <xf numFmtId="164" fontId="13" fillId="15" borderId="0" applyNumberFormat="0" applyBorder="0" applyAlignment="0" applyProtection="0"/>
    <xf numFmtId="169" fontId="44" fillId="41" borderId="0" applyNumberFormat="0" applyBorder="0" applyAlignment="0" applyProtection="0"/>
    <xf numFmtId="169" fontId="13" fillId="15" borderId="0" applyNumberFormat="0" applyBorder="0" applyAlignment="0" applyProtection="0"/>
    <xf numFmtId="0" fontId="44" fillId="41" borderId="0" applyNumberFormat="0" applyBorder="0" applyAlignment="0" applyProtection="0"/>
    <xf numFmtId="164" fontId="13" fillId="15" borderId="0" applyNumberFormat="0" applyBorder="0" applyAlignment="0" applyProtection="0"/>
    <xf numFmtId="169" fontId="13" fillId="15" borderId="0" applyNumberFormat="0" applyBorder="0" applyAlignment="0" applyProtection="0"/>
    <xf numFmtId="169" fontId="13" fillId="15" borderId="0" applyNumberFormat="0" applyBorder="0" applyAlignment="0" applyProtection="0"/>
    <xf numFmtId="0" fontId="44" fillId="41" borderId="0" applyNumberFormat="0" applyBorder="0" applyAlignment="0" applyProtection="0"/>
    <xf numFmtId="169" fontId="44" fillId="41" borderId="0" applyNumberFormat="0" applyBorder="0" applyAlignment="0" applyProtection="0"/>
    <xf numFmtId="169" fontId="44" fillId="41" borderId="0" applyNumberFormat="0" applyBorder="0" applyAlignment="0" applyProtection="0"/>
    <xf numFmtId="0" fontId="44" fillId="41" borderId="0" applyNumberFormat="0" applyBorder="0" applyAlignment="0" applyProtection="0"/>
    <xf numFmtId="164" fontId="13" fillId="19" borderId="0" applyNumberFormat="0" applyBorder="0" applyAlignment="0" applyProtection="0"/>
    <xf numFmtId="169" fontId="44" fillId="42" borderId="0" applyNumberFormat="0" applyBorder="0" applyAlignment="0" applyProtection="0"/>
    <xf numFmtId="169" fontId="13" fillId="19" borderId="0" applyNumberFormat="0" applyBorder="0" applyAlignment="0" applyProtection="0"/>
    <xf numFmtId="0" fontId="44" fillId="42" borderId="0" applyNumberFormat="0" applyBorder="0" applyAlignment="0" applyProtection="0"/>
    <xf numFmtId="164" fontId="13" fillId="19" borderId="0" applyNumberFormat="0" applyBorder="0" applyAlignment="0" applyProtection="0"/>
    <xf numFmtId="169" fontId="44" fillId="42" borderId="0" applyNumberFormat="0" applyBorder="0" applyAlignment="0" applyProtection="0"/>
    <xf numFmtId="169" fontId="13" fillId="19" borderId="0" applyNumberFormat="0" applyBorder="0" applyAlignment="0" applyProtection="0"/>
    <xf numFmtId="0" fontId="44" fillId="42" borderId="0" applyNumberFormat="0" applyBorder="0" applyAlignment="0" applyProtection="0"/>
    <xf numFmtId="164" fontId="13" fillId="19" borderId="0" applyNumberFormat="0" applyBorder="0" applyAlignment="0" applyProtection="0"/>
    <xf numFmtId="169" fontId="13" fillId="19" borderId="0" applyNumberFormat="0" applyBorder="0" applyAlignment="0" applyProtection="0"/>
    <xf numFmtId="169" fontId="13" fillId="19" borderId="0" applyNumberFormat="0" applyBorder="0" applyAlignment="0" applyProtection="0"/>
    <xf numFmtId="0" fontId="44" fillId="42" borderId="0" applyNumberFormat="0" applyBorder="0" applyAlignment="0" applyProtection="0"/>
    <xf numFmtId="169" fontId="44" fillId="42" borderId="0" applyNumberFormat="0" applyBorder="0" applyAlignment="0" applyProtection="0"/>
    <xf numFmtId="169" fontId="44" fillId="42" borderId="0" applyNumberFormat="0" applyBorder="0" applyAlignment="0" applyProtection="0"/>
    <xf numFmtId="0" fontId="44" fillId="42" borderId="0" applyNumberFormat="0" applyBorder="0" applyAlignment="0" applyProtection="0"/>
    <xf numFmtId="164" fontId="13" fillId="23" borderId="0" applyNumberFormat="0" applyBorder="0" applyAlignment="0" applyProtection="0"/>
    <xf numFmtId="169" fontId="44" fillId="37" borderId="0" applyNumberFormat="0" applyBorder="0" applyAlignment="0" applyProtection="0"/>
    <xf numFmtId="169" fontId="13" fillId="23" borderId="0" applyNumberFormat="0" applyBorder="0" applyAlignment="0" applyProtection="0"/>
    <xf numFmtId="0" fontId="44" fillId="37" borderId="0" applyNumberFormat="0" applyBorder="0" applyAlignment="0" applyProtection="0"/>
    <xf numFmtId="164" fontId="13" fillId="23" borderId="0" applyNumberFormat="0" applyBorder="0" applyAlignment="0" applyProtection="0"/>
    <xf numFmtId="169" fontId="44" fillId="37" borderId="0" applyNumberFormat="0" applyBorder="0" applyAlignment="0" applyProtection="0"/>
    <xf numFmtId="169" fontId="13" fillId="23" borderId="0" applyNumberFormat="0" applyBorder="0" applyAlignment="0" applyProtection="0"/>
    <xf numFmtId="0" fontId="44" fillId="37" borderId="0" applyNumberFormat="0" applyBorder="0" applyAlignment="0" applyProtection="0"/>
    <xf numFmtId="164" fontId="13" fillId="23" borderId="0" applyNumberFormat="0" applyBorder="0" applyAlignment="0" applyProtection="0"/>
    <xf numFmtId="169" fontId="13" fillId="23" borderId="0" applyNumberFormat="0" applyBorder="0" applyAlignment="0" applyProtection="0"/>
    <xf numFmtId="169" fontId="13" fillId="23" borderId="0" applyNumberFormat="0" applyBorder="0" applyAlignment="0" applyProtection="0"/>
    <xf numFmtId="0" fontId="44" fillId="37" borderId="0" applyNumberFormat="0" applyBorder="0" applyAlignment="0" applyProtection="0"/>
    <xf numFmtId="169" fontId="44" fillId="37" borderId="0" applyNumberFormat="0" applyBorder="0" applyAlignment="0" applyProtection="0"/>
    <xf numFmtId="169" fontId="44" fillId="37" borderId="0" applyNumberFormat="0" applyBorder="0" applyAlignment="0" applyProtection="0"/>
    <xf numFmtId="0" fontId="44" fillId="37" borderId="0" applyNumberFormat="0" applyBorder="0" applyAlignment="0" applyProtection="0"/>
    <xf numFmtId="164" fontId="13" fillId="27" borderId="0" applyNumberFormat="0" applyBorder="0" applyAlignment="0" applyProtection="0"/>
    <xf numFmtId="169" fontId="44" fillId="40" borderId="0" applyNumberFormat="0" applyBorder="0" applyAlignment="0" applyProtection="0"/>
    <xf numFmtId="169" fontId="13" fillId="27" borderId="0" applyNumberFormat="0" applyBorder="0" applyAlignment="0" applyProtection="0"/>
    <xf numFmtId="0" fontId="44" fillId="40" borderId="0" applyNumberFormat="0" applyBorder="0" applyAlignment="0" applyProtection="0"/>
    <xf numFmtId="164" fontId="13" fillId="27" borderId="0" applyNumberFormat="0" applyBorder="0" applyAlignment="0" applyProtection="0"/>
    <xf numFmtId="169" fontId="44" fillId="40" borderId="0" applyNumberFormat="0" applyBorder="0" applyAlignment="0" applyProtection="0"/>
    <xf numFmtId="169" fontId="13" fillId="27" borderId="0" applyNumberFormat="0" applyBorder="0" applyAlignment="0" applyProtection="0"/>
    <xf numFmtId="0" fontId="44" fillId="40" borderId="0" applyNumberFormat="0" applyBorder="0" applyAlignment="0" applyProtection="0"/>
    <xf numFmtId="164" fontId="13" fillId="27" borderId="0" applyNumberFormat="0" applyBorder="0" applyAlignment="0" applyProtection="0"/>
    <xf numFmtId="169" fontId="13" fillId="27" borderId="0" applyNumberFormat="0" applyBorder="0" applyAlignment="0" applyProtection="0"/>
    <xf numFmtId="169" fontId="13" fillId="27" borderId="0" applyNumberFormat="0" applyBorder="0" applyAlignment="0" applyProtection="0"/>
    <xf numFmtId="0" fontId="44" fillId="40" borderId="0" applyNumberFormat="0" applyBorder="0" applyAlignment="0" applyProtection="0"/>
    <xf numFmtId="169" fontId="44" fillId="40" borderId="0" applyNumberFormat="0" applyBorder="0" applyAlignment="0" applyProtection="0"/>
    <xf numFmtId="169" fontId="44" fillId="40" borderId="0" applyNumberFormat="0" applyBorder="0" applyAlignment="0" applyProtection="0"/>
    <xf numFmtId="0" fontId="44" fillId="40" borderId="0" applyNumberFormat="0" applyBorder="0" applyAlignment="0" applyProtection="0"/>
    <xf numFmtId="164" fontId="13" fillId="31" borderId="0" applyNumberFormat="0" applyBorder="0" applyAlignment="0" applyProtection="0"/>
    <xf numFmtId="169" fontId="44" fillId="43" borderId="0" applyNumberFormat="0" applyBorder="0" applyAlignment="0" applyProtection="0"/>
    <xf numFmtId="169" fontId="13" fillId="31" borderId="0" applyNumberFormat="0" applyBorder="0" applyAlignment="0" applyProtection="0"/>
    <xf numFmtId="0" fontId="44" fillId="43" borderId="0" applyNumberFormat="0" applyBorder="0" applyAlignment="0" applyProtection="0"/>
    <xf numFmtId="164" fontId="13" fillId="31" borderId="0" applyNumberFormat="0" applyBorder="0" applyAlignment="0" applyProtection="0"/>
    <xf numFmtId="169" fontId="44" fillId="43" borderId="0" applyNumberFormat="0" applyBorder="0" applyAlignment="0" applyProtection="0"/>
    <xf numFmtId="169" fontId="13" fillId="31" borderId="0" applyNumberFormat="0" applyBorder="0" applyAlignment="0" applyProtection="0"/>
    <xf numFmtId="0" fontId="44" fillId="43" borderId="0" applyNumberFormat="0" applyBorder="0" applyAlignment="0" applyProtection="0"/>
    <xf numFmtId="164" fontId="13" fillId="31" borderId="0" applyNumberFormat="0" applyBorder="0" applyAlignment="0" applyProtection="0"/>
    <xf numFmtId="169" fontId="13" fillId="31" borderId="0" applyNumberFormat="0" applyBorder="0" applyAlignment="0" applyProtection="0"/>
    <xf numFmtId="169" fontId="13" fillId="31" borderId="0" applyNumberFormat="0" applyBorder="0" applyAlignment="0" applyProtection="0"/>
    <xf numFmtId="0" fontId="44" fillId="43" borderId="0" applyNumberFormat="0" applyBorder="0" applyAlignment="0" applyProtection="0"/>
    <xf numFmtId="169" fontId="44" fillId="43" borderId="0" applyNumberFormat="0" applyBorder="0" applyAlignment="0" applyProtection="0"/>
    <xf numFmtId="169" fontId="44" fillId="43" borderId="0" applyNumberFormat="0" applyBorder="0" applyAlignment="0" applyProtection="0"/>
    <xf numFmtId="0" fontId="44" fillId="43" borderId="0" applyNumberFormat="0" applyBorder="0" applyAlignment="0" applyProtection="0"/>
    <xf numFmtId="164" fontId="30" fillId="12" borderId="0" applyNumberFormat="0" applyBorder="0" applyAlignment="0" applyProtection="0"/>
    <xf numFmtId="169" fontId="45" fillId="44" borderId="0" applyNumberFormat="0" applyBorder="0" applyAlignment="0" applyProtection="0"/>
    <xf numFmtId="169" fontId="30" fillId="12" borderId="0" applyNumberFormat="0" applyBorder="0" applyAlignment="0" applyProtection="0"/>
    <xf numFmtId="0" fontId="45" fillId="44" borderId="0" applyNumberFormat="0" applyBorder="0" applyAlignment="0" applyProtection="0"/>
    <xf numFmtId="164" fontId="30" fillId="12" borderId="0" applyNumberFormat="0" applyBorder="0" applyAlignment="0" applyProtection="0"/>
    <xf numFmtId="169" fontId="45" fillId="44" borderId="0" applyNumberFormat="0" applyBorder="0" applyAlignment="0" applyProtection="0"/>
    <xf numFmtId="169" fontId="30" fillId="12" borderId="0" applyNumberFormat="0" applyBorder="0" applyAlignment="0" applyProtection="0"/>
    <xf numFmtId="0" fontId="45" fillId="44" borderId="0" applyNumberFormat="0" applyBorder="0" applyAlignment="0" applyProtection="0"/>
    <xf numFmtId="164" fontId="30" fillId="12" borderId="0" applyNumberFormat="0" applyBorder="0" applyAlignment="0" applyProtection="0"/>
    <xf numFmtId="169" fontId="30" fillId="12" borderId="0" applyNumberFormat="0" applyBorder="0" applyAlignment="0" applyProtection="0"/>
    <xf numFmtId="169" fontId="30" fillId="12" borderId="0" applyNumberFormat="0" applyBorder="0" applyAlignment="0" applyProtection="0"/>
    <xf numFmtId="0" fontId="45" fillId="44" borderId="0" applyNumberFormat="0" applyBorder="0" applyAlignment="0" applyProtection="0"/>
    <xf numFmtId="169" fontId="45" fillId="44" borderId="0" applyNumberFormat="0" applyBorder="0" applyAlignment="0" applyProtection="0"/>
    <xf numFmtId="169" fontId="45" fillId="44" borderId="0" applyNumberFormat="0" applyBorder="0" applyAlignment="0" applyProtection="0"/>
    <xf numFmtId="0" fontId="45" fillId="44" borderId="0" applyNumberFormat="0" applyBorder="0" applyAlignment="0" applyProtection="0"/>
    <xf numFmtId="164" fontId="30" fillId="16" borderId="0" applyNumberFormat="0" applyBorder="0" applyAlignment="0" applyProtection="0"/>
    <xf numFmtId="169" fontId="45" fillId="41" borderId="0" applyNumberFormat="0" applyBorder="0" applyAlignment="0" applyProtection="0"/>
    <xf numFmtId="169" fontId="30" fillId="16" borderId="0" applyNumberFormat="0" applyBorder="0" applyAlignment="0" applyProtection="0"/>
    <xf numFmtId="0" fontId="45" fillId="41" borderId="0" applyNumberFormat="0" applyBorder="0" applyAlignment="0" applyProtection="0"/>
    <xf numFmtId="164" fontId="30" fillId="16" borderId="0" applyNumberFormat="0" applyBorder="0" applyAlignment="0" applyProtection="0"/>
    <xf numFmtId="169" fontId="45" fillId="41" borderId="0" applyNumberFormat="0" applyBorder="0" applyAlignment="0" applyProtection="0"/>
    <xf numFmtId="169" fontId="30" fillId="16" borderId="0" applyNumberFormat="0" applyBorder="0" applyAlignment="0" applyProtection="0"/>
    <xf numFmtId="0" fontId="45" fillId="41" borderId="0" applyNumberFormat="0" applyBorder="0" applyAlignment="0" applyProtection="0"/>
    <xf numFmtId="164" fontId="30" fillId="16" borderId="0" applyNumberFormat="0" applyBorder="0" applyAlignment="0" applyProtection="0"/>
    <xf numFmtId="169" fontId="30" fillId="16" borderId="0" applyNumberFormat="0" applyBorder="0" applyAlignment="0" applyProtection="0"/>
    <xf numFmtId="169" fontId="30" fillId="16" borderId="0" applyNumberFormat="0" applyBorder="0" applyAlignment="0" applyProtection="0"/>
    <xf numFmtId="0" fontId="45" fillId="41" borderId="0" applyNumberFormat="0" applyBorder="0" applyAlignment="0" applyProtection="0"/>
    <xf numFmtId="169" fontId="45" fillId="41" borderId="0" applyNumberFormat="0" applyBorder="0" applyAlignment="0" applyProtection="0"/>
    <xf numFmtId="169" fontId="45" fillId="41" borderId="0" applyNumberFormat="0" applyBorder="0" applyAlignment="0" applyProtection="0"/>
    <xf numFmtId="0" fontId="45" fillId="41" borderId="0" applyNumberFormat="0" applyBorder="0" applyAlignment="0" applyProtection="0"/>
    <xf numFmtId="164" fontId="30" fillId="20" borderId="0" applyNumberFormat="0" applyBorder="0" applyAlignment="0" applyProtection="0"/>
    <xf numFmtId="169" fontId="45" fillId="42" borderId="0" applyNumberFormat="0" applyBorder="0" applyAlignment="0" applyProtection="0"/>
    <xf numFmtId="169" fontId="30" fillId="20" borderId="0" applyNumberFormat="0" applyBorder="0" applyAlignment="0" applyProtection="0"/>
    <xf numFmtId="0" fontId="45" fillId="42" borderId="0" applyNumberFormat="0" applyBorder="0" applyAlignment="0" applyProtection="0"/>
    <xf numFmtId="164" fontId="30" fillId="20" borderId="0" applyNumberFormat="0" applyBorder="0" applyAlignment="0" applyProtection="0"/>
    <xf numFmtId="169" fontId="45" fillId="42" borderId="0" applyNumberFormat="0" applyBorder="0" applyAlignment="0" applyProtection="0"/>
    <xf numFmtId="169" fontId="30" fillId="20" borderId="0" applyNumberFormat="0" applyBorder="0" applyAlignment="0" applyProtection="0"/>
    <xf numFmtId="0" fontId="45" fillId="42" borderId="0" applyNumberFormat="0" applyBorder="0" applyAlignment="0" applyProtection="0"/>
    <xf numFmtId="164" fontId="30" fillId="20" borderId="0" applyNumberFormat="0" applyBorder="0" applyAlignment="0" applyProtection="0"/>
    <xf numFmtId="169" fontId="30" fillId="20" borderId="0" applyNumberFormat="0" applyBorder="0" applyAlignment="0" applyProtection="0"/>
    <xf numFmtId="169" fontId="30" fillId="20" borderId="0" applyNumberFormat="0" applyBorder="0" applyAlignment="0" applyProtection="0"/>
    <xf numFmtId="0" fontId="45" fillId="42" borderId="0" applyNumberFormat="0" applyBorder="0" applyAlignment="0" applyProtection="0"/>
    <xf numFmtId="169" fontId="45" fillId="42" borderId="0" applyNumberFormat="0" applyBorder="0" applyAlignment="0" applyProtection="0"/>
    <xf numFmtId="169" fontId="45" fillId="42" borderId="0" applyNumberFormat="0" applyBorder="0" applyAlignment="0" applyProtection="0"/>
    <xf numFmtId="0" fontId="45" fillId="42" borderId="0" applyNumberFormat="0" applyBorder="0" applyAlignment="0" applyProtection="0"/>
    <xf numFmtId="164" fontId="30" fillId="24" borderId="0" applyNumberFormat="0" applyBorder="0" applyAlignment="0" applyProtection="0"/>
    <xf numFmtId="169" fontId="45" fillId="45" borderId="0" applyNumberFormat="0" applyBorder="0" applyAlignment="0" applyProtection="0"/>
    <xf numFmtId="169" fontId="30" fillId="24" borderId="0" applyNumberFormat="0" applyBorder="0" applyAlignment="0" applyProtection="0"/>
    <xf numFmtId="0" fontId="45" fillId="45" borderId="0" applyNumberFormat="0" applyBorder="0" applyAlignment="0" applyProtection="0"/>
    <xf numFmtId="164" fontId="30" fillId="24" borderId="0" applyNumberFormat="0" applyBorder="0" applyAlignment="0" applyProtection="0"/>
    <xf numFmtId="169" fontId="45" fillId="45" borderId="0" applyNumberFormat="0" applyBorder="0" applyAlignment="0" applyProtection="0"/>
    <xf numFmtId="169" fontId="30" fillId="24" borderId="0" applyNumberFormat="0" applyBorder="0" applyAlignment="0" applyProtection="0"/>
    <xf numFmtId="0" fontId="45" fillId="45" borderId="0" applyNumberFormat="0" applyBorder="0" applyAlignment="0" applyProtection="0"/>
    <xf numFmtId="164" fontId="30" fillId="24" borderId="0" applyNumberFormat="0" applyBorder="0" applyAlignment="0" applyProtection="0"/>
    <xf numFmtId="169" fontId="30" fillId="24" borderId="0" applyNumberFormat="0" applyBorder="0" applyAlignment="0" applyProtection="0"/>
    <xf numFmtId="169" fontId="30" fillId="24" borderId="0" applyNumberFormat="0" applyBorder="0" applyAlignment="0" applyProtection="0"/>
    <xf numFmtId="0" fontId="45" fillId="45" borderId="0" applyNumberFormat="0" applyBorder="0" applyAlignment="0" applyProtection="0"/>
    <xf numFmtId="169" fontId="45" fillId="45" borderId="0" applyNumberFormat="0" applyBorder="0" applyAlignment="0" applyProtection="0"/>
    <xf numFmtId="169" fontId="45" fillId="45" borderId="0" applyNumberFormat="0" applyBorder="0" applyAlignment="0" applyProtection="0"/>
    <xf numFmtId="0" fontId="45" fillId="45" borderId="0" applyNumberFormat="0" applyBorder="0" applyAlignment="0" applyProtection="0"/>
    <xf numFmtId="164" fontId="30" fillId="28" borderId="0" applyNumberFormat="0" applyBorder="0" applyAlignment="0" applyProtection="0"/>
    <xf numFmtId="169" fontId="45" fillId="46" borderId="0" applyNumberFormat="0" applyBorder="0" applyAlignment="0" applyProtection="0"/>
    <xf numFmtId="169" fontId="30" fillId="28" borderId="0" applyNumberFormat="0" applyBorder="0" applyAlignment="0" applyProtection="0"/>
    <xf numFmtId="0" fontId="45" fillId="46" borderId="0" applyNumberFormat="0" applyBorder="0" applyAlignment="0" applyProtection="0"/>
    <xf numFmtId="164" fontId="30" fillId="28" borderId="0" applyNumberFormat="0" applyBorder="0" applyAlignment="0" applyProtection="0"/>
    <xf numFmtId="169" fontId="45" fillId="46" borderId="0" applyNumberFormat="0" applyBorder="0" applyAlignment="0" applyProtection="0"/>
    <xf numFmtId="169" fontId="30" fillId="28" borderId="0" applyNumberFormat="0" applyBorder="0" applyAlignment="0" applyProtection="0"/>
    <xf numFmtId="0" fontId="45" fillId="46" borderId="0" applyNumberFormat="0" applyBorder="0" applyAlignment="0" applyProtection="0"/>
    <xf numFmtId="164" fontId="30" fillId="28" borderId="0" applyNumberFormat="0" applyBorder="0" applyAlignment="0" applyProtection="0"/>
    <xf numFmtId="169" fontId="30" fillId="28" borderId="0" applyNumberFormat="0" applyBorder="0" applyAlignment="0" applyProtection="0"/>
    <xf numFmtId="169" fontId="30" fillId="28" borderId="0" applyNumberFormat="0" applyBorder="0" applyAlignment="0" applyProtection="0"/>
    <xf numFmtId="0" fontId="45" fillId="46" borderId="0" applyNumberFormat="0" applyBorder="0" applyAlignment="0" applyProtection="0"/>
    <xf numFmtId="169" fontId="45" fillId="46" borderId="0" applyNumberFormat="0" applyBorder="0" applyAlignment="0" applyProtection="0"/>
    <xf numFmtId="169" fontId="45" fillId="46" borderId="0" applyNumberFormat="0" applyBorder="0" applyAlignment="0" applyProtection="0"/>
    <xf numFmtId="0" fontId="45" fillId="46" borderId="0" applyNumberFormat="0" applyBorder="0" applyAlignment="0" applyProtection="0"/>
    <xf numFmtId="164" fontId="30" fillId="32" borderId="0" applyNumberFormat="0" applyBorder="0" applyAlignment="0" applyProtection="0"/>
    <xf numFmtId="169" fontId="45" fillId="47" borderId="0" applyNumberFormat="0" applyBorder="0" applyAlignment="0" applyProtection="0"/>
    <xf numFmtId="169" fontId="30" fillId="32" borderId="0" applyNumberFormat="0" applyBorder="0" applyAlignment="0" applyProtection="0"/>
    <xf numFmtId="0" fontId="45" fillId="47" borderId="0" applyNumberFormat="0" applyBorder="0" applyAlignment="0" applyProtection="0"/>
    <xf numFmtId="164" fontId="30" fillId="32" borderId="0" applyNumberFormat="0" applyBorder="0" applyAlignment="0" applyProtection="0"/>
    <xf numFmtId="169" fontId="45" fillId="47" borderId="0" applyNumberFormat="0" applyBorder="0" applyAlignment="0" applyProtection="0"/>
    <xf numFmtId="169" fontId="30" fillId="32" borderId="0" applyNumberFormat="0" applyBorder="0" applyAlignment="0" applyProtection="0"/>
    <xf numFmtId="0" fontId="45" fillId="47" borderId="0" applyNumberFormat="0" applyBorder="0" applyAlignment="0" applyProtection="0"/>
    <xf numFmtId="164" fontId="30" fillId="32" borderId="0" applyNumberFormat="0" applyBorder="0" applyAlignment="0" applyProtection="0"/>
    <xf numFmtId="169" fontId="30" fillId="32" borderId="0" applyNumberFormat="0" applyBorder="0" applyAlignment="0" applyProtection="0"/>
    <xf numFmtId="169" fontId="30" fillId="32" borderId="0" applyNumberFormat="0" applyBorder="0" applyAlignment="0" applyProtection="0"/>
    <xf numFmtId="0" fontId="45" fillId="47" borderId="0" applyNumberFormat="0" applyBorder="0" applyAlignment="0" applyProtection="0"/>
    <xf numFmtId="169" fontId="45" fillId="47" borderId="0" applyNumberFormat="0" applyBorder="0" applyAlignment="0" applyProtection="0"/>
    <xf numFmtId="169" fontId="45" fillId="47" borderId="0" applyNumberFormat="0" applyBorder="0" applyAlignment="0" applyProtection="0"/>
    <xf numFmtId="0" fontId="45" fillId="47" borderId="0" applyNumberFormat="0" applyBorder="0" applyAlignment="0" applyProtection="0"/>
    <xf numFmtId="164" fontId="30" fillId="9" borderId="0" applyNumberFormat="0" applyBorder="0" applyAlignment="0" applyProtection="0"/>
    <xf numFmtId="169" fontId="45" fillId="48" borderId="0" applyNumberFormat="0" applyBorder="0" applyAlignment="0" applyProtection="0"/>
    <xf numFmtId="169" fontId="30" fillId="9" borderId="0" applyNumberFormat="0" applyBorder="0" applyAlignment="0" applyProtection="0"/>
    <xf numFmtId="0" fontId="45" fillId="48" borderId="0" applyNumberFormat="0" applyBorder="0" applyAlignment="0" applyProtection="0"/>
    <xf numFmtId="164" fontId="30" fillId="9" borderId="0" applyNumberFormat="0" applyBorder="0" applyAlignment="0" applyProtection="0"/>
    <xf numFmtId="169" fontId="45" fillId="48" borderId="0" applyNumberFormat="0" applyBorder="0" applyAlignment="0" applyProtection="0"/>
    <xf numFmtId="169" fontId="30" fillId="9" borderId="0" applyNumberFormat="0" applyBorder="0" applyAlignment="0" applyProtection="0"/>
    <xf numFmtId="0" fontId="45" fillId="48" borderId="0" applyNumberFormat="0" applyBorder="0" applyAlignment="0" applyProtection="0"/>
    <xf numFmtId="164" fontId="30" fillId="9" borderId="0" applyNumberFormat="0" applyBorder="0" applyAlignment="0" applyProtection="0"/>
    <xf numFmtId="169" fontId="30" fillId="9" borderId="0" applyNumberFormat="0" applyBorder="0" applyAlignment="0" applyProtection="0"/>
    <xf numFmtId="169" fontId="30" fillId="9" borderId="0" applyNumberFormat="0" applyBorder="0" applyAlignment="0" applyProtection="0"/>
    <xf numFmtId="0" fontId="45" fillId="48" borderId="0" applyNumberFormat="0" applyBorder="0" applyAlignment="0" applyProtection="0"/>
    <xf numFmtId="169" fontId="45" fillId="48" borderId="0" applyNumberFormat="0" applyBorder="0" applyAlignment="0" applyProtection="0"/>
    <xf numFmtId="169" fontId="45" fillId="48" borderId="0" applyNumberFormat="0" applyBorder="0" applyAlignment="0" applyProtection="0"/>
    <xf numFmtId="0" fontId="45" fillId="48" borderId="0" applyNumberFormat="0" applyBorder="0" applyAlignment="0" applyProtection="0"/>
    <xf numFmtId="164" fontId="30" fillId="13" borderId="0" applyNumberFormat="0" applyBorder="0" applyAlignment="0" applyProtection="0"/>
    <xf numFmtId="169" fontId="45" fillId="49" borderId="0" applyNumberFormat="0" applyBorder="0" applyAlignment="0" applyProtection="0"/>
    <xf numFmtId="169" fontId="30" fillId="13" borderId="0" applyNumberFormat="0" applyBorder="0" applyAlignment="0" applyProtection="0"/>
    <xf numFmtId="0" fontId="45" fillId="49" borderId="0" applyNumberFormat="0" applyBorder="0" applyAlignment="0" applyProtection="0"/>
    <xf numFmtId="164" fontId="30" fillId="13" borderId="0" applyNumberFormat="0" applyBorder="0" applyAlignment="0" applyProtection="0"/>
    <xf numFmtId="169" fontId="45" fillId="49" borderId="0" applyNumberFormat="0" applyBorder="0" applyAlignment="0" applyProtection="0"/>
    <xf numFmtId="169" fontId="30" fillId="13" borderId="0" applyNumberFormat="0" applyBorder="0" applyAlignment="0" applyProtection="0"/>
    <xf numFmtId="0" fontId="45" fillId="49" borderId="0" applyNumberFormat="0" applyBorder="0" applyAlignment="0" applyProtection="0"/>
    <xf numFmtId="164" fontId="30" fillId="13" borderId="0" applyNumberFormat="0" applyBorder="0" applyAlignment="0" applyProtection="0"/>
    <xf numFmtId="169" fontId="30" fillId="13" borderId="0" applyNumberFormat="0" applyBorder="0" applyAlignment="0" applyProtection="0"/>
    <xf numFmtId="169" fontId="30" fillId="13" borderId="0" applyNumberFormat="0" applyBorder="0" applyAlignment="0" applyProtection="0"/>
    <xf numFmtId="0" fontId="45" fillId="49" borderId="0" applyNumberFormat="0" applyBorder="0" applyAlignment="0" applyProtection="0"/>
    <xf numFmtId="169" fontId="45" fillId="49" borderId="0" applyNumberFormat="0" applyBorder="0" applyAlignment="0" applyProtection="0"/>
    <xf numFmtId="169" fontId="45" fillId="49" borderId="0" applyNumberFormat="0" applyBorder="0" applyAlignment="0" applyProtection="0"/>
    <xf numFmtId="0" fontId="45" fillId="49" borderId="0" applyNumberFormat="0" applyBorder="0" applyAlignment="0" applyProtection="0"/>
    <xf numFmtId="164" fontId="30" fillId="17" borderId="0" applyNumberFormat="0" applyBorder="0" applyAlignment="0" applyProtection="0"/>
    <xf numFmtId="169" fontId="45" fillId="50" borderId="0" applyNumberFormat="0" applyBorder="0" applyAlignment="0" applyProtection="0"/>
    <xf numFmtId="169" fontId="30" fillId="17" borderId="0" applyNumberFormat="0" applyBorder="0" applyAlignment="0" applyProtection="0"/>
    <xf numFmtId="0" fontId="45" fillId="50" borderId="0" applyNumberFormat="0" applyBorder="0" applyAlignment="0" applyProtection="0"/>
    <xf numFmtId="164" fontId="30" fillId="17" borderId="0" applyNumberFormat="0" applyBorder="0" applyAlignment="0" applyProtection="0"/>
    <xf numFmtId="169" fontId="45" fillId="50" borderId="0" applyNumberFormat="0" applyBorder="0" applyAlignment="0" applyProtection="0"/>
    <xf numFmtId="169" fontId="30" fillId="17" borderId="0" applyNumberFormat="0" applyBorder="0" applyAlignment="0" applyProtection="0"/>
    <xf numFmtId="0" fontId="45" fillId="50" borderId="0" applyNumberFormat="0" applyBorder="0" applyAlignment="0" applyProtection="0"/>
    <xf numFmtId="164" fontId="30" fillId="17" borderId="0" applyNumberFormat="0" applyBorder="0" applyAlignment="0" applyProtection="0"/>
    <xf numFmtId="169" fontId="30" fillId="17" borderId="0" applyNumberFormat="0" applyBorder="0" applyAlignment="0" applyProtection="0"/>
    <xf numFmtId="169" fontId="30" fillId="17" borderId="0" applyNumberFormat="0" applyBorder="0" applyAlignment="0" applyProtection="0"/>
    <xf numFmtId="0" fontId="45" fillId="50" borderId="0" applyNumberFormat="0" applyBorder="0" applyAlignment="0" applyProtection="0"/>
    <xf numFmtId="169" fontId="45" fillId="50" borderId="0" applyNumberFormat="0" applyBorder="0" applyAlignment="0" applyProtection="0"/>
    <xf numFmtId="169" fontId="45" fillId="50" borderId="0" applyNumberFormat="0" applyBorder="0" applyAlignment="0" applyProtection="0"/>
    <xf numFmtId="0" fontId="45" fillId="50" borderId="0" applyNumberFormat="0" applyBorder="0" applyAlignment="0" applyProtection="0"/>
    <xf numFmtId="164" fontId="30" fillId="21" borderId="0" applyNumberFormat="0" applyBorder="0" applyAlignment="0" applyProtection="0"/>
    <xf numFmtId="169" fontId="45" fillId="45" borderId="0" applyNumberFormat="0" applyBorder="0" applyAlignment="0" applyProtection="0"/>
    <xf numFmtId="169" fontId="30" fillId="21" borderId="0" applyNumberFormat="0" applyBorder="0" applyAlignment="0" applyProtection="0"/>
    <xf numFmtId="0" fontId="45" fillId="45" borderId="0" applyNumberFormat="0" applyBorder="0" applyAlignment="0" applyProtection="0"/>
    <xf numFmtId="164" fontId="30" fillId="21" borderId="0" applyNumberFormat="0" applyBorder="0" applyAlignment="0" applyProtection="0"/>
    <xf numFmtId="169" fontId="45" fillId="45" borderId="0" applyNumberFormat="0" applyBorder="0" applyAlignment="0" applyProtection="0"/>
    <xf numFmtId="169" fontId="30" fillId="21" borderId="0" applyNumberFormat="0" applyBorder="0" applyAlignment="0" applyProtection="0"/>
    <xf numFmtId="0" fontId="45" fillId="45" borderId="0" applyNumberFormat="0" applyBorder="0" applyAlignment="0" applyProtection="0"/>
    <xf numFmtId="164" fontId="30" fillId="21" borderId="0" applyNumberFormat="0" applyBorder="0" applyAlignment="0" applyProtection="0"/>
    <xf numFmtId="169" fontId="30" fillId="21" borderId="0" applyNumberFormat="0" applyBorder="0" applyAlignment="0" applyProtection="0"/>
    <xf numFmtId="169" fontId="30" fillId="21" borderId="0" applyNumberFormat="0" applyBorder="0" applyAlignment="0" applyProtection="0"/>
    <xf numFmtId="0" fontId="45" fillId="45" borderId="0" applyNumberFormat="0" applyBorder="0" applyAlignment="0" applyProtection="0"/>
    <xf numFmtId="169" fontId="45" fillId="45" borderId="0" applyNumberFormat="0" applyBorder="0" applyAlignment="0" applyProtection="0"/>
    <xf numFmtId="169" fontId="45" fillId="45" borderId="0" applyNumberFormat="0" applyBorder="0" applyAlignment="0" applyProtection="0"/>
    <xf numFmtId="0" fontId="45" fillId="45" borderId="0" applyNumberFormat="0" applyBorder="0" applyAlignment="0" applyProtection="0"/>
    <xf numFmtId="164" fontId="30" fillId="25" borderId="0" applyNumberFormat="0" applyBorder="0" applyAlignment="0" applyProtection="0"/>
    <xf numFmtId="169" fontId="45" fillId="46" borderId="0" applyNumberFormat="0" applyBorder="0" applyAlignment="0" applyProtection="0"/>
    <xf numFmtId="169" fontId="30" fillId="25" borderId="0" applyNumberFormat="0" applyBorder="0" applyAlignment="0" applyProtection="0"/>
    <xf numFmtId="0" fontId="45" fillId="46" borderId="0" applyNumberFormat="0" applyBorder="0" applyAlignment="0" applyProtection="0"/>
    <xf numFmtId="164" fontId="30" fillId="25" borderId="0" applyNumberFormat="0" applyBorder="0" applyAlignment="0" applyProtection="0"/>
    <xf numFmtId="169" fontId="45" fillId="46" borderId="0" applyNumberFormat="0" applyBorder="0" applyAlignment="0" applyProtection="0"/>
    <xf numFmtId="169" fontId="30" fillId="25" borderId="0" applyNumberFormat="0" applyBorder="0" applyAlignment="0" applyProtection="0"/>
    <xf numFmtId="0" fontId="45" fillId="46" borderId="0" applyNumberFormat="0" applyBorder="0" applyAlignment="0" applyProtection="0"/>
    <xf numFmtId="164" fontId="30" fillId="25" borderId="0" applyNumberFormat="0" applyBorder="0" applyAlignment="0" applyProtection="0"/>
    <xf numFmtId="169" fontId="30" fillId="25" borderId="0" applyNumberFormat="0" applyBorder="0" applyAlignment="0" applyProtection="0"/>
    <xf numFmtId="169" fontId="30" fillId="25" borderId="0" applyNumberFormat="0" applyBorder="0" applyAlignment="0" applyProtection="0"/>
    <xf numFmtId="0" fontId="45" fillId="46" borderId="0" applyNumberFormat="0" applyBorder="0" applyAlignment="0" applyProtection="0"/>
    <xf numFmtId="169" fontId="45" fillId="46" borderId="0" applyNumberFormat="0" applyBorder="0" applyAlignment="0" applyProtection="0"/>
    <xf numFmtId="169" fontId="45" fillId="46" borderId="0" applyNumberFormat="0" applyBorder="0" applyAlignment="0" applyProtection="0"/>
    <xf numFmtId="0" fontId="45" fillId="46" borderId="0" applyNumberFormat="0" applyBorder="0" applyAlignment="0" applyProtection="0"/>
    <xf numFmtId="164" fontId="30" fillId="29" borderId="0" applyNumberFormat="0" applyBorder="0" applyAlignment="0" applyProtection="0"/>
    <xf numFmtId="169" fontId="45" fillId="51" borderId="0" applyNumberFormat="0" applyBorder="0" applyAlignment="0" applyProtection="0"/>
    <xf numFmtId="169" fontId="30" fillId="29" borderId="0" applyNumberFormat="0" applyBorder="0" applyAlignment="0" applyProtection="0"/>
    <xf numFmtId="0" fontId="45" fillId="51" borderId="0" applyNumberFormat="0" applyBorder="0" applyAlignment="0" applyProtection="0"/>
    <xf numFmtId="164" fontId="30" fillId="29" borderId="0" applyNumberFormat="0" applyBorder="0" applyAlignment="0" applyProtection="0"/>
    <xf numFmtId="169" fontId="45" fillId="51" borderId="0" applyNumberFormat="0" applyBorder="0" applyAlignment="0" applyProtection="0"/>
    <xf numFmtId="169" fontId="30" fillId="29" borderId="0" applyNumberFormat="0" applyBorder="0" applyAlignment="0" applyProtection="0"/>
    <xf numFmtId="0" fontId="45" fillId="51" borderId="0" applyNumberFormat="0" applyBorder="0" applyAlignment="0" applyProtection="0"/>
    <xf numFmtId="164" fontId="30" fillId="29" borderId="0" applyNumberFormat="0" applyBorder="0" applyAlignment="0" applyProtection="0"/>
    <xf numFmtId="169" fontId="30" fillId="29" borderId="0" applyNumberFormat="0" applyBorder="0" applyAlignment="0" applyProtection="0"/>
    <xf numFmtId="169" fontId="30" fillId="29" borderId="0" applyNumberFormat="0" applyBorder="0" applyAlignment="0" applyProtection="0"/>
    <xf numFmtId="0" fontId="45" fillId="51" borderId="0" applyNumberFormat="0" applyBorder="0" applyAlignment="0" applyProtection="0"/>
    <xf numFmtId="169" fontId="45" fillId="51" borderId="0" applyNumberFormat="0" applyBorder="0" applyAlignment="0" applyProtection="0"/>
    <xf numFmtId="169" fontId="45" fillId="51" borderId="0" applyNumberFormat="0" applyBorder="0" applyAlignment="0" applyProtection="0"/>
    <xf numFmtId="0" fontId="45" fillId="51" borderId="0" applyNumberFormat="0" applyBorder="0" applyAlignment="0" applyProtection="0"/>
    <xf numFmtId="164" fontId="20" fillId="3" borderId="0" applyNumberFormat="0" applyBorder="0" applyAlignment="0" applyProtection="0"/>
    <xf numFmtId="169" fontId="46" fillId="35" borderId="0" applyNumberFormat="0" applyBorder="0" applyAlignment="0" applyProtection="0"/>
    <xf numFmtId="169" fontId="20" fillId="3" borderId="0" applyNumberFormat="0" applyBorder="0" applyAlignment="0" applyProtection="0"/>
    <xf numFmtId="0" fontId="46" fillId="35" borderId="0" applyNumberFormat="0" applyBorder="0" applyAlignment="0" applyProtection="0"/>
    <xf numFmtId="164" fontId="20" fillId="3" borderId="0" applyNumberFormat="0" applyBorder="0" applyAlignment="0" applyProtection="0"/>
    <xf numFmtId="169" fontId="46" fillId="35" borderId="0" applyNumberFormat="0" applyBorder="0" applyAlignment="0" applyProtection="0"/>
    <xf numFmtId="169" fontId="20" fillId="3" borderId="0" applyNumberFormat="0" applyBorder="0" applyAlignment="0" applyProtection="0"/>
    <xf numFmtId="0" fontId="46" fillId="35" borderId="0" applyNumberFormat="0" applyBorder="0" applyAlignment="0" applyProtection="0"/>
    <xf numFmtId="164" fontId="20" fillId="3" borderId="0" applyNumberFormat="0" applyBorder="0" applyAlignment="0" applyProtection="0"/>
    <xf numFmtId="169" fontId="20" fillId="3" borderId="0" applyNumberFormat="0" applyBorder="0" applyAlignment="0" applyProtection="0"/>
    <xf numFmtId="169" fontId="20" fillId="3" borderId="0" applyNumberFormat="0" applyBorder="0" applyAlignment="0" applyProtection="0"/>
    <xf numFmtId="0" fontId="46" fillId="35" borderId="0" applyNumberFormat="0" applyBorder="0" applyAlignment="0" applyProtection="0"/>
    <xf numFmtId="169" fontId="46" fillId="35" borderId="0" applyNumberFormat="0" applyBorder="0" applyAlignment="0" applyProtection="0"/>
    <xf numFmtId="169" fontId="46" fillId="35" borderId="0" applyNumberFormat="0" applyBorder="0" applyAlignment="0" applyProtection="0"/>
    <xf numFmtId="0" fontId="46" fillId="35" borderId="0" applyNumberFormat="0" applyBorder="0" applyAlignment="0" applyProtection="0"/>
    <xf numFmtId="164" fontId="24" fillId="6" borderId="4" applyNumberFormat="0" applyAlignment="0" applyProtection="0"/>
    <xf numFmtId="169" fontId="47" fillId="52" borderId="15" applyNumberFormat="0" applyAlignment="0" applyProtection="0"/>
    <xf numFmtId="169" fontId="24" fillId="6" borderId="4" applyNumberFormat="0" applyAlignment="0" applyProtection="0"/>
    <xf numFmtId="0" fontId="47" fillId="52" borderId="15" applyNumberFormat="0" applyAlignment="0" applyProtection="0"/>
    <xf numFmtId="164" fontId="24" fillId="6" borderId="4" applyNumberFormat="0" applyAlignment="0" applyProtection="0"/>
    <xf numFmtId="169" fontId="47" fillId="52" borderId="15" applyNumberFormat="0" applyAlignment="0" applyProtection="0"/>
    <xf numFmtId="169" fontId="24" fillId="6" borderId="4" applyNumberFormat="0" applyAlignment="0" applyProtection="0"/>
    <xf numFmtId="0" fontId="47" fillId="52" borderId="15" applyNumberFormat="0" applyAlignment="0" applyProtection="0"/>
    <xf numFmtId="164" fontId="24" fillId="6" borderId="4" applyNumberFormat="0" applyAlignment="0" applyProtection="0"/>
    <xf numFmtId="169" fontId="24" fillId="6" borderId="4" applyNumberFormat="0" applyAlignment="0" applyProtection="0"/>
    <xf numFmtId="169" fontId="24" fillId="6" borderId="4" applyNumberFormat="0" applyAlignment="0" applyProtection="0"/>
    <xf numFmtId="0" fontId="47" fillId="52" borderId="15" applyNumberFormat="0" applyAlignment="0" applyProtection="0"/>
    <xf numFmtId="169" fontId="47" fillId="52" borderId="15" applyNumberFormat="0" applyAlignment="0" applyProtection="0"/>
    <xf numFmtId="169" fontId="47" fillId="52" borderId="15" applyNumberFormat="0" applyAlignment="0" applyProtection="0"/>
    <xf numFmtId="0" fontId="47" fillId="52" borderId="15" applyNumberFormat="0" applyAlignment="0" applyProtection="0"/>
    <xf numFmtId="164" fontId="26" fillId="7" borderId="7" applyNumberFormat="0" applyAlignment="0" applyProtection="0"/>
    <xf numFmtId="169" fontId="48" fillId="53" borderId="16" applyNumberFormat="0" applyAlignment="0" applyProtection="0"/>
    <xf numFmtId="169" fontId="26" fillId="7" borderId="7" applyNumberFormat="0" applyAlignment="0" applyProtection="0"/>
    <xf numFmtId="0" fontId="48" fillId="53" borderId="16" applyNumberFormat="0" applyAlignment="0" applyProtection="0"/>
    <xf numFmtId="164" fontId="26" fillId="7" borderId="7" applyNumberFormat="0" applyAlignment="0" applyProtection="0"/>
    <xf numFmtId="169" fontId="48" fillId="53" borderId="16" applyNumberFormat="0" applyAlignment="0" applyProtection="0"/>
    <xf numFmtId="169" fontId="26" fillId="7" borderId="7" applyNumberFormat="0" applyAlignment="0" applyProtection="0"/>
    <xf numFmtId="0" fontId="48" fillId="53" borderId="16" applyNumberFormat="0" applyAlignment="0" applyProtection="0"/>
    <xf numFmtId="164" fontId="26" fillId="7" borderId="7" applyNumberFormat="0" applyAlignment="0" applyProtection="0"/>
    <xf numFmtId="169" fontId="26" fillId="7" borderId="7" applyNumberFormat="0" applyAlignment="0" applyProtection="0"/>
    <xf numFmtId="169" fontId="26" fillId="7" borderId="7" applyNumberFormat="0" applyAlignment="0" applyProtection="0"/>
    <xf numFmtId="0" fontId="48" fillId="53" borderId="16" applyNumberFormat="0" applyAlignment="0" applyProtection="0"/>
    <xf numFmtId="169" fontId="48" fillId="53" borderId="16" applyNumberFormat="0" applyAlignment="0" applyProtection="0"/>
    <xf numFmtId="169" fontId="48" fillId="53" borderId="16" applyNumberFormat="0" applyAlignment="0" applyProtection="0"/>
    <xf numFmtId="0" fontId="48" fillId="53" borderId="16" applyNumberFormat="0" applyAlignment="0" applyProtection="0"/>
    <xf numFmtId="173" fontId="31" fillId="0" borderId="0" applyFont="0"/>
    <xf numFmtId="37" fontId="49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7" fontId="49" fillId="0" borderId="0"/>
    <xf numFmtId="43" fontId="13" fillId="0" borderId="0" applyFont="0" applyFill="0" applyBorder="0" applyAlignment="0" applyProtection="0"/>
    <xf numFmtId="43" fontId="50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37" fontId="49" fillId="0" borderId="0"/>
    <xf numFmtId="37" fontId="49" fillId="0" borderId="0"/>
    <xf numFmtId="44" fontId="5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166" fontId="49" fillId="0" borderId="0"/>
    <xf numFmtId="166" fontId="49" fillId="0" borderId="0"/>
    <xf numFmtId="174" fontId="49" fillId="0" borderId="0"/>
    <xf numFmtId="174" fontId="49" fillId="0" borderId="0"/>
    <xf numFmtId="44" fontId="5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4" fontId="31" fillId="0" borderId="0"/>
    <xf numFmtId="175" fontId="43" fillId="0" borderId="0" applyFont="0" applyAlignment="0"/>
    <xf numFmtId="164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64" fontId="28" fillId="0" borderId="0" applyNumberFormat="0" applyFill="0" applyBorder="0" applyAlignment="0" applyProtection="0"/>
    <xf numFmtId="169" fontId="52" fillId="0" borderId="0" applyNumberFormat="0" applyFill="0" applyBorder="0" applyAlignment="0" applyProtection="0"/>
    <xf numFmtId="169" fontId="2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9" fontId="52" fillId="0" borderId="0" applyNumberFormat="0" applyFill="0" applyBorder="0" applyAlignment="0" applyProtection="0"/>
    <xf numFmtId="169" fontId="2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9" fontId="28" fillId="0" borderId="0" applyNumberFormat="0" applyFill="0" applyBorder="0" applyAlignment="0" applyProtection="0"/>
    <xf numFmtId="169" fontId="2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9" fontId="52" fillId="0" borderId="0" applyNumberFormat="0" applyFill="0" applyBorder="0" applyAlignment="0" applyProtection="0"/>
    <xf numFmtId="169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4" fontId="49" fillId="0" borderId="0">
      <alignment horizontal="right"/>
    </xf>
    <xf numFmtId="169" fontId="49" fillId="0" borderId="0">
      <alignment horizontal="right"/>
    </xf>
    <xf numFmtId="169" fontId="49" fillId="0" borderId="0">
      <alignment horizontal="right"/>
    </xf>
    <xf numFmtId="0" fontId="49" fillId="0" borderId="0">
      <alignment horizontal="right"/>
    </xf>
    <xf numFmtId="164" fontId="19" fillId="2" borderId="0" applyNumberFormat="0" applyBorder="0" applyAlignment="0" applyProtection="0"/>
    <xf numFmtId="169" fontId="53" fillId="36" borderId="0" applyNumberFormat="0" applyBorder="0" applyAlignment="0" applyProtection="0"/>
    <xf numFmtId="169" fontId="19" fillId="2" borderId="0" applyNumberFormat="0" applyBorder="0" applyAlignment="0" applyProtection="0"/>
    <xf numFmtId="0" fontId="53" fillId="36" borderId="0" applyNumberFormat="0" applyBorder="0" applyAlignment="0" applyProtection="0"/>
    <xf numFmtId="164" fontId="19" fillId="2" borderId="0" applyNumberFormat="0" applyBorder="0" applyAlignment="0" applyProtection="0"/>
    <xf numFmtId="169" fontId="53" fillId="36" borderId="0" applyNumberFormat="0" applyBorder="0" applyAlignment="0" applyProtection="0"/>
    <xf numFmtId="169" fontId="19" fillId="2" borderId="0" applyNumberFormat="0" applyBorder="0" applyAlignment="0" applyProtection="0"/>
    <xf numFmtId="0" fontId="53" fillId="36" borderId="0" applyNumberFormat="0" applyBorder="0" applyAlignment="0" applyProtection="0"/>
    <xf numFmtId="164" fontId="19" fillId="2" borderId="0" applyNumberFormat="0" applyBorder="0" applyAlignment="0" applyProtection="0"/>
    <xf numFmtId="169" fontId="19" fillId="2" borderId="0" applyNumberFormat="0" applyBorder="0" applyAlignment="0" applyProtection="0"/>
    <xf numFmtId="169" fontId="19" fillId="2" borderId="0" applyNumberFormat="0" applyBorder="0" applyAlignment="0" applyProtection="0"/>
    <xf numFmtId="0" fontId="53" fillId="36" borderId="0" applyNumberFormat="0" applyBorder="0" applyAlignment="0" applyProtection="0"/>
    <xf numFmtId="169" fontId="53" fillId="36" borderId="0" applyNumberFormat="0" applyBorder="0" applyAlignment="0" applyProtection="0"/>
    <xf numFmtId="169" fontId="53" fillId="36" borderId="0" applyNumberFormat="0" applyBorder="0" applyAlignment="0" applyProtection="0"/>
    <xf numFmtId="0" fontId="53" fillId="36" borderId="0" applyNumberFormat="0" applyBorder="0" applyAlignment="0" applyProtection="0"/>
    <xf numFmtId="164" fontId="16" fillId="0" borderId="1" applyNumberFormat="0" applyFill="0" applyAlignment="0" applyProtection="0"/>
    <xf numFmtId="169" fontId="54" fillId="0" borderId="17" applyNumberFormat="0" applyFill="0" applyAlignment="0" applyProtection="0"/>
    <xf numFmtId="169" fontId="16" fillId="0" borderId="1" applyNumberFormat="0" applyFill="0" applyAlignment="0" applyProtection="0"/>
    <xf numFmtId="0" fontId="54" fillId="0" borderId="17" applyNumberFormat="0" applyFill="0" applyAlignment="0" applyProtection="0"/>
    <xf numFmtId="164" fontId="16" fillId="0" borderId="1" applyNumberFormat="0" applyFill="0" applyAlignment="0" applyProtection="0"/>
    <xf numFmtId="169" fontId="54" fillId="0" borderId="17" applyNumberFormat="0" applyFill="0" applyAlignment="0" applyProtection="0"/>
    <xf numFmtId="169" fontId="16" fillId="0" borderId="1" applyNumberFormat="0" applyFill="0" applyAlignment="0" applyProtection="0"/>
    <xf numFmtId="0" fontId="54" fillId="0" borderId="17" applyNumberFormat="0" applyFill="0" applyAlignment="0" applyProtection="0"/>
    <xf numFmtId="164" fontId="16" fillId="0" borderId="1" applyNumberFormat="0" applyFill="0" applyAlignment="0" applyProtection="0"/>
    <xf numFmtId="169" fontId="16" fillId="0" borderId="1" applyNumberFormat="0" applyFill="0" applyAlignment="0" applyProtection="0"/>
    <xf numFmtId="169" fontId="16" fillId="0" borderId="1" applyNumberFormat="0" applyFill="0" applyAlignment="0" applyProtection="0"/>
    <xf numFmtId="0" fontId="54" fillId="0" borderId="17" applyNumberFormat="0" applyFill="0" applyAlignment="0" applyProtection="0"/>
    <xf numFmtId="169" fontId="54" fillId="0" borderId="17" applyNumberFormat="0" applyFill="0" applyAlignment="0" applyProtection="0"/>
    <xf numFmtId="169" fontId="54" fillId="0" borderId="17" applyNumberFormat="0" applyFill="0" applyAlignment="0" applyProtection="0"/>
    <xf numFmtId="0" fontId="54" fillId="0" borderId="17" applyNumberFormat="0" applyFill="0" applyAlignment="0" applyProtection="0"/>
    <xf numFmtId="164" fontId="17" fillId="0" borderId="2" applyNumberFormat="0" applyFill="0" applyAlignment="0" applyProtection="0"/>
    <xf numFmtId="169" fontId="55" fillId="0" borderId="18" applyNumberFormat="0" applyFill="0" applyAlignment="0" applyProtection="0"/>
    <xf numFmtId="169" fontId="17" fillId="0" borderId="2" applyNumberFormat="0" applyFill="0" applyAlignment="0" applyProtection="0"/>
    <xf numFmtId="0" fontId="55" fillId="0" borderId="18" applyNumberFormat="0" applyFill="0" applyAlignment="0" applyProtection="0"/>
    <xf numFmtId="164" fontId="17" fillId="0" borderId="2" applyNumberFormat="0" applyFill="0" applyAlignment="0" applyProtection="0"/>
    <xf numFmtId="169" fontId="55" fillId="0" borderId="18" applyNumberFormat="0" applyFill="0" applyAlignment="0" applyProtection="0"/>
    <xf numFmtId="169" fontId="17" fillId="0" borderId="2" applyNumberFormat="0" applyFill="0" applyAlignment="0" applyProtection="0"/>
    <xf numFmtId="0" fontId="55" fillId="0" borderId="18" applyNumberFormat="0" applyFill="0" applyAlignment="0" applyProtection="0"/>
    <xf numFmtId="164" fontId="17" fillId="0" borderId="2" applyNumberFormat="0" applyFill="0" applyAlignment="0" applyProtection="0"/>
    <xf numFmtId="169" fontId="17" fillId="0" borderId="2" applyNumberFormat="0" applyFill="0" applyAlignment="0" applyProtection="0"/>
    <xf numFmtId="169" fontId="17" fillId="0" borderId="2" applyNumberFormat="0" applyFill="0" applyAlignment="0" applyProtection="0"/>
    <xf numFmtId="0" fontId="55" fillId="0" borderId="18" applyNumberFormat="0" applyFill="0" applyAlignment="0" applyProtection="0"/>
    <xf numFmtId="169" fontId="55" fillId="0" borderId="18" applyNumberFormat="0" applyFill="0" applyAlignment="0" applyProtection="0"/>
    <xf numFmtId="169" fontId="55" fillId="0" borderId="18" applyNumberFormat="0" applyFill="0" applyAlignment="0" applyProtection="0"/>
    <xf numFmtId="0" fontId="55" fillId="0" borderId="18" applyNumberFormat="0" applyFill="0" applyAlignment="0" applyProtection="0"/>
    <xf numFmtId="164" fontId="18" fillId="0" borderId="3" applyNumberFormat="0" applyFill="0" applyAlignment="0" applyProtection="0"/>
    <xf numFmtId="169" fontId="56" fillId="0" borderId="19" applyNumberFormat="0" applyFill="0" applyAlignment="0" applyProtection="0"/>
    <xf numFmtId="169" fontId="18" fillId="0" borderId="3" applyNumberFormat="0" applyFill="0" applyAlignment="0" applyProtection="0"/>
    <xf numFmtId="0" fontId="56" fillId="0" borderId="19" applyNumberFormat="0" applyFill="0" applyAlignment="0" applyProtection="0"/>
    <xf numFmtId="164" fontId="18" fillId="0" borderId="3" applyNumberFormat="0" applyFill="0" applyAlignment="0" applyProtection="0"/>
    <xf numFmtId="169" fontId="56" fillId="0" borderId="19" applyNumberFormat="0" applyFill="0" applyAlignment="0" applyProtection="0"/>
    <xf numFmtId="169" fontId="18" fillId="0" borderId="3" applyNumberFormat="0" applyFill="0" applyAlignment="0" applyProtection="0"/>
    <xf numFmtId="0" fontId="56" fillId="0" borderId="19" applyNumberFormat="0" applyFill="0" applyAlignment="0" applyProtection="0"/>
    <xf numFmtId="164" fontId="18" fillId="0" borderId="3" applyNumberFormat="0" applyFill="0" applyAlignment="0" applyProtection="0"/>
    <xf numFmtId="169" fontId="18" fillId="0" borderId="3" applyNumberFormat="0" applyFill="0" applyAlignment="0" applyProtection="0"/>
    <xf numFmtId="169" fontId="18" fillId="0" borderId="3" applyNumberFormat="0" applyFill="0" applyAlignment="0" applyProtection="0"/>
    <xf numFmtId="0" fontId="56" fillId="0" borderId="19" applyNumberFormat="0" applyFill="0" applyAlignment="0" applyProtection="0"/>
    <xf numFmtId="169" fontId="56" fillId="0" borderId="19" applyNumberFormat="0" applyFill="0" applyAlignment="0" applyProtection="0"/>
    <xf numFmtId="169" fontId="56" fillId="0" borderId="19" applyNumberFormat="0" applyFill="0" applyAlignment="0" applyProtection="0"/>
    <xf numFmtId="0" fontId="56" fillId="0" borderId="19" applyNumberFormat="0" applyFill="0" applyAlignment="0" applyProtection="0"/>
    <xf numFmtId="164" fontId="18" fillId="0" borderId="0" applyNumberFormat="0" applyFill="0" applyBorder="0" applyAlignment="0" applyProtection="0"/>
    <xf numFmtId="169" fontId="56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4" fontId="18" fillId="0" borderId="0" applyNumberFormat="0" applyFill="0" applyBorder="0" applyAlignment="0" applyProtection="0"/>
    <xf numFmtId="169" fontId="56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4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9" fontId="56" fillId="0" borderId="0" applyNumberFormat="0" applyFill="0" applyBorder="0" applyAlignment="0" applyProtection="0"/>
    <xf numFmtId="169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4" fontId="22" fillId="5" borderId="4" applyNumberFormat="0" applyAlignment="0" applyProtection="0"/>
    <xf numFmtId="169" fontId="57" fillId="39" borderId="15" applyNumberFormat="0" applyAlignment="0" applyProtection="0"/>
    <xf numFmtId="169" fontId="22" fillId="5" borderId="4" applyNumberFormat="0" applyAlignment="0" applyProtection="0"/>
    <xf numFmtId="0" fontId="57" fillId="39" borderId="15" applyNumberFormat="0" applyAlignment="0" applyProtection="0"/>
    <xf numFmtId="164" fontId="22" fillId="5" borderId="4" applyNumberFormat="0" applyAlignment="0" applyProtection="0"/>
    <xf numFmtId="169" fontId="57" fillId="39" borderId="15" applyNumberFormat="0" applyAlignment="0" applyProtection="0"/>
    <xf numFmtId="169" fontId="22" fillId="5" borderId="4" applyNumberFormat="0" applyAlignment="0" applyProtection="0"/>
    <xf numFmtId="0" fontId="57" fillId="39" borderId="15" applyNumberFormat="0" applyAlignment="0" applyProtection="0"/>
    <xf numFmtId="164" fontId="22" fillId="5" borderId="4" applyNumberFormat="0" applyAlignment="0" applyProtection="0"/>
    <xf numFmtId="169" fontId="22" fillId="5" borderId="4" applyNumberFormat="0" applyAlignment="0" applyProtection="0"/>
    <xf numFmtId="169" fontId="22" fillId="5" borderId="4" applyNumberFormat="0" applyAlignment="0" applyProtection="0"/>
    <xf numFmtId="0" fontId="57" fillId="39" borderId="15" applyNumberFormat="0" applyAlignment="0" applyProtection="0"/>
    <xf numFmtId="169" fontId="57" fillId="39" borderId="15" applyNumberFormat="0" applyAlignment="0" applyProtection="0"/>
    <xf numFmtId="169" fontId="57" fillId="39" borderId="15" applyNumberFormat="0" applyAlignment="0" applyProtection="0"/>
    <xf numFmtId="0" fontId="57" fillId="39" borderId="15" applyNumberFormat="0" applyAlignment="0" applyProtection="0"/>
    <xf numFmtId="49" fontId="49" fillId="0" borderId="0">
      <alignment horizontal="center"/>
    </xf>
    <xf numFmtId="164" fontId="25" fillId="0" borderId="6" applyNumberFormat="0" applyFill="0" applyAlignment="0" applyProtection="0"/>
    <xf numFmtId="169" fontId="58" fillId="0" borderId="20" applyNumberFormat="0" applyFill="0" applyAlignment="0" applyProtection="0"/>
    <xf numFmtId="169" fontId="25" fillId="0" borderId="6" applyNumberFormat="0" applyFill="0" applyAlignment="0" applyProtection="0"/>
    <xf numFmtId="0" fontId="58" fillId="0" borderId="20" applyNumberFormat="0" applyFill="0" applyAlignment="0" applyProtection="0"/>
    <xf numFmtId="164" fontId="25" fillId="0" borderId="6" applyNumberFormat="0" applyFill="0" applyAlignment="0" applyProtection="0"/>
    <xf numFmtId="169" fontId="58" fillId="0" borderId="20" applyNumberFormat="0" applyFill="0" applyAlignment="0" applyProtection="0"/>
    <xf numFmtId="169" fontId="25" fillId="0" borderId="6" applyNumberFormat="0" applyFill="0" applyAlignment="0" applyProtection="0"/>
    <xf numFmtId="0" fontId="58" fillId="0" borderId="20" applyNumberFormat="0" applyFill="0" applyAlignment="0" applyProtection="0"/>
    <xf numFmtId="164" fontId="25" fillId="0" borderId="6" applyNumberFormat="0" applyFill="0" applyAlignment="0" applyProtection="0"/>
    <xf numFmtId="169" fontId="25" fillId="0" borderId="6" applyNumberFormat="0" applyFill="0" applyAlignment="0" applyProtection="0"/>
    <xf numFmtId="169" fontId="25" fillId="0" borderId="6" applyNumberFormat="0" applyFill="0" applyAlignment="0" applyProtection="0"/>
    <xf numFmtId="0" fontId="58" fillId="0" borderId="20" applyNumberFormat="0" applyFill="0" applyAlignment="0" applyProtection="0"/>
    <xf numFmtId="169" fontId="58" fillId="0" borderId="20" applyNumberFormat="0" applyFill="0" applyAlignment="0" applyProtection="0"/>
    <xf numFmtId="169" fontId="58" fillId="0" borderId="20" applyNumberFormat="0" applyFill="0" applyAlignment="0" applyProtection="0"/>
    <xf numFmtId="0" fontId="58" fillId="0" borderId="20" applyNumberFormat="0" applyFill="0" applyAlignment="0" applyProtection="0"/>
    <xf numFmtId="164" fontId="21" fillId="4" borderId="0" applyNumberFormat="0" applyBorder="0" applyAlignment="0" applyProtection="0"/>
    <xf numFmtId="169" fontId="59" fillId="54" borderId="0" applyNumberFormat="0" applyBorder="0" applyAlignment="0" applyProtection="0"/>
    <xf numFmtId="169" fontId="21" fillId="4" borderId="0" applyNumberFormat="0" applyBorder="0" applyAlignment="0" applyProtection="0"/>
    <xf numFmtId="0" fontId="59" fillId="54" borderId="0" applyNumberFormat="0" applyBorder="0" applyAlignment="0" applyProtection="0"/>
    <xf numFmtId="164" fontId="21" fillId="4" borderId="0" applyNumberFormat="0" applyBorder="0" applyAlignment="0" applyProtection="0"/>
    <xf numFmtId="169" fontId="59" fillId="54" borderId="0" applyNumberFormat="0" applyBorder="0" applyAlignment="0" applyProtection="0"/>
    <xf numFmtId="169" fontId="21" fillId="4" borderId="0" applyNumberFormat="0" applyBorder="0" applyAlignment="0" applyProtection="0"/>
    <xf numFmtId="0" fontId="59" fillId="54" borderId="0" applyNumberFormat="0" applyBorder="0" applyAlignment="0" applyProtection="0"/>
    <xf numFmtId="164" fontId="21" fillId="4" borderId="0" applyNumberFormat="0" applyBorder="0" applyAlignment="0" applyProtection="0"/>
    <xf numFmtId="169" fontId="21" fillId="4" borderId="0" applyNumberFormat="0" applyBorder="0" applyAlignment="0" applyProtection="0"/>
    <xf numFmtId="169" fontId="21" fillId="4" borderId="0" applyNumberFormat="0" applyBorder="0" applyAlignment="0" applyProtection="0"/>
    <xf numFmtId="0" fontId="59" fillId="54" borderId="0" applyNumberFormat="0" applyBorder="0" applyAlignment="0" applyProtection="0"/>
    <xf numFmtId="169" fontId="59" fillId="54" borderId="0" applyNumberFormat="0" applyBorder="0" applyAlignment="0" applyProtection="0"/>
    <xf numFmtId="169" fontId="59" fillId="54" borderId="0" applyNumberFormat="0" applyBorder="0" applyAlignment="0" applyProtection="0"/>
    <xf numFmtId="0" fontId="59" fillId="54" borderId="0" applyNumberFormat="0" applyBorder="0" applyAlignment="0" applyProtection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4" fontId="60" fillId="0" borderId="0"/>
    <xf numFmtId="169" fontId="60" fillId="0" borderId="0"/>
    <xf numFmtId="169" fontId="60" fillId="0" borderId="0"/>
    <xf numFmtId="0" fontId="61" fillId="0" borderId="0"/>
    <xf numFmtId="164" fontId="51" fillId="0" borderId="0"/>
    <xf numFmtId="169" fontId="51" fillId="0" borderId="0"/>
    <xf numFmtId="169" fontId="42" fillId="0" borderId="0"/>
    <xf numFmtId="169" fontId="51" fillId="0" borderId="0"/>
    <xf numFmtId="169" fontId="51" fillId="0" borderId="0"/>
    <xf numFmtId="169" fontId="51" fillId="0" borderId="0"/>
    <xf numFmtId="169" fontId="51" fillId="0" borderId="0"/>
    <xf numFmtId="0" fontId="51" fillId="0" borderId="0"/>
    <xf numFmtId="169" fontId="51" fillId="0" borderId="0"/>
    <xf numFmtId="169" fontId="32" fillId="0" borderId="0"/>
    <xf numFmtId="169" fontId="13" fillId="0" borderId="0"/>
    <xf numFmtId="169" fontId="32" fillId="0" borderId="0"/>
    <xf numFmtId="164" fontId="32" fillId="0" borderId="0"/>
    <xf numFmtId="169" fontId="51" fillId="0" borderId="0"/>
    <xf numFmtId="169" fontId="13" fillId="0" borderId="0"/>
    <xf numFmtId="169" fontId="32" fillId="0" borderId="0"/>
    <xf numFmtId="169" fontId="32" fillId="0" borderId="0"/>
    <xf numFmtId="0" fontId="32" fillId="0" borderId="0"/>
    <xf numFmtId="164" fontId="51" fillId="0" borderId="0"/>
    <xf numFmtId="164" fontId="51" fillId="0" borderId="0"/>
    <xf numFmtId="164" fontId="13" fillId="0" borderId="0"/>
    <xf numFmtId="169" fontId="13" fillId="0" borderId="0"/>
    <xf numFmtId="0" fontId="44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32" fillId="0" borderId="0"/>
    <xf numFmtId="0" fontId="44" fillId="0" borderId="0"/>
    <xf numFmtId="169" fontId="51" fillId="0" borderId="0"/>
    <xf numFmtId="169" fontId="51" fillId="0" borderId="0"/>
    <xf numFmtId="169" fontId="51" fillId="0" borderId="0"/>
    <xf numFmtId="169" fontId="51" fillId="0" borderId="0"/>
    <xf numFmtId="0" fontId="51" fillId="0" borderId="0"/>
    <xf numFmtId="169" fontId="51" fillId="0" borderId="0"/>
    <xf numFmtId="164" fontId="13" fillId="0" borderId="0"/>
    <xf numFmtId="169" fontId="13" fillId="0" borderId="0"/>
    <xf numFmtId="176" fontId="44" fillId="0" borderId="0"/>
    <xf numFmtId="169" fontId="13" fillId="0" borderId="0"/>
    <xf numFmtId="177" fontId="13" fillId="0" borderId="0"/>
    <xf numFmtId="177" fontId="13" fillId="0" borderId="0"/>
    <xf numFmtId="177" fontId="13" fillId="0" borderId="0"/>
    <xf numFmtId="169" fontId="13" fillId="0" borderId="0"/>
    <xf numFmtId="176" fontId="44" fillId="0" borderId="0"/>
    <xf numFmtId="164" fontId="49" fillId="0" borderId="0"/>
    <xf numFmtId="0" fontId="49" fillId="0" borderId="0"/>
    <xf numFmtId="164" fontId="49" fillId="0" borderId="0"/>
    <xf numFmtId="0" fontId="49" fillId="0" borderId="0"/>
    <xf numFmtId="0" fontId="50" fillId="0" borderId="0">
      <alignment vertical="top"/>
    </xf>
    <xf numFmtId="169" fontId="13" fillId="0" borderId="0"/>
    <xf numFmtId="169" fontId="42" fillId="0" borderId="0"/>
    <xf numFmtId="169" fontId="13" fillId="0" borderId="0"/>
    <xf numFmtId="0" fontId="13" fillId="0" borderId="0"/>
    <xf numFmtId="169" fontId="13" fillId="0" borderId="0"/>
    <xf numFmtId="169" fontId="32" fillId="0" borderId="0"/>
    <xf numFmtId="169" fontId="32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4" fontId="13" fillId="0" borderId="0"/>
    <xf numFmtId="164" fontId="13" fillId="0" borderId="0"/>
    <xf numFmtId="169" fontId="13" fillId="0" borderId="0"/>
    <xf numFmtId="169" fontId="13" fillId="0" borderId="0"/>
    <xf numFmtId="0" fontId="44" fillId="0" borderId="0"/>
    <xf numFmtId="164" fontId="32" fillId="0" borderId="0"/>
    <xf numFmtId="169" fontId="32" fillId="0" borderId="0"/>
    <xf numFmtId="0" fontId="44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9" fontId="13" fillId="0" borderId="0"/>
    <xf numFmtId="169" fontId="13" fillId="0" borderId="0"/>
    <xf numFmtId="0" fontId="44" fillId="0" borderId="0"/>
    <xf numFmtId="169" fontId="42" fillId="0" borderId="0"/>
    <xf numFmtId="169" fontId="42" fillId="0" borderId="0"/>
    <xf numFmtId="169" fontId="50" fillId="0" borderId="0">
      <alignment vertical="top"/>
    </xf>
    <xf numFmtId="0" fontId="13" fillId="0" borderId="0"/>
    <xf numFmtId="0" fontId="13" fillId="0" borderId="0"/>
    <xf numFmtId="169" fontId="32" fillId="0" borderId="0"/>
    <xf numFmtId="169" fontId="32" fillId="0" borderId="0"/>
    <xf numFmtId="169" fontId="13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4" fontId="13" fillId="0" borderId="0"/>
    <xf numFmtId="164" fontId="32" fillId="0" borderId="0"/>
    <xf numFmtId="0" fontId="6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9" fontId="13" fillId="0" borderId="0"/>
    <xf numFmtId="169" fontId="13" fillId="0" borderId="0"/>
    <xf numFmtId="0" fontId="44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13" fillId="0" borderId="0"/>
    <xf numFmtId="169" fontId="13" fillId="0" borderId="0"/>
    <xf numFmtId="169" fontId="13" fillId="0" borderId="0"/>
    <xf numFmtId="169" fontId="32" fillId="0" borderId="0"/>
    <xf numFmtId="169" fontId="32" fillId="0" borderId="0"/>
    <xf numFmtId="169" fontId="13" fillId="0" borderId="0"/>
    <xf numFmtId="0" fontId="13" fillId="0" borderId="0"/>
    <xf numFmtId="0" fontId="13" fillId="0" borderId="0"/>
    <xf numFmtId="164" fontId="13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9" fontId="13" fillId="0" borderId="0"/>
    <xf numFmtId="169" fontId="13" fillId="0" borderId="0"/>
    <xf numFmtId="0" fontId="44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49" fillId="0" borderId="0"/>
    <xf numFmtId="0" fontId="49" fillId="0" borderId="0"/>
    <xf numFmtId="0" fontId="13" fillId="0" borderId="0"/>
    <xf numFmtId="164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9" fontId="32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0" fontId="13" fillId="0" borderId="0"/>
    <xf numFmtId="0" fontId="13" fillId="0" borderId="0"/>
    <xf numFmtId="0" fontId="13" fillId="0" borderId="0"/>
    <xf numFmtId="169" fontId="44" fillId="0" borderId="0"/>
    <xf numFmtId="164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9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4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32" fillId="0" borderId="0"/>
    <xf numFmtId="164" fontId="13" fillId="8" borderId="8" applyNumberFormat="0" applyFont="0" applyAlignment="0" applyProtection="0"/>
    <xf numFmtId="169" fontId="44" fillId="55" borderId="21" applyNumberFormat="0" applyFont="0" applyAlignment="0" applyProtection="0"/>
    <xf numFmtId="169" fontId="13" fillId="8" borderId="8" applyNumberFormat="0" applyFont="0" applyAlignment="0" applyProtection="0"/>
    <xf numFmtId="0" fontId="44" fillId="55" borderId="21" applyNumberFormat="0" applyFont="0" applyAlignment="0" applyProtection="0"/>
    <xf numFmtId="164" fontId="13" fillId="8" borderId="8" applyNumberFormat="0" applyFont="0" applyAlignment="0" applyProtection="0"/>
    <xf numFmtId="169" fontId="44" fillId="55" borderId="21" applyNumberFormat="0" applyFont="0" applyAlignment="0" applyProtection="0"/>
    <xf numFmtId="169" fontId="13" fillId="8" borderId="8" applyNumberFormat="0" applyFont="0" applyAlignment="0" applyProtection="0"/>
    <xf numFmtId="0" fontId="44" fillId="55" borderId="21" applyNumberFormat="0" applyFont="0" applyAlignment="0" applyProtection="0"/>
    <xf numFmtId="164" fontId="13" fillId="8" borderId="8" applyNumberFormat="0" applyFont="0" applyAlignment="0" applyProtection="0"/>
    <xf numFmtId="169" fontId="44" fillId="55" borderId="21" applyNumberFormat="0" applyFont="0" applyAlignment="0" applyProtection="0"/>
    <xf numFmtId="169" fontId="13" fillId="8" borderId="8" applyNumberFormat="0" applyFont="0" applyAlignment="0" applyProtection="0"/>
    <xf numFmtId="0" fontId="44" fillId="55" borderId="21" applyNumberFormat="0" applyFont="0" applyAlignment="0" applyProtection="0"/>
    <xf numFmtId="169" fontId="44" fillId="55" borderId="21" applyNumberFormat="0" applyFont="0" applyAlignment="0" applyProtection="0"/>
    <xf numFmtId="169" fontId="44" fillId="55" borderId="21" applyNumberFormat="0" applyFont="0" applyAlignment="0" applyProtection="0"/>
    <xf numFmtId="169" fontId="44" fillId="55" borderId="21" applyNumberFormat="0" applyFont="0" applyAlignment="0" applyProtection="0"/>
    <xf numFmtId="169" fontId="44" fillId="55" borderId="21" applyNumberFormat="0" applyFont="0" applyAlignment="0" applyProtection="0"/>
    <xf numFmtId="0" fontId="51" fillId="55" borderId="21" applyNumberFormat="0" applyFont="0" applyAlignment="0" applyProtection="0"/>
    <xf numFmtId="164" fontId="23" fillId="6" borderId="5" applyNumberFormat="0" applyAlignment="0" applyProtection="0"/>
    <xf numFmtId="169" fontId="63" fillId="52" borderId="22" applyNumberFormat="0" applyAlignment="0" applyProtection="0"/>
    <xf numFmtId="169" fontId="23" fillId="6" borderId="5" applyNumberFormat="0" applyAlignment="0" applyProtection="0"/>
    <xf numFmtId="0" fontId="63" fillId="52" borderId="22" applyNumberFormat="0" applyAlignment="0" applyProtection="0"/>
    <xf numFmtId="164" fontId="23" fillId="6" borderId="5" applyNumberFormat="0" applyAlignment="0" applyProtection="0"/>
    <xf numFmtId="169" fontId="63" fillId="52" borderId="22" applyNumberFormat="0" applyAlignment="0" applyProtection="0"/>
    <xf numFmtId="169" fontId="23" fillId="6" borderId="5" applyNumberFormat="0" applyAlignment="0" applyProtection="0"/>
    <xf numFmtId="0" fontId="63" fillId="52" borderId="22" applyNumberFormat="0" applyAlignment="0" applyProtection="0"/>
    <xf numFmtId="164" fontId="23" fillId="6" borderId="5" applyNumberFormat="0" applyAlignment="0" applyProtection="0"/>
    <xf numFmtId="169" fontId="23" fillId="6" borderId="5" applyNumberFormat="0" applyAlignment="0" applyProtection="0"/>
    <xf numFmtId="169" fontId="23" fillId="6" borderId="5" applyNumberFormat="0" applyAlignment="0" applyProtection="0"/>
    <xf numFmtId="0" fontId="63" fillId="52" borderId="22" applyNumberFormat="0" applyAlignment="0" applyProtection="0"/>
    <xf numFmtId="169" fontId="63" fillId="52" borderId="22" applyNumberFormat="0" applyAlignment="0" applyProtection="0"/>
    <xf numFmtId="169" fontId="63" fillId="52" borderId="22" applyNumberFormat="0" applyAlignment="0" applyProtection="0"/>
    <xf numFmtId="0" fontId="63" fillId="52" borderId="22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64" fillId="0" borderId="0" applyNumberFormat="0" applyFill="0" applyBorder="0" applyAlignment="0" applyProtection="0"/>
    <xf numFmtId="169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64" fillId="0" borderId="0" applyNumberFormat="0" applyFill="0" applyBorder="0" applyAlignment="0" applyProtection="0"/>
    <xf numFmtId="169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5" fillId="0" borderId="0" applyNumberFormat="0" applyFill="0" applyBorder="0" applyAlignment="0" applyProtection="0"/>
    <xf numFmtId="169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9" fontId="64" fillId="0" borderId="0" applyNumberFormat="0" applyFill="0" applyBorder="0" applyAlignment="0" applyProtection="0"/>
    <xf numFmtId="169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4" fontId="29" fillId="0" borderId="9" applyNumberFormat="0" applyFill="0" applyAlignment="0" applyProtection="0"/>
    <xf numFmtId="169" fontId="65" fillId="0" borderId="23" applyNumberFormat="0" applyFill="0" applyAlignment="0" applyProtection="0"/>
    <xf numFmtId="169" fontId="29" fillId="0" borderId="9" applyNumberFormat="0" applyFill="0" applyAlignment="0" applyProtection="0"/>
    <xf numFmtId="0" fontId="65" fillId="0" borderId="23" applyNumberFormat="0" applyFill="0" applyAlignment="0" applyProtection="0"/>
    <xf numFmtId="164" fontId="29" fillId="0" borderId="9" applyNumberFormat="0" applyFill="0" applyAlignment="0" applyProtection="0"/>
    <xf numFmtId="169" fontId="65" fillId="0" borderId="23" applyNumberFormat="0" applyFill="0" applyAlignment="0" applyProtection="0"/>
    <xf numFmtId="169" fontId="29" fillId="0" borderId="9" applyNumberFormat="0" applyFill="0" applyAlignment="0" applyProtection="0"/>
    <xf numFmtId="0" fontId="65" fillId="0" borderId="23" applyNumberFormat="0" applyFill="0" applyAlignment="0" applyProtection="0"/>
    <xf numFmtId="164" fontId="29" fillId="0" borderId="9" applyNumberFormat="0" applyFill="0" applyAlignment="0" applyProtection="0"/>
    <xf numFmtId="169" fontId="29" fillId="0" borderId="9" applyNumberFormat="0" applyFill="0" applyAlignment="0" applyProtection="0"/>
    <xf numFmtId="169" fontId="29" fillId="0" borderId="9" applyNumberFormat="0" applyFill="0" applyAlignment="0" applyProtection="0"/>
    <xf numFmtId="0" fontId="65" fillId="0" borderId="23" applyNumberFormat="0" applyFill="0" applyAlignment="0" applyProtection="0"/>
    <xf numFmtId="169" fontId="65" fillId="0" borderId="23" applyNumberFormat="0" applyFill="0" applyAlignment="0" applyProtection="0"/>
    <xf numFmtId="169" fontId="65" fillId="0" borderId="23" applyNumberFormat="0" applyFill="0" applyAlignment="0" applyProtection="0"/>
    <xf numFmtId="0" fontId="65" fillId="0" borderId="23" applyNumberFormat="0" applyFill="0" applyAlignment="0" applyProtection="0"/>
    <xf numFmtId="164" fontId="27" fillId="0" borderId="0" applyNumberFormat="0" applyFill="0" applyBorder="0" applyAlignment="0" applyProtection="0"/>
    <xf numFmtId="169" fontId="66" fillId="0" borderId="0" applyNumberFormat="0" applyFill="0" applyBorder="0" applyAlignment="0" applyProtection="0"/>
    <xf numFmtId="169" fontId="2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169" fontId="66" fillId="0" borderId="0" applyNumberFormat="0" applyFill="0" applyBorder="0" applyAlignment="0" applyProtection="0"/>
    <xf numFmtId="169" fontId="2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169" fontId="27" fillId="0" borderId="0" applyNumberFormat="0" applyFill="0" applyBorder="0" applyAlignment="0" applyProtection="0"/>
    <xf numFmtId="169" fontId="2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9" fontId="66" fillId="0" borderId="0" applyNumberFormat="0" applyFill="0" applyBorder="0" applyAlignment="0" applyProtection="0"/>
    <xf numFmtId="169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1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51" fillId="0" borderId="13" applyNumberFormat="0" applyFont="0" applyBorder="0" applyAlignment="0" applyProtection="0">
      <alignment horizontal="left"/>
    </xf>
    <xf numFmtId="0" fontId="76" fillId="56" borderId="13" applyNumberFormat="0" applyFont="0" applyBorder="0" applyAlignment="0" applyProtection="0">
      <alignment horizontal="center"/>
    </xf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2" fillId="0" borderId="0"/>
    <xf numFmtId="0" fontId="18" fillId="0" borderId="3" applyNumberFormat="0" applyFill="0" applyAlignment="0" applyProtection="0"/>
    <xf numFmtId="0" fontId="22" fillId="5" borderId="4" applyNumberFormat="0" applyAlignment="0" applyProtection="0"/>
    <xf numFmtId="0" fontId="1" fillId="26" borderId="0" applyNumberFormat="0" applyBorder="0" applyAlignment="0" applyProtection="0"/>
    <xf numFmtId="0" fontId="80" fillId="0" borderId="0"/>
    <xf numFmtId="0" fontId="1" fillId="0" borderId="0"/>
    <xf numFmtId="44" fontId="1" fillId="0" borderId="0" applyFont="0" applyFill="0" applyBorder="0" applyAlignment="0" applyProtection="0"/>
  </cellStyleXfs>
  <cellXfs count="235">
    <xf numFmtId="164" fontId="0" fillId="0" borderId="0" xfId="0"/>
    <xf numFmtId="37" fontId="34" fillId="0" borderId="0" xfId="3" applyNumberFormat="1" applyFont="1" applyFill="1"/>
    <xf numFmtId="37" fontId="34" fillId="0" borderId="10" xfId="7" applyNumberFormat="1" applyFont="1" applyFill="1" applyBorder="1" applyAlignment="1">
      <alignment horizontal="center"/>
    </xf>
    <xf numFmtId="37" fontId="34" fillId="0" borderId="0" xfId="7" applyNumberFormat="1" applyFont="1" applyFill="1" applyBorder="1"/>
    <xf numFmtId="168" fontId="34" fillId="0" borderId="0" xfId="8" applyNumberFormat="1" applyFont="1" applyFill="1" applyBorder="1"/>
    <xf numFmtId="168" fontId="34" fillId="0" borderId="11" xfId="8" applyNumberFormat="1" applyFont="1" applyFill="1" applyBorder="1"/>
    <xf numFmtId="168" fontId="34" fillId="0" borderId="0" xfId="8" applyNumberFormat="1" applyFont="1" applyFill="1"/>
    <xf numFmtId="37" fontId="34" fillId="0" borderId="0" xfId="3" applyNumberFormat="1" applyFont="1" applyFill="1" applyBorder="1"/>
    <xf numFmtId="37" fontId="33" fillId="0" borderId="0" xfId="3" applyNumberFormat="1" applyFont="1" applyFill="1" applyBorder="1"/>
    <xf numFmtId="164" fontId="34" fillId="0" borderId="0" xfId="7" applyFont="1" applyFill="1"/>
    <xf numFmtId="37" fontId="33" fillId="0" borderId="0" xfId="3" applyNumberFormat="1" applyFont="1" applyFill="1"/>
    <xf numFmtId="10" fontId="34" fillId="0" borderId="0" xfId="6" applyNumberFormat="1" applyFont="1" applyFill="1" applyBorder="1"/>
    <xf numFmtId="0" fontId="39" fillId="0" borderId="0" xfId="15" applyNumberFormat="1" applyFont="1" applyFill="1" applyBorder="1" applyAlignment="1">
      <alignment horizontal="center"/>
    </xf>
    <xf numFmtId="164" fontId="39" fillId="0" borderId="0" xfId="15" applyFont="1" applyFill="1" applyBorder="1"/>
    <xf numFmtId="168" fontId="34" fillId="0" borderId="0" xfId="16" applyNumberFormat="1" applyFont="1" applyFill="1"/>
    <xf numFmtId="168" fontId="39" fillId="0" borderId="0" xfId="15" applyNumberFormat="1" applyFont="1" applyFill="1"/>
    <xf numFmtId="164" fontId="39" fillId="0" borderId="0" xfId="15" applyFont="1" applyFill="1"/>
    <xf numFmtId="43" fontId="39" fillId="0" borderId="0" xfId="15" applyNumberFormat="1" applyFont="1" applyFill="1"/>
    <xf numFmtId="164" fontId="39" fillId="0" borderId="0" xfId="15" applyFont="1" applyFill="1" applyBorder="1" applyAlignment="1">
      <alignment horizontal="center"/>
    </xf>
    <xf numFmtId="164" fontId="39" fillId="0" borderId="0" xfId="15" applyFont="1" applyFill="1" applyBorder="1" applyAlignment="1">
      <alignment horizontal="left" indent="1"/>
    </xf>
    <xf numFmtId="168" fontId="34" fillId="0" borderId="0" xfId="16" applyNumberFormat="1" applyFont="1" applyFill="1" applyBorder="1"/>
    <xf numFmtId="164" fontId="34" fillId="0" borderId="0" xfId="15" applyFont="1" applyFill="1"/>
    <xf numFmtId="164" fontId="40" fillId="0" borderId="0" xfId="15" applyFont="1" applyFill="1"/>
    <xf numFmtId="43" fontId="40" fillId="0" borderId="0" xfId="15" applyNumberFormat="1" applyFont="1" applyFill="1"/>
    <xf numFmtId="164" fontId="39" fillId="0" borderId="0" xfId="15" applyFont="1" applyFill="1" applyAlignment="1">
      <alignment horizontal="left"/>
    </xf>
    <xf numFmtId="164" fontId="34" fillId="0" borderId="0" xfId="0" applyFont="1" applyFill="1" applyAlignment="1">
      <alignment horizontal="right"/>
    </xf>
    <xf numFmtId="164" fontId="34" fillId="0" borderId="0" xfId="0" applyFont="1" applyFill="1" applyAlignment="1">
      <alignment horizontal="left"/>
    </xf>
    <xf numFmtId="37" fontId="33" fillId="0" borderId="0" xfId="18" applyNumberFormat="1" applyFont="1" applyFill="1"/>
    <xf numFmtId="37" fontId="34" fillId="0" borderId="0" xfId="19" applyNumberFormat="1" applyFont="1" applyFill="1" applyBorder="1"/>
    <xf numFmtId="37" fontId="34" fillId="0" borderId="0" xfId="19" applyNumberFormat="1" applyFont="1" applyFill="1" applyAlignment="1">
      <alignment horizontal="center"/>
    </xf>
    <xf numFmtId="37" fontId="33" fillId="0" borderId="0" xfId="19" applyNumberFormat="1" applyFont="1" applyFill="1"/>
    <xf numFmtId="37" fontId="33" fillId="0" borderId="0" xfId="19" applyNumberFormat="1" applyFont="1" applyFill="1" applyBorder="1"/>
    <xf numFmtId="164" fontId="33" fillId="0" borderId="0" xfId="21" applyFont="1" applyFill="1"/>
    <xf numFmtId="168" fontId="33" fillId="0" borderId="0" xfId="22" applyNumberFormat="1" applyFont="1" applyFill="1" applyBorder="1" applyAlignment="1">
      <alignment horizontal="center"/>
    </xf>
    <xf numFmtId="37" fontId="33" fillId="0" borderId="0" xfId="19" applyNumberFormat="1" applyFont="1" applyFill="1" applyAlignment="1">
      <alignment horizontal="center"/>
    </xf>
    <xf numFmtId="14" fontId="33" fillId="0" borderId="0" xfId="19" applyNumberFormat="1" applyFont="1" applyFill="1" applyAlignment="1">
      <alignment horizontal="center"/>
    </xf>
    <xf numFmtId="164" fontId="33" fillId="0" borderId="0" xfId="23" applyFont="1" applyFill="1"/>
    <xf numFmtId="168" fontId="33" fillId="0" borderId="0" xfId="22" applyNumberFormat="1" applyFont="1" applyFill="1" applyAlignment="1">
      <alignment horizontal="center"/>
    </xf>
    <xf numFmtId="37" fontId="33" fillId="0" borderId="10" xfId="19" applyNumberFormat="1" applyFont="1" applyFill="1" applyBorder="1"/>
    <xf numFmtId="164" fontId="33" fillId="0" borderId="10" xfId="23" applyFont="1" applyFill="1" applyBorder="1"/>
    <xf numFmtId="164" fontId="33" fillId="0" borderId="0" xfId="21" applyFont="1" applyFill="1" applyBorder="1"/>
    <xf numFmtId="168" fontId="33" fillId="0" borderId="10" xfId="22" applyNumberFormat="1" applyFont="1" applyFill="1" applyBorder="1" applyAlignment="1">
      <alignment horizontal="center"/>
    </xf>
    <xf numFmtId="168" fontId="33" fillId="0" borderId="10" xfId="22" quotePrefix="1" applyNumberFormat="1" applyFont="1" applyFill="1" applyBorder="1" applyAlignment="1">
      <alignment horizontal="center"/>
    </xf>
    <xf numFmtId="164" fontId="34" fillId="0" borderId="0" xfId="24" applyFont="1" applyFill="1" applyBorder="1" applyAlignment="1">
      <alignment horizontal="center"/>
    </xf>
    <xf numFmtId="164" fontId="34" fillId="0" borderId="0" xfId="24" applyFont="1" applyFill="1" applyBorder="1"/>
    <xf numFmtId="168" fontId="34" fillId="0" borderId="0" xfId="22" applyNumberFormat="1" applyFont="1" applyFill="1" applyBorder="1" applyAlignment="1">
      <alignment horizontal="center"/>
    </xf>
    <xf numFmtId="37" fontId="34" fillId="0" borderId="0" xfId="19" applyNumberFormat="1" applyFont="1" applyFill="1" applyBorder="1" applyAlignment="1">
      <alignment horizontal="center"/>
    </xf>
    <xf numFmtId="164" fontId="34" fillId="0" borderId="0" xfId="23" applyNumberFormat="1" applyFont="1" applyFill="1" applyBorder="1"/>
    <xf numFmtId="0" fontId="34" fillId="0" borderId="0" xfId="25" applyNumberFormat="1" applyFont="1" applyFill="1"/>
    <xf numFmtId="164" fontId="34" fillId="0" borderId="0" xfId="21" applyFont="1" applyFill="1" applyBorder="1"/>
    <xf numFmtId="168" fontId="34" fillId="0" borderId="0" xfId="22" applyNumberFormat="1" applyFont="1" applyFill="1" applyBorder="1"/>
    <xf numFmtId="164" fontId="34" fillId="0" borderId="0" xfId="23" applyFont="1" applyFill="1" applyAlignment="1">
      <alignment horizontal="right"/>
    </xf>
    <xf numFmtId="164" fontId="34" fillId="0" borderId="0" xfId="23" applyFont="1" applyFill="1" applyBorder="1"/>
    <xf numFmtId="164" fontId="34" fillId="0" borderId="0" xfId="24" applyNumberFormat="1" applyFont="1" applyFill="1"/>
    <xf numFmtId="164" fontId="34" fillId="0" borderId="0" xfId="24" applyFont="1" applyFill="1"/>
    <xf numFmtId="164" fontId="34" fillId="0" borderId="0" xfId="24" applyNumberFormat="1" applyFont="1" applyFill="1" applyBorder="1" applyAlignment="1">
      <alignment wrapText="1"/>
    </xf>
    <xf numFmtId="10" fontId="34" fillId="0" borderId="0" xfId="28" applyNumberFormat="1" applyFont="1" applyFill="1" applyBorder="1"/>
    <xf numFmtId="168" fontId="33" fillId="0" borderId="0" xfId="22" applyNumberFormat="1" applyFont="1" applyFill="1" applyBorder="1"/>
    <xf numFmtId="10" fontId="33" fillId="0" borderId="0" xfId="6" applyNumberFormat="1" applyFont="1" applyFill="1" applyBorder="1"/>
    <xf numFmtId="37" fontId="38" fillId="0" borderId="0" xfId="17" applyNumberFormat="1" applyFont="1"/>
    <xf numFmtId="39" fontId="34" fillId="0" borderId="0" xfId="3" applyNumberFormat="1" applyFont="1" applyFill="1" applyBorder="1" applyAlignment="1">
      <alignment horizontal="right"/>
    </xf>
    <xf numFmtId="10" fontId="38" fillId="0" borderId="0" xfId="10" applyNumberFormat="1" applyFont="1" applyFill="1" applyAlignment="1">
      <alignment horizontal="right"/>
    </xf>
    <xf numFmtId="165" fontId="68" fillId="0" borderId="0" xfId="1059" applyNumberFormat="1" applyFont="1" applyFill="1"/>
    <xf numFmtId="37" fontId="33" fillId="0" borderId="0" xfId="3" applyNumberFormat="1" applyFont="1" applyFill="1" applyAlignment="1">
      <alignment horizontal="left"/>
    </xf>
    <xf numFmtId="164" fontId="34" fillId="0" borderId="0" xfId="9" applyFont="1" applyFill="1"/>
    <xf numFmtId="37" fontId="33" fillId="0" borderId="0" xfId="3" applyNumberFormat="1" applyFont="1" applyFill="1" applyBorder="1" applyAlignment="1">
      <alignment horizontal="left"/>
    </xf>
    <xf numFmtId="37" fontId="34" fillId="0" borderId="0" xfId="3" applyNumberFormat="1" applyFont="1" applyFill="1" applyBorder="1" applyAlignment="1">
      <alignment horizontal="center"/>
    </xf>
    <xf numFmtId="10" fontId="34" fillId="0" borderId="0" xfId="6" applyNumberFormat="1" applyFont="1" applyFill="1"/>
    <xf numFmtId="37" fontId="33" fillId="0" borderId="0" xfId="3" applyNumberFormat="1" applyFont="1" applyFill="1" applyBorder="1" applyAlignment="1">
      <alignment horizontal="center"/>
    </xf>
    <xf numFmtId="37" fontId="34" fillId="0" borderId="0" xfId="7" applyNumberFormat="1" applyFont="1" applyFill="1" applyBorder="1" applyAlignment="1">
      <alignment horizontal="center"/>
    </xf>
    <xf numFmtId="167" fontId="34" fillId="0" borderId="0" xfId="3" applyNumberFormat="1" applyFont="1" applyFill="1"/>
    <xf numFmtId="14" fontId="34" fillId="0" borderId="0" xfId="3" quotePrefix="1" applyNumberFormat="1" applyFont="1" applyFill="1" applyBorder="1" applyAlignment="1">
      <alignment horizontal="center"/>
    </xf>
    <xf numFmtId="37" fontId="34" fillId="0" borderId="0" xfId="3" applyNumberFormat="1" applyFont="1" applyFill="1" applyAlignment="1">
      <alignment horizontal="center"/>
    </xf>
    <xf numFmtId="37" fontId="34" fillId="0" borderId="0" xfId="7" applyNumberFormat="1" applyFont="1" applyFill="1" applyAlignment="1">
      <alignment horizontal="center"/>
    </xf>
    <xf numFmtId="37" fontId="34" fillId="0" borderId="10" xfId="3" applyNumberFormat="1" applyFont="1" applyFill="1" applyBorder="1" applyAlignment="1">
      <alignment horizontal="center"/>
    </xf>
    <xf numFmtId="39" fontId="34" fillId="0" borderId="10" xfId="7" quotePrefix="1" applyNumberFormat="1" applyFont="1" applyFill="1" applyBorder="1" applyAlignment="1">
      <alignment horizontal="center"/>
    </xf>
    <xf numFmtId="39" fontId="34" fillId="0" borderId="0" xfId="7" applyNumberFormat="1" applyFont="1" applyFill="1"/>
    <xf numFmtId="37" fontId="34" fillId="0" borderId="0" xfId="7" applyNumberFormat="1" applyFont="1" applyFill="1"/>
    <xf numFmtId="37" fontId="34" fillId="0" borderId="0" xfId="9" applyNumberFormat="1" applyFont="1" applyFill="1"/>
    <xf numFmtId="168" fontId="34" fillId="0" borderId="12" xfId="8" applyNumberFormat="1" applyFont="1" applyFill="1" applyBorder="1"/>
    <xf numFmtId="168" fontId="34" fillId="0" borderId="0" xfId="1" applyNumberFormat="1" applyFont="1" applyFill="1"/>
    <xf numFmtId="164" fontId="34" fillId="0" borderId="0" xfId="0" applyFont="1" applyFill="1"/>
    <xf numFmtId="37" fontId="34" fillId="0" borderId="0" xfId="9" applyNumberFormat="1" applyFont="1" applyFill="1" applyAlignment="1"/>
    <xf numFmtId="41" fontId="34" fillId="0" borderId="0" xfId="9" applyNumberFormat="1" applyFont="1" applyFill="1"/>
    <xf numFmtId="164" fontId="34" fillId="0" borderId="0" xfId="9" quotePrefix="1" applyNumberFormat="1" applyFont="1" applyFill="1" applyAlignment="1">
      <alignment horizontal="right"/>
    </xf>
    <xf numFmtId="41" fontId="34" fillId="0" borderId="0" xfId="9" quotePrefix="1" applyNumberFormat="1" applyFont="1" applyFill="1" applyAlignment="1">
      <alignment horizontal="right"/>
    </xf>
    <xf numFmtId="10" fontId="34" fillId="0" borderId="13" xfId="3" applyNumberFormat="1" applyFont="1" applyFill="1" applyBorder="1"/>
    <xf numFmtId="10" fontId="34" fillId="0" borderId="0" xfId="3" applyNumberFormat="1" applyFont="1" applyFill="1"/>
    <xf numFmtId="168" fontId="33" fillId="0" borderId="11" xfId="8" applyNumberFormat="1" applyFont="1" applyFill="1" applyBorder="1"/>
    <xf numFmtId="168" fontId="33" fillId="0" borderId="0" xfId="8" applyNumberFormat="1" applyFont="1" applyFill="1"/>
    <xf numFmtId="168" fontId="33" fillId="0" borderId="0" xfId="8" applyNumberFormat="1" applyFont="1" applyFill="1" applyBorder="1"/>
    <xf numFmtId="164" fontId="34" fillId="0" borderId="0" xfId="9" applyFont="1" applyFill="1" applyAlignment="1">
      <alignment horizontal="center"/>
    </xf>
    <xf numFmtId="9" fontId="34" fillId="0" borderId="0" xfId="6" applyFont="1" applyFill="1" applyBorder="1"/>
    <xf numFmtId="168" fontId="34" fillId="0" borderId="0" xfId="6" applyNumberFormat="1" applyFont="1" applyFill="1" applyBorder="1"/>
    <xf numFmtId="164" fontId="34" fillId="0" borderId="0" xfId="9" applyFont="1" applyFill="1" applyBorder="1"/>
    <xf numFmtId="164" fontId="35" fillId="0" borderId="0" xfId="9" quotePrefix="1" applyFont="1" applyFill="1" applyBorder="1" applyAlignment="1">
      <alignment horizontal="center"/>
    </xf>
    <xf numFmtId="37" fontId="35" fillId="0" borderId="0" xfId="3" applyNumberFormat="1" applyFont="1" applyFill="1" applyBorder="1" applyAlignment="1">
      <alignment horizontal="center"/>
    </xf>
    <xf numFmtId="164" fontId="33" fillId="0" borderId="0" xfId="9" applyFont="1" applyFill="1" applyAlignment="1">
      <alignment horizontal="center"/>
    </xf>
    <xf numFmtId="37" fontId="33" fillId="0" borderId="0" xfId="3" applyNumberFormat="1" applyFont="1" applyFill="1" applyAlignment="1">
      <alignment horizontal="center"/>
    </xf>
    <xf numFmtId="10" fontId="33" fillId="0" borderId="0" xfId="6" applyNumberFormat="1" applyFont="1" applyFill="1" applyAlignment="1">
      <alignment horizontal="center"/>
    </xf>
    <xf numFmtId="170" fontId="33" fillId="0" borderId="0" xfId="3" applyNumberFormat="1" applyFont="1" applyFill="1" applyAlignment="1">
      <alignment horizontal="center"/>
    </xf>
    <xf numFmtId="37" fontId="33" fillId="0" borderId="0" xfId="5" applyNumberFormat="1" applyFont="1" applyFill="1" applyAlignment="1">
      <alignment horizontal="right"/>
    </xf>
    <xf numFmtId="168" fontId="34" fillId="0" borderId="10" xfId="1" applyNumberFormat="1" applyFont="1" applyFill="1" applyBorder="1"/>
    <xf numFmtId="164" fontId="38" fillId="0" borderId="0" xfId="15" applyFont="1" applyFill="1" applyAlignment="1">
      <alignment horizontal="left"/>
    </xf>
    <xf numFmtId="171" fontId="33" fillId="0" borderId="0" xfId="0" applyNumberFormat="1" applyFont="1" applyFill="1" applyAlignment="1"/>
    <xf numFmtId="164" fontId="33" fillId="0" borderId="0" xfId="0" applyFont="1" applyFill="1" applyAlignment="1"/>
    <xf numFmtId="164" fontId="39" fillId="0" borderId="0" xfId="15" applyFont="1" applyFill="1" applyAlignment="1">
      <alignment horizontal="center"/>
    </xf>
    <xf numFmtId="43" fontId="34" fillId="0" borderId="0" xfId="15" applyNumberFormat="1" applyFont="1" applyFill="1"/>
    <xf numFmtId="164" fontId="38" fillId="0" borderId="10" xfId="15" applyFont="1" applyFill="1" applyBorder="1" applyAlignment="1">
      <alignment horizontal="center"/>
    </xf>
    <xf numFmtId="170" fontId="38" fillId="0" borderId="0" xfId="15" applyNumberFormat="1" applyFont="1" applyFill="1" applyAlignment="1">
      <alignment horizontal="center"/>
    </xf>
    <xf numFmtId="164" fontId="38" fillId="0" borderId="0" xfId="15" applyFont="1" applyFill="1" applyAlignment="1">
      <alignment horizontal="center"/>
    </xf>
    <xf numFmtId="164" fontId="38" fillId="0" borderId="10" xfId="15" applyFont="1" applyFill="1" applyBorder="1" applyAlignment="1">
      <alignment horizontal="center" wrapText="1"/>
    </xf>
    <xf numFmtId="164" fontId="33" fillId="0" borderId="10" xfId="15" applyFont="1" applyFill="1" applyBorder="1" applyAlignment="1">
      <alignment horizontal="left"/>
    </xf>
    <xf numFmtId="164" fontId="33" fillId="0" borderId="10" xfId="15" applyFont="1" applyFill="1" applyBorder="1" applyAlignment="1">
      <alignment horizontal="center" wrapText="1"/>
    </xf>
    <xf numFmtId="164" fontId="38" fillId="0" borderId="0" xfId="15" applyFont="1" applyFill="1"/>
    <xf numFmtId="164" fontId="34" fillId="0" borderId="0" xfId="15" applyFont="1" applyFill="1" applyAlignment="1">
      <alignment horizontal="center"/>
    </xf>
    <xf numFmtId="0" fontId="39" fillId="0" borderId="0" xfId="1064" applyFont="1" applyFill="1"/>
    <xf numFmtId="0" fontId="39" fillId="0" borderId="0" xfId="1064" applyFont="1"/>
    <xf numFmtId="0" fontId="38" fillId="0" borderId="0" xfId="1064" applyFont="1"/>
    <xf numFmtId="0" fontId="39" fillId="0" borderId="0" xfId="1064" applyFont="1" applyAlignment="1">
      <alignment horizontal="center"/>
    </xf>
    <xf numFmtId="43" fontId="34" fillId="0" borderId="0" xfId="1065" applyFont="1" applyFill="1"/>
    <xf numFmtId="0" fontId="39" fillId="0" borderId="0" xfId="1064" applyFont="1" applyBorder="1"/>
    <xf numFmtId="0" fontId="39" fillId="0" borderId="0" xfId="1064" applyFont="1" applyFill="1" applyBorder="1"/>
    <xf numFmtId="164" fontId="33" fillId="0" borderId="0" xfId="21" applyFont="1" applyFill="1" applyAlignment="1">
      <alignment horizontal="center"/>
    </xf>
    <xf numFmtId="164" fontId="33" fillId="0" borderId="10" xfId="21" applyFont="1" applyFill="1" applyBorder="1" applyAlignment="1">
      <alignment horizontal="center"/>
    </xf>
    <xf numFmtId="164" fontId="34" fillId="0" borderId="0" xfId="21" applyFont="1" applyFill="1" applyBorder="1" applyAlignment="1">
      <alignment horizontal="center"/>
    </xf>
    <xf numFmtId="168" fontId="34" fillId="0" borderId="0" xfId="22" applyNumberFormat="1" applyFont="1" applyFill="1" applyAlignment="1">
      <alignment horizontal="center"/>
    </xf>
    <xf numFmtId="10" fontId="34" fillId="0" borderId="0" xfId="28" applyNumberFormat="1" applyFont="1" applyFill="1" applyBorder="1" applyAlignment="1">
      <alignment horizontal="center"/>
    </xf>
    <xf numFmtId="0" fontId="39" fillId="0" borderId="0" xfId="1064" applyFont="1" applyBorder="1" applyAlignment="1">
      <alignment horizontal="center"/>
    </xf>
    <xf numFmtId="168" fontId="34" fillId="0" borderId="12" xfId="22" applyNumberFormat="1" applyFont="1" applyFill="1" applyBorder="1"/>
    <xf numFmtId="168" fontId="34" fillId="0" borderId="11" xfId="22" applyNumberFormat="1" applyFont="1" applyFill="1" applyBorder="1"/>
    <xf numFmtId="164" fontId="69" fillId="0" borderId="0" xfId="0" applyFont="1"/>
    <xf numFmtId="164" fontId="69" fillId="0" borderId="0" xfId="0" applyFont="1" applyAlignment="1">
      <alignment horizontal="center"/>
    </xf>
    <xf numFmtId="43" fontId="69" fillId="0" borderId="0" xfId="1" applyFont="1" applyAlignment="1">
      <alignment horizontal="center"/>
    </xf>
    <xf numFmtId="164" fontId="69" fillId="0" borderId="12" xfId="0" applyFont="1" applyBorder="1"/>
    <xf numFmtId="43" fontId="69" fillId="0" borderId="12" xfId="1" applyFont="1" applyBorder="1" applyAlignment="1">
      <alignment horizontal="center"/>
    </xf>
    <xf numFmtId="164" fontId="68" fillId="0" borderId="0" xfId="0" applyFont="1"/>
    <xf numFmtId="43" fontId="69" fillId="0" borderId="24" xfId="1" applyFont="1" applyBorder="1" applyAlignment="1">
      <alignment horizontal="center"/>
    </xf>
    <xf numFmtId="164" fontId="68" fillId="0" borderId="0" xfId="0" applyFont="1" applyAlignment="1">
      <alignment horizontal="center"/>
    </xf>
    <xf numFmtId="170" fontId="68" fillId="0" borderId="12" xfId="0" applyNumberFormat="1" applyFont="1" applyBorder="1" applyAlignment="1">
      <alignment horizontal="center"/>
    </xf>
    <xf numFmtId="170" fontId="68" fillId="0" borderId="0" xfId="0" applyNumberFormat="1" applyFont="1" applyBorder="1" applyAlignment="1">
      <alignment horizontal="center"/>
    </xf>
    <xf numFmtId="39" fontId="34" fillId="0" borderId="0" xfId="3" applyNumberFormat="1" applyFont="1" applyFill="1" applyAlignment="1">
      <alignment horizontal="right"/>
    </xf>
    <xf numFmtId="37" fontId="72" fillId="0" borderId="0" xfId="3" applyNumberFormat="1" applyFont="1" applyFill="1"/>
    <xf numFmtId="0" fontId="77" fillId="0" borderId="0" xfId="1071" applyFont="1" applyBorder="1"/>
    <xf numFmtId="9" fontId="34" fillId="0" borderId="0" xfId="2" applyFont="1" applyFill="1"/>
    <xf numFmtId="170" fontId="33" fillId="0" borderId="0" xfId="19" quotePrefix="1" applyNumberFormat="1" applyFont="1" applyFill="1" applyAlignment="1">
      <alignment horizontal="center"/>
    </xf>
    <xf numFmtId="0" fontId="38" fillId="0" borderId="0" xfId="1064" applyFont="1" applyBorder="1"/>
    <xf numFmtId="0" fontId="4" fillId="0" borderId="0" xfId="1082"/>
    <xf numFmtId="0" fontId="17" fillId="0" borderId="2" xfId="1072" applyAlignment="1"/>
    <xf numFmtId="0" fontId="4" fillId="0" borderId="0" xfId="1082" applyAlignment="1">
      <alignment horizontal="left"/>
    </xf>
    <xf numFmtId="0" fontId="4" fillId="59" borderId="0" xfId="1082" applyFill="1" applyAlignment="1">
      <alignment horizontal="left"/>
    </xf>
    <xf numFmtId="0" fontId="4" fillId="59" borderId="0" xfId="1082" applyFill="1"/>
    <xf numFmtId="0" fontId="70" fillId="0" borderId="0" xfId="1075" applyFont="1" applyFill="1"/>
    <xf numFmtId="0" fontId="7" fillId="0" borderId="0" xfId="1075" applyFont="1" applyFill="1" applyAlignment="1">
      <alignment horizontal="center"/>
    </xf>
    <xf numFmtId="0" fontId="7" fillId="0" borderId="0" xfId="1075" applyFont="1" applyFill="1"/>
    <xf numFmtId="0" fontId="29" fillId="0" borderId="0" xfId="1075" applyFont="1" applyFill="1" applyAlignment="1">
      <alignment horizontal="center"/>
    </xf>
    <xf numFmtId="0" fontId="71" fillId="0" borderId="0" xfId="1075" applyFont="1" applyFill="1" applyAlignment="1">
      <alignment horizontal="center"/>
    </xf>
    <xf numFmtId="164" fontId="69" fillId="33" borderId="0" xfId="0" applyFont="1" applyFill="1"/>
    <xf numFmtId="9" fontId="34" fillId="0" borderId="0" xfId="2" applyFont="1" applyFill="1" applyBorder="1"/>
    <xf numFmtId="0" fontId="18" fillId="0" borderId="3" xfId="1090" applyFont="1" applyFill="1" applyAlignment="1">
      <alignment horizontal="left"/>
    </xf>
    <xf numFmtId="0" fontId="18" fillId="0" borderId="3" xfId="1090" applyFont="1" applyFill="1" applyAlignment="1">
      <alignment horizontal="center"/>
    </xf>
    <xf numFmtId="0" fontId="67" fillId="0" borderId="0" xfId="1093" applyFont="1"/>
    <xf numFmtId="0" fontId="67" fillId="0" borderId="0" xfId="1093" applyFont="1" applyAlignment="1">
      <alignment horizontal="right"/>
    </xf>
    <xf numFmtId="178" fontId="67" fillId="0" borderId="0" xfId="1088" applyNumberFormat="1" applyFont="1" applyAlignment="1">
      <alignment horizontal="right"/>
    </xf>
    <xf numFmtId="0" fontId="81" fillId="5" borderId="4" xfId="1091" applyFont="1" applyAlignment="1">
      <alignment horizontal="center"/>
    </xf>
    <xf numFmtId="178" fontId="1" fillId="60" borderId="26" xfId="1092" applyNumberFormat="1" applyFont="1" applyFill="1" applyBorder="1" applyAlignment="1">
      <alignment horizontal="center"/>
    </xf>
    <xf numFmtId="10" fontId="67" fillId="0" borderId="0" xfId="1093" applyNumberFormat="1" applyFont="1" applyAlignment="1">
      <alignment horizontal="right"/>
    </xf>
    <xf numFmtId="44" fontId="1" fillId="60" borderId="26" xfId="1088" applyFont="1" applyFill="1" applyBorder="1" applyAlignment="1">
      <alignment horizontal="center"/>
    </xf>
    <xf numFmtId="0" fontId="67" fillId="0" borderId="0" xfId="1093" applyFont="1" applyAlignment="1">
      <alignment horizontal="left"/>
    </xf>
    <xf numFmtId="178" fontId="67" fillId="0" borderId="0" xfId="1088" applyNumberFormat="1" applyFont="1"/>
    <xf numFmtId="0" fontId="82" fillId="61" borderId="13" xfId="1094" applyFont="1" applyFill="1" applyBorder="1"/>
    <xf numFmtId="44" fontId="82" fillId="61" borderId="13" xfId="1095" applyFont="1" applyFill="1" applyBorder="1" applyAlignment="1">
      <alignment horizontal="center"/>
    </xf>
    <xf numFmtId="0" fontId="82" fillId="61" borderId="13" xfId="1094" applyFont="1" applyFill="1" applyBorder="1" applyAlignment="1">
      <alignment horizontal="center"/>
    </xf>
    <xf numFmtId="0" fontId="1" fillId="0" borderId="0" xfId="1094" applyFont="1"/>
    <xf numFmtId="0" fontId="79" fillId="61" borderId="13" xfId="1094" applyFont="1" applyFill="1" applyBorder="1"/>
    <xf numFmtId="44" fontId="79" fillId="61" borderId="13" xfId="1095" applyFont="1" applyFill="1" applyBorder="1" applyAlignment="1">
      <alignment horizontal="center"/>
    </xf>
    <xf numFmtId="10" fontId="79" fillId="61" borderId="13" xfId="1094" applyNumberFormat="1" applyFont="1" applyFill="1" applyBorder="1" applyAlignment="1">
      <alignment horizontal="center"/>
    </xf>
    <xf numFmtId="10" fontId="79" fillId="61" borderId="13" xfId="1095" applyNumberFormat="1" applyFont="1" applyFill="1" applyBorder="1" applyAlignment="1">
      <alignment horizontal="center"/>
    </xf>
    <xf numFmtId="44" fontId="73" fillId="61" borderId="13" xfId="1095" applyFont="1" applyFill="1" applyBorder="1"/>
    <xf numFmtId="10" fontId="73" fillId="61" borderId="13" xfId="1094" applyNumberFormat="1" applyFont="1" applyFill="1" applyBorder="1" applyAlignment="1">
      <alignment horizontal="center"/>
    </xf>
    <xf numFmtId="44" fontId="73" fillId="0" borderId="0" xfId="1095" applyFont="1"/>
    <xf numFmtId="10" fontId="1" fillId="0" borderId="0" xfId="1094" applyNumberFormat="1" applyFont="1"/>
    <xf numFmtId="0" fontId="73" fillId="0" borderId="13" xfId="1094" applyFont="1" applyBorder="1"/>
    <xf numFmtId="10" fontId="73" fillId="0" borderId="13" xfId="1094" applyNumberFormat="1" applyFont="1" applyBorder="1" applyAlignment="1">
      <alignment horizontal="center"/>
    </xf>
    <xf numFmtId="0" fontId="1" fillId="0" borderId="0" xfId="1082" applyFont="1" applyAlignment="1">
      <alignment horizontal="left"/>
    </xf>
    <xf numFmtId="0" fontId="1" fillId="0" borderId="0" xfId="1082" applyFont="1"/>
    <xf numFmtId="168" fontId="4" fillId="0" borderId="0" xfId="1" applyNumberFormat="1" applyFont="1"/>
    <xf numFmtId="168" fontId="1" fillId="0" borderId="0" xfId="1" applyNumberFormat="1" applyFont="1"/>
    <xf numFmtId="168" fontId="67" fillId="0" borderId="0" xfId="1" applyNumberFormat="1" applyFont="1"/>
    <xf numFmtId="168" fontId="67" fillId="59" borderId="0" xfId="1" applyNumberFormat="1" applyFont="1" applyFill="1"/>
    <xf numFmtId="168" fontId="67" fillId="0" borderId="0" xfId="1" applyNumberFormat="1" applyFont="1" applyFill="1"/>
    <xf numFmtId="168" fontId="7" fillId="0" borderId="0" xfId="1" applyNumberFormat="1" applyFont="1" applyFill="1"/>
    <xf numFmtId="168" fontId="39" fillId="0" borderId="0" xfId="1" applyNumberFormat="1" applyFont="1" applyFill="1"/>
    <xf numFmtId="0" fontId="1" fillId="0" borderId="0" xfId="1094" applyAlignment="1">
      <alignment horizontal="center"/>
    </xf>
    <xf numFmtId="0" fontId="1" fillId="0" borderId="0" xfId="1094"/>
    <xf numFmtId="14" fontId="1" fillId="0" borderId="0" xfId="1094" applyNumberFormat="1" applyAlignment="1">
      <alignment horizontal="left"/>
    </xf>
    <xf numFmtId="0" fontId="29" fillId="0" borderId="0" xfId="1094" applyFont="1" applyAlignment="1">
      <alignment horizontal="center"/>
    </xf>
    <xf numFmtId="0" fontId="74" fillId="0" borderId="0" xfId="1094" applyFont="1" applyAlignment="1">
      <alignment horizontal="center"/>
    </xf>
    <xf numFmtId="0" fontId="78" fillId="0" borderId="0" xfId="1094" applyFont="1"/>
    <xf numFmtId="0" fontId="29" fillId="0" borderId="0" xfId="1094" applyFont="1"/>
    <xf numFmtId="0" fontId="73" fillId="0" borderId="25" xfId="1094" applyFont="1" applyBorder="1" applyAlignment="1">
      <alignment horizontal="left" indent="1"/>
    </xf>
    <xf numFmtId="0" fontId="73" fillId="0" borderId="25" xfId="1094" applyFont="1" applyBorder="1" applyAlignment="1">
      <alignment horizontal="center"/>
    </xf>
    <xf numFmtId="41" fontId="73" fillId="57" borderId="25" xfId="1094" applyNumberFormat="1" applyFont="1" applyFill="1" applyBorder="1" applyAlignment="1">
      <alignment horizontal="right"/>
    </xf>
    <xf numFmtId="41" fontId="75" fillId="58" borderId="25" xfId="1094" applyNumberFormat="1" applyFont="1" applyFill="1" applyBorder="1" applyAlignment="1">
      <alignment horizontal="right"/>
    </xf>
    <xf numFmtId="41" fontId="1" fillId="0" borderId="0" xfId="1094" applyNumberFormat="1" applyAlignment="1">
      <alignment horizontal="right"/>
    </xf>
    <xf numFmtId="0" fontId="75" fillId="0" borderId="25" xfId="1094" applyFont="1" applyBorder="1" applyAlignment="1">
      <alignment horizontal="left" indent="1"/>
    </xf>
    <xf numFmtId="0" fontId="75" fillId="0" borderId="25" xfId="1094" applyFont="1" applyBorder="1" applyAlignment="1">
      <alignment horizontal="center"/>
    </xf>
    <xf numFmtId="41" fontId="29" fillId="0" borderId="0" xfId="1094" applyNumberFormat="1" applyFont="1" applyAlignment="1">
      <alignment horizontal="right"/>
    </xf>
    <xf numFmtId="0" fontId="29" fillId="0" borderId="24" xfId="1094" applyFont="1" applyBorder="1"/>
    <xf numFmtId="0" fontId="29" fillId="0" borderId="24" xfId="1094" applyFont="1" applyBorder="1" applyAlignment="1">
      <alignment horizontal="center"/>
    </xf>
    <xf numFmtId="41" fontId="29" fillId="0" borderId="24" xfId="1094" applyNumberFormat="1" applyFont="1" applyBorder="1" applyAlignment="1">
      <alignment horizontal="right"/>
    </xf>
    <xf numFmtId="178" fontId="34" fillId="0" borderId="0" xfId="1088" applyNumberFormat="1" applyFont="1" applyFill="1"/>
    <xf numFmtId="178" fontId="39" fillId="0" borderId="0" xfId="1088" applyNumberFormat="1" applyFont="1" applyFill="1"/>
    <xf numFmtId="178" fontId="34" fillId="0" borderId="14" xfId="1088" applyNumberFormat="1" applyFont="1" applyFill="1" applyBorder="1"/>
    <xf numFmtId="178" fontId="39" fillId="0" borderId="14" xfId="1088" applyNumberFormat="1" applyFont="1" applyFill="1" applyBorder="1"/>
    <xf numFmtId="178" fontId="34" fillId="0" borderId="12" xfId="1088" applyNumberFormat="1" applyFont="1" applyFill="1" applyBorder="1"/>
    <xf numFmtId="178" fontId="34" fillId="0" borderId="0" xfId="1088" applyNumberFormat="1" applyFont="1" applyFill="1" applyBorder="1"/>
    <xf numFmtId="0" fontId="34" fillId="0" borderId="10" xfId="7" quotePrefix="1" applyNumberFormat="1" applyFont="1" applyFill="1" applyBorder="1" applyAlignment="1">
      <alignment horizontal="center"/>
    </xf>
    <xf numFmtId="43" fontId="34" fillId="0" borderId="0" xfId="1" applyFont="1" applyFill="1" applyAlignment="1">
      <alignment horizontal="right"/>
    </xf>
    <xf numFmtId="43" fontId="34" fillId="0" borderId="0" xfId="1" applyFont="1" applyFill="1" applyAlignment="1">
      <alignment horizontal="center"/>
    </xf>
    <xf numFmtId="43" fontId="34" fillId="0" borderId="0" xfId="1" applyFont="1" applyFill="1" applyBorder="1" applyAlignment="1">
      <alignment horizontal="right"/>
    </xf>
    <xf numFmtId="43" fontId="34" fillId="0" borderId="0" xfId="1" applyFont="1" applyFill="1" applyBorder="1"/>
    <xf numFmtId="37" fontId="34" fillId="0" borderId="0" xfId="3" applyNumberFormat="1" applyFont="1" applyFill="1" applyAlignment="1">
      <alignment horizontal="left"/>
    </xf>
    <xf numFmtId="37" fontId="34" fillId="0" borderId="10" xfId="7" applyNumberFormat="1" applyFont="1" applyFill="1" applyBorder="1" applyAlignment="1">
      <alignment horizontal="left"/>
    </xf>
    <xf numFmtId="164" fontId="37" fillId="0" borderId="0" xfId="0" applyFont="1" applyFill="1" applyAlignment="1">
      <alignment horizontal="left"/>
    </xf>
    <xf numFmtId="164" fontId="36" fillId="0" borderId="0" xfId="0" applyFont="1" applyFill="1" applyAlignment="1">
      <alignment horizontal="left"/>
    </xf>
    <xf numFmtId="41" fontId="34" fillId="0" borderId="0" xfId="9" applyNumberFormat="1" applyFont="1" applyFill="1" applyAlignment="1">
      <alignment horizontal="left"/>
    </xf>
    <xf numFmtId="37" fontId="34" fillId="0" borderId="0" xfId="3" applyNumberFormat="1" applyFont="1" applyFill="1" applyBorder="1" applyAlignment="1">
      <alignment horizontal="left"/>
    </xf>
    <xf numFmtId="164" fontId="68" fillId="0" borderId="0" xfId="0" applyFont="1" applyAlignment="1">
      <alignment horizontal="center"/>
    </xf>
    <xf numFmtId="44" fontId="34" fillId="62" borderId="0" xfId="11" applyNumberFormat="1" applyFont="1" applyFill="1"/>
    <xf numFmtId="164" fontId="34" fillId="62" borderId="0" xfId="0" applyFont="1" applyFill="1"/>
    <xf numFmtId="168" fontId="34" fillId="62" borderId="0" xfId="8" applyNumberFormat="1" applyFont="1" applyFill="1" applyBorder="1"/>
    <xf numFmtId="44" fontId="1" fillId="62" borderId="26" xfId="1092" applyNumberFormat="1" applyFont="1" applyFill="1" applyBorder="1" applyAlignment="1">
      <alignment horizontal="left"/>
    </xf>
    <xf numFmtId="0" fontId="67" fillId="62" borderId="0" xfId="1093" applyFont="1" applyFill="1" applyAlignment="1">
      <alignment horizontal="left"/>
    </xf>
    <xf numFmtId="0" fontId="27" fillId="62" borderId="0" xfId="1093" applyFont="1" applyFill="1" applyAlignment="1">
      <alignment horizontal="left"/>
    </xf>
  </cellXfs>
  <cellStyles count="1096">
    <cellStyle name="########" xfId="29"/>
    <cellStyle name="######## 2" xfId="30"/>
    <cellStyle name="######## 3" xfId="31"/>
    <cellStyle name="######## 4" xfId="32"/>
    <cellStyle name="######## 5" xfId="33"/>
    <cellStyle name="20% - Accent1 2" xfId="34"/>
    <cellStyle name="20% - Accent1 2 2" xfId="35"/>
    <cellStyle name="20% - Accent1 2 3" xfId="36"/>
    <cellStyle name="20% - Accent1 2 4" xfId="37"/>
    <cellStyle name="20% - Accent1 3" xfId="38"/>
    <cellStyle name="20% - Accent1 3 2" xfId="39"/>
    <cellStyle name="20% - Accent1 3 3" xfId="40"/>
    <cellStyle name="20% - Accent1 3 4" xfId="41"/>
    <cellStyle name="20% - Accent1 4" xfId="42"/>
    <cellStyle name="20% - Accent1 4 2" xfId="43"/>
    <cellStyle name="20% - Accent1 4 3" xfId="44"/>
    <cellStyle name="20% - Accent1 4 4" xfId="45"/>
    <cellStyle name="20% - Accent1 5" xfId="46"/>
    <cellStyle name="20% - Accent1 6" xfId="47"/>
    <cellStyle name="20% - Accent1 7" xfId="48"/>
    <cellStyle name="20% - Accent2 2" xfId="49"/>
    <cellStyle name="20% - Accent2 2 2" xfId="50"/>
    <cellStyle name="20% - Accent2 2 3" xfId="51"/>
    <cellStyle name="20% - Accent2 2 4" xfId="52"/>
    <cellStyle name="20% - Accent2 3" xfId="53"/>
    <cellStyle name="20% - Accent2 3 2" xfId="54"/>
    <cellStyle name="20% - Accent2 3 3" xfId="55"/>
    <cellStyle name="20% - Accent2 3 4" xfId="56"/>
    <cellStyle name="20% - Accent2 4" xfId="57"/>
    <cellStyle name="20% - Accent2 4 2" xfId="58"/>
    <cellStyle name="20% - Accent2 4 3" xfId="59"/>
    <cellStyle name="20% - Accent2 4 4" xfId="60"/>
    <cellStyle name="20% - Accent2 5" xfId="61"/>
    <cellStyle name="20% - Accent2 6" xfId="62"/>
    <cellStyle name="20% - Accent2 7" xfId="63"/>
    <cellStyle name="20% - Accent3 2" xfId="64"/>
    <cellStyle name="20% - Accent3 2 2" xfId="65"/>
    <cellStyle name="20% - Accent3 2 3" xfId="66"/>
    <cellStyle name="20% - Accent3 2 4" xfId="67"/>
    <cellStyle name="20% - Accent3 3" xfId="68"/>
    <cellStyle name="20% - Accent3 3 2" xfId="69"/>
    <cellStyle name="20% - Accent3 3 3" xfId="70"/>
    <cellStyle name="20% - Accent3 3 4" xfId="71"/>
    <cellStyle name="20% - Accent3 4" xfId="72"/>
    <cellStyle name="20% - Accent3 4 2" xfId="73"/>
    <cellStyle name="20% - Accent3 4 3" xfId="74"/>
    <cellStyle name="20% - Accent3 4 4" xfId="75"/>
    <cellStyle name="20% - Accent3 5" xfId="76"/>
    <cellStyle name="20% - Accent3 6" xfId="77"/>
    <cellStyle name="20% - Accent3 7" xfId="78"/>
    <cellStyle name="20% - Accent4 2" xfId="79"/>
    <cellStyle name="20% - Accent4 2 2" xfId="80"/>
    <cellStyle name="20% - Accent4 2 3" xfId="81"/>
    <cellStyle name="20% - Accent4 2 4" xfId="82"/>
    <cellStyle name="20% - Accent4 3" xfId="83"/>
    <cellStyle name="20% - Accent4 3 2" xfId="84"/>
    <cellStyle name="20% - Accent4 3 3" xfId="85"/>
    <cellStyle name="20% - Accent4 3 4" xfId="86"/>
    <cellStyle name="20% - Accent4 4" xfId="87"/>
    <cellStyle name="20% - Accent4 4 2" xfId="88"/>
    <cellStyle name="20% - Accent4 4 3" xfId="89"/>
    <cellStyle name="20% - Accent4 4 4" xfId="90"/>
    <cellStyle name="20% - Accent4 5" xfId="91"/>
    <cellStyle name="20% - Accent4 6" xfId="92"/>
    <cellStyle name="20% - Accent4 7" xfId="93"/>
    <cellStyle name="20% - Accent5" xfId="1092" builtinId="46"/>
    <cellStyle name="20% - Accent5 2" xfId="94"/>
    <cellStyle name="20% - Accent5 2 2" xfId="95"/>
    <cellStyle name="20% - Accent5 2 3" xfId="96"/>
    <cellStyle name="20% - Accent5 2 4" xfId="97"/>
    <cellStyle name="20% - Accent5 3" xfId="98"/>
    <cellStyle name="20% - Accent5 3 2" xfId="99"/>
    <cellStyle name="20% - Accent5 3 3" xfId="100"/>
    <cellStyle name="20% - Accent5 3 4" xfId="101"/>
    <cellStyle name="20% - Accent5 4" xfId="102"/>
    <cellStyle name="20% - Accent5 4 2" xfId="103"/>
    <cellStyle name="20% - Accent5 4 3" xfId="104"/>
    <cellStyle name="20% - Accent5 4 4" xfId="105"/>
    <cellStyle name="20% - Accent5 5" xfId="106"/>
    <cellStyle name="20% - Accent5 6" xfId="107"/>
    <cellStyle name="20% - Accent5 7" xfId="108"/>
    <cellStyle name="20% - Accent6 2" xfId="109"/>
    <cellStyle name="20% - Accent6 2 2" xfId="110"/>
    <cellStyle name="20% - Accent6 2 3" xfId="111"/>
    <cellStyle name="20% - Accent6 2 4" xfId="112"/>
    <cellStyle name="20% - Accent6 3" xfId="113"/>
    <cellStyle name="20% - Accent6 3 2" xfId="114"/>
    <cellStyle name="20% - Accent6 3 3" xfId="115"/>
    <cellStyle name="20% - Accent6 3 4" xfId="116"/>
    <cellStyle name="20% - Accent6 4" xfId="117"/>
    <cellStyle name="20% - Accent6 4 2" xfId="118"/>
    <cellStyle name="20% - Accent6 4 3" xfId="119"/>
    <cellStyle name="20% - Accent6 4 4" xfId="120"/>
    <cellStyle name="20% - Accent6 5" xfId="121"/>
    <cellStyle name="20% - Accent6 6" xfId="122"/>
    <cellStyle name="20% - Accent6 7" xfId="123"/>
    <cellStyle name="40% - Accent1 2" xfId="124"/>
    <cellStyle name="40% - Accent1 2 2" xfId="125"/>
    <cellStyle name="40% - Accent1 2 3" xfId="126"/>
    <cellStyle name="40% - Accent1 2 4" xfId="127"/>
    <cellStyle name="40% - Accent1 3" xfId="128"/>
    <cellStyle name="40% - Accent1 3 2" xfId="129"/>
    <cellStyle name="40% - Accent1 3 3" xfId="130"/>
    <cellStyle name="40% - Accent1 3 4" xfId="131"/>
    <cellStyle name="40% - Accent1 4" xfId="132"/>
    <cellStyle name="40% - Accent1 4 2" xfId="133"/>
    <cellStyle name="40% - Accent1 4 3" xfId="134"/>
    <cellStyle name="40% - Accent1 4 4" xfId="135"/>
    <cellStyle name="40% - Accent1 5" xfId="136"/>
    <cellStyle name="40% - Accent1 6" xfId="137"/>
    <cellStyle name="40% - Accent1 7" xfId="138"/>
    <cellStyle name="40% - Accent2 2" xfId="139"/>
    <cellStyle name="40% - Accent2 2 2" xfId="140"/>
    <cellStyle name="40% - Accent2 2 3" xfId="141"/>
    <cellStyle name="40% - Accent2 2 4" xfId="142"/>
    <cellStyle name="40% - Accent2 3" xfId="143"/>
    <cellStyle name="40% - Accent2 3 2" xfId="144"/>
    <cellStyle name="40% - Accent2 3 3" xfId="145"/>
    <cellStyle name="40% - Accent2 3 4" xfId="146"/>
    <cellStyle name="40% - Accent2 4" xfId="147"/>
    <cellStyle name="40% - Accent2 4 2" xfId="148"/>
    <cellStyle name="40% - Accent2 4 3" xfId="149"/>
    <cellStyle name="40% - Accent2 4 4" xfId="150"/>
    <cellStyle name="40% - Accent2 5" xfId="151"/>
    <cellStyle name="40% - Accent2 6" xfId="152"/>
    <cellStyle name="40% - Accent2 7" xfId="153"/>
    <cellStyle name="40% - Accent3 2" xfId="154"/>
    <cellStyle name="40% - Accent3 2 2" xfId="155"/>
    <cellStyle name="40% - Accent3 2 3" xfId="156"/>
    <cellStyle name="40% - Accent3 2 4" xfId="157"/>
    <cellStyle name="40% - Accent3 3" xfId="158"/>
    <cellStyle name="40% - Accent3 3 2" xfId="159"/>
    <cellStyle name="40% - Accent3 3 3" xfId="160"/>
    <cellStyle name="40% - Accent3 3 4" xfId="161"/>
    <cellStyle name="40% - Accent3 4" xfId="162"/>
    <cellStyle name="40% - Accent3 4 2" xfId="163"/>
    <cellStyle name="40% - Accent3 4 3" xfId="164"/>
    <cellStyle name="40% - Accent3 4 4" xfId="165"/>
    <cellStyle name="40% - Accent3 5" xfId="166"/>
    <cellStyle name="40% - Accent3 6" xfId="167"/>
    <cellStyle name="40% - Accent3 7" xfId="168"/>
    <cellStyle name="40% - Accent4 2" xfId="169"/>
    <cellStyle name="40% - Accent4 2 2" xfId="170"/>
    <cellStyle name="40% - Accent4 2 3" xfId="171"/>
    <cellStyle name="40% - Accent4 2 4" xfId="172"/>
    <cellStyle name="40% - Accent4 3" xfId="173"/>
    <cellStyle name="40% - Accent4 3 2" xfId="174"/>
    <cellStyle name="40% - Accent4 3 3" xfId="175"/>
    <cellStyle name="40% - Accent4 3 4" xfId="176"/>
    <cellStyle name="40% - Accent4 4" xfId="177"/>
    <cellStyle name="40% - Accent4 4 2" xfId="178"/>
    <cellStyle name="40% - Accent4 4 3" xfId="179"/>
    <cellStyle name="40% - Accent4 4 4" xfId="180"/>
    <cellStyle name="40% - Accent4 5" xfId="181"/>
    <cellStyle name="40% - Accent4 6" xfId="182"/>
    <cellStyle name="40% - Accent4 7" xfId="183"/>
    <cellStyle name="40% - Accent5 2" xfId="184"/>
    <cellStyle name="40% - Accent5 2 2" xfId="185"/>
    <cellStyle name="40% - Accent5 2 3" xfId="186"/>
    <cellStyle name="40% - Accent5 2 4" xfId="187"/>
    <cellStyle name="40% - Accent5 3" xfId="188"/>
    <cellStyle name="40% - Accent5 3 2" xfId="189"/>
    <cellStyle name="40% - Accent5 3 3" xfId="190"/>
    <cellStyle name="40% - Accent5 3 4" xfId="191"/>
    <cellStyle name="40% - Accent5 4" xfId="192"/>
    <cellStyle name="40% - Accent5 4 2" xfId="193"/>
    <cellStyle name="40% - Accent5 4 3" xfId="194"/>
    <cellStyle name="40% - Accent5 4 4" xfId="195"/>
    <cellStyle name="40% - Accent5 5" xfId="196"/>
    <cellStyle name="40% - Accent5 6" xfId="197"/>
    <cellStyle name="40% - Accent5 7" xfId="198"/>
    <cellStyle name="40% - Accent6 2" xfId="199"/>
    <cellStyle name="40% - Accent6 2 2" xfId="200"/>
    <cellStyle name="40% - Accent6 2 3" xfId="201"/>
    <cellStyle name="40% - Accent6 2 4" xfId="202"/>
    <cellStyle name="40% - Accent6 3" xfId="203"/>
    <cellStyle name="40% - Accent6 3 2" xfId="204"/>
    <cellStyle name="40% - Accent6 3 3" xfId="205"/>
    <cellStyle name="40% - Accent6 3 4" xfId="206"/>
    <cellStyle name="40% - Accent6 4" xfId="207"/>
    <cellStyle name="40% - Accent6 4 2" xfId="208"/>
    <cellStyle name="40% - Accent6 4 3" xfId="209"/>
    <cellStyle name="40% - Accent6 4 4" xfId="210"/>
    <cellStyle name="40% - Accent6 5" xfId="211"/>
    <cellStyle name="40% - Accent6 6" xfId="212"/>
    <cellStyle name="40% - Accent6 7" xfId="213"/>
    <cellStyle name="60% - Accent1 2" xfId="214"/>
    <cellStyle name="60% - Accent1 2 2" xfId="215"/>
    <cellStyle name="60% - Accent1 2 3" xfId="216"/>
    <cellStyle name="60% - Accent1 2 4" xfId="217"/>
    <cellStyle name="60% - Accent1 3" xfId="218"/>
    <cellStyle name="60% - Accent1 3 2" xfId="219"/>
    <cellStyle name="60% - Accent1 3 3" xfId="220"/>
    <cellStyle name="60% - Accent1 3 4" xfId="221"/>
    <cellStyle name="60% - Accent1 4" xfId="222"/>
    <cellStyle name="60% - Accent1 4 2" xfId="223"/>
    <cellStyle name="60% - Accent1 4 3" xfId="224"/>
    <cellStyle name="60% - Accent1 4 4" xfId="225"/>
    <cellStyle name="60% - Accent1 5" xfId="226"/>
    <cellStyle name="60% - Accent1 6" xfId="227"/>
    <cellStyle name="60% - Accent1 7" xfId="228"/>
    <cellStyle name="60% - Accent2 2" xfId="229"/>
    <cellStyle name="60% - Accent2 2 2" xfId="230"/>
    <cellStyle name="60% - Accent2 2 3" xfId="231"/>
    <cellStyle name="60% - Accent2 2 4" xfId="232"/>
    <cellStyle name="60% - Accent2 3" xfId="233"/>
    <cellStyle name="60% - Accent2 3 2" xfId="234"/>
    <cellStyle name="60% - Accent2 3 3" xfId="235"/>
    <cellStyle name="60% - Accent2 3 4" xfId="236"/>
    <cellStyle name="60% - Accent2 4" xfId="237"/>
    <cellStyle name="60% - Accent2 4 2" xfId="238"/>
    <cellStyle name="60% - Accent2 4 3" xfId="239"/>
    <cellStyle name="60% - Accent2 4 4" xfId="240"/>
    <cellStyle name="60% - Accent2 5" xfId="241"/>
    <cellStyle name="60% - Accent2 6" xfId="242"/>
    <cellStyle name="60% - Accent2 7" xfId="243"/>
    <cellStyle name="60% - Accent3 2" xfId="244"/>
    <cellStyle name="60% - Accent3 2 2" xfId="245"/>
    <cellStyle name="60% - Accent3 2 3" xfId="246"/>
    <cellStyle name="60% - Accent3 2 4" xfId="247"/>
    <cellStyle name="60% - Accent3 3" xfId="248"/>
    <cellStyle name="60% - Accent3 3 2" xfId="249"/>
    <cellStyle name="60% - Accent3 3 3" xfId="250"/>
    <cellStyle name="60% - Accent3 3 4" xfId="251"/>
    <cellStyle name="60% - Accent3 4" xfId="252"/>
    <cellStyle name="60% - Accent3 4 2" xfId="253"/>
    <cellStyle name="60% - Accent3 4 3" xfId="254"/>
    <cellStyle name="60% - Accent3 4 4" xfId="255"/>
    <cellStyle name="60% - Accent3 5" xfId="256"/>
    <cellStyle name="60% - Accent3 6" xfId="257"/>
    <cellStyle name="60% - Accent3 7" xfId="258"/>
    <cellStyle name="60% - Accent4 2" xfId="259"/>
    <cellStyle name="60% - Accent4 2 2" xfId="260"/>
    <cellStyle name="60% - Accent4 2 3" xfId="261"/>
    <cellStyle name="60% - Accent4 2 4" xfId="262"/>
    <cellStyle name="60% - Accent4 3" xfId="263"/>
    <cellStyle name="60% - Accent4 3 2" xfId="264"/>
    <cellStyle name="60% - Accent4 3 3" xfId="265"/>
    <cellStyle name="60% - Accent4 3 4" xfId="266"/>
    <cellStyle name="60% - Accent4 4" xfId="267"/>
    <cellStyle name="60% - Accent4 4 2" xfId="268"/>
    <cellStyle name="60% - Accent4 4 3" xfId="269"/>
    <cellStyle name="60% - Accent4 4 4" xfId="270"/>
    <cellStyle name="60% - Accent4 5" xfId="271"/>
    <cellStyle name="60% - Accent4 6" xfId="272"/>
    <cellStyle name="60% - Accent4 7" xfId="273"/>
    <cellStyle name="60% - Accent5 2" xfId="274"/>
    <cellStyle name="60% - Accent5 2 2" xfId="275"/>
    <cellStyle name="60% - Accent5 2 3" xfId="276"/>
    <cellStyle name="60% - Accent5 2 4" xfId="277"/>
    <cellStyle name="60% - Accent5 3" xfId="278"/>
    <cellStyle name="60% - Accent5 3 2" xfId="279"/>
    <cellStyle name="60% - Accent5 3 3" xfId="280"/>
    <cellStyle name="60% - Accent5 3 4" xfId="281"/>
    <cellStyle name="60% - Accent5 4" xfId="282"/>
    <cellStyle name="60% - Accent5 4 2" xfId="283"/>
    <cellStyle name="60% - Accent5 4 3" xfId="284"/>
    <cellStyle name="60% - Accent5 4 4" xfId="285"/>
    <cellStyle name="60% - Accent5 5" xfId="286"/>
    <cellStyle name="60% - Accent5 6" xfId="287"/>
    <cellStyle name="60% - Accent5 7" xfId="288"/>
    <cellStyle name="60% - Accent6 2" xfId="289"/>
    <cellStyle name="60% - Accent6 2 2" xfId="290"/>
    <cellStyle name="60% - Accent6 2 3" xfId="291"/>
    <cellStyle name="60% - Accent6 2 4" xfId="292"/>
    <cellStyle name="60% - Accent6 3" xfId="293"/>
    <cellStyle name="60% - Accent6 3 2" xfId="294"/>
    <cellStyle name="60% - Accent6 3 3" xfId="295"/>
    <cellStyle name="60% - Accent6 3 4" xfId="296"/>
    <cellStyle name="60% - Accent6 4" xfId="297"/>
    <cellStyle name="60% - Accent6 4 2" xfId="298"/>
    <cellStyle name="60% - Accent6 4 3" xfId="299"/>
    <cellStyle name="60% - Accent6 4 4" xfId="300"/>
    <cellStyle name="60% - Accent6 5" xfId="301"/>
    <cellStyle name="60% - Accent6 6" xfId="302"/>
    <cellStyle name="60% - Accent6 7" xfId="303"/>
    <cellStyle name="Accent1 2" xfId="304"/>
    <cellStyle name="Accent1 2 2" xfId="305"/>
    <cellStyle name="Accent1 2 3" xfId="306"/>
    <cellStyle name="Accent1 2 4" xfId="307"/>
    <cellStyle name="Accent1 3" xfId="308"/>
    <cellStyle name="Accent1 3 2" xfId="309"/>
    <cellStyle name="Accent1 3 3" xfId="310"/>
    <cellStyle name="Accent1 3 4" xfId="311"/>
    <cellStyle name="Accent1 4" xfId="312"/>
    <cellStyle name="Accent1 4 2" xfId="313"/>
    <cellStyle name="Accent1 4 3" xfId="314"/>
    <cellStyle name="Accent1 4 4" xfId="315"/>
    <cellStyle name="Accent1 5" xfId="316"/>
    <cellStyle name="Accent1 6" xfId="317"/>
    <cellStyle name="Accent1 7" xfId="318"/>
    <cellStyle name="Accent2 2" xfId="319"/>
    <cellStyle name="Accent2 2 2" xfId="320"/>
    <cellStyle name="Accent2 2 3" xfId="321"/>
    <cellStyle name="Accent2 2 4" xfId="322"/>
    <cellStyle name="Accent2 3" xfId="323"/>
    <cellStyle name="Accent2 3 2" xfId="324"/>
    <cellStyle name="Accent2 3 3" xfId="325"/>
    <cellStyle name="Accent2 3 4" xfId="326"/>
    <cellStyle name="Accent2 4" xfId="327"/>
    <cellStyle name="Accent2 4 2" xfId="328"/>
    <cellStyle name="Accent2 4 3" xfId="329"/>
    <cellStyle name="Accent2 4 4" xfId="330"/>
    <cellStyle name="Accent2 5" xfId="331"/>
    <cellStyle name="Accent2 6" xfId="332"/>
    <cellStyle name="Accent2 7" xfId="333"/>
    <cellStyle name="Accent3 2" xfId="334"/>
    <cellStyle name="Accent3 2 2" xfId="335"/>
    <cellStyle name="Accent3 2 3" xfId="336"/>
    <cellStyle name="Accent3 2 4" xfId="337"/>
    <cellStyle name="Accent3 3" xfId="338"/>
    <cellStyle name="Accent3 3 2" xfId="339"/>
    <cellStyle name="Accent3 3 3" xfId="340"/>
    <cellStyle name="Accent3 3 4" xfId="341"/>
    <cellStyle name="Accent3 4" xfId="342"/>
    <cellStyle name="Accent3 4 2" xfId="343"/>
    <cellStyle name="Accent3 4 3" xfId="344"/>
    <cellStyle name="Accent3 4 4" xfId="345"/>
    <cellStyle name="Accent3 5" xfId="346"/>
    <cellStyle name="Accent3 6" xfId="347"/>
    <cellStyle name="Accent3 7" xfId="348"/>
    <cellStyle name="Accent4 2" xfId="349"/>
    <cellStyle name="Accent4 2 2" xfId="350"/>
    <cellStyle name="Accent4 2 3" xfId="351"/>
    <cellStyle name="Accent4 2 4" xfId="352"/>
    <cellStyle name="Accent4 3" xfId="353"/>
    <cellStyle name="Accent4 3 2" xfId="354"/>
    <cellStyle name="Accent4 3 3" xfId="355"/>
    <cellStyle name="Accent4 3 4" xfId="356"/>
    <cellStyle name="Accent4 4" xfId="357"/>
    <cellStyle name="Accent4 4 2" xfId="358"/>
    <cellStyle name="Accent4 4 3" xfId="359"/>
    <cellStyle name="Accent4 4 4" xfId="360"/>
    <cellStyle name="Accent4 5" xfId="361"/>
    <cellStyle name="Accent4 6" xfId="362"/>
    <cellStyle name="Accent4 7" xfId="363"/>
    <cellStyle name="Accent5 2" xfId="364"/>
    <cellStyle name="Accent5 2 2" xfId="365"/>
    <cellStyle name="Accent5 2 3" xfId="366"/>
    <cellStyle name="Accent5 2 4" xfId="367"/>
    <cellStyle name="Accent5 3" xfId="368"/>
    <cellStyle name="Accent5 3 2" xfId="369"/>
    <cellStyle name="Accent5 3 3" xfId="370"/>
    <cellStyle name="Accent5 3 4" xfId="371"/>
    <cellStyle name="Accent5 4" xfId="372"/>
    <cellStyle name="Accent5 4 2" xfId="373"/>
    <cellStyle name="Accent5 4 3" xfId="374"/>
    <cellStyle name="Accent5 4 4" xfId="375"/>
    <cellStyle name="Accent5 5" xfId="376"/>
    <cellStyle name="Accent5 6" xfId="377"/>
    <cellStyle name="Accent5 7" xfId="378"/>
    <cellStyle name="Accent6 2" xfId="379"/>
    <cellStyle name="Accent6 2 2" xfId="380"/>
    <cellStyle name="Accent6 2 3" xfId="381"/>
    <cellStyle name="Accent6 2 4" xfId="382"/>
    <cellStyle name="Accent6 3" xfId="383"/>
    <cellStyle name="Accent6 3 2" xfId="384"/>
    <cellStyle name="Accent6 3 3" xfId="385"/>
    <cellStyle name="Accent6 3 4" xfId="386"/>
    <cellStyle name="Accent6 4" xfId="387"/>
    <cellStyle name="Accent6 4 2" xfId="388"/>
    <cellStyle name="Accent6 4 3" xfId="389"/>
    <cellStyle name="Accent6 4 4" xfId="390"/>
    <cellStyle name="Accent6 5" xfId="391"/>
    <cellStyle name="Accent6 6" xfId="392"/>
    <cellStyle name="Accent6 7" xfId="393"/>
    <cellStyle name="Bad 2" xfId="394"/>
    <cellStyle name="Bad 2 2" xfId="395"/>
    <cellStyle name="Bad 2 3" xfId="396"/>
    <cellStyle name="Bad 2 4" xfId="397"/>
    <cellStyle name="Bad 3" xfId="398"/>
    <cellStyle name="Bad 3 2" xfId="399"/>
    <cellStyle name="Bad 3 3" xfId="400"/>
    <cellStyle name="Bad 3 4" xfId="401"/>
    <cellStyle name="Bad 4" xfId="402"/>
    <cellStyle name="Bad 4 2" xfId="403"/>
    <cellStyle name="Bad 4 3" xfId="404"/>
    <cellStyle name="Bad 4 4" xfId="405"/>
    <cellStyle name="Bad 5" xfId="406"/>
    <cellStyle name="Bad 6" xfId="407"/>
    <cellStyle name="Bad 7" xfId="408"/>
    <cellStyle name="Calculation 2" xfId="409"/>
    <cellStyle name="Calculation 2 2" xfId="410"/>
    <cellStyle name="Calculation 2 3" xfId="411"/>
    <cellStyle name="Calculation 2 4" xfId="412"/>
    <cellStyle name="Calculation 3" xfId="413"/>
    <cellStyle name="Calculation 3 2" xfId="414"/>
    <cellStyle name="Calculation 3 3" xfId="415"/>
    <cellStyle name="Calculation 3 4" xfId="416"/>
    <cellStyle name="Calculation 4" xfId="417"/>
    <cellStyle name="Calculation 4 2" xfId="418"/>
    <cellStyle name="Calculation 4 3" xfId="419"/>
    <cellStyle name="Calculation 4 4" xfId="420"/>
    <cellStyle name="Calculation 5" xfId="421"/>
    <cellStyle name="Calculation 6" xfId="422"/>
    <cellStyle name="Calculation 7" xfId="423"/>
    <cellStyle name="Check Cell 2" xfId="424"/>
    <cellStyle name="Check Cell 2 2" xfId="425"/>
    <cellStyle name="Check Cell 2 3" xfId="426"/>
    <cellStyle name="Check Cell 2 4" xfId="427"/>
    <cellStyle name="Check Cell 3" xfId="428"/>
    <cellStyle name="Check Cell 3 2" xfId="429"/>
    <cellStyle name="Check Cell 3 3" xfId="430"/>
    <cellStyle name="Check Cell 3 4" xfId="431"/>
    <cellStyle name="Check Cell 4" xfId="432"/>
    <cellStyle name="Check Cell 4 2" xfId="433"/>
    <cellStyle name="Check Cell 4 3" xfId="434"/>
    <cellStyle name="Check Cell 4 4" xfId="435"/>
    <cellStyle name="Check Cell 5" xfId="436"/>
    <cellStyle name="Check Cell 6" xfId="437"/>
    <cellStyle name="Check Cell 7" xfId="438"/>
    <cellStyle name="Co #" xfId="439"/>
    <cellStyle name="Comma" xfId="1" builtinId="3"/>
    <cellStyle name="Comma 10" xfId="440"/>
    <cellStyle name="Comma 10 2" xfId="441"/>
    <cellStyle name="Comma 10 2 2" xfId="442"/>
    <cellStyle name="Comma 10 3" xfId="443"/>
    <cellStyle name="Comma 10 4" xfId="444"/>
    <cellStyle name="Comma 10 5" xfId="445"/>
    <cellStyle name="Comma 10 6" xfId="446"/>
    <cellStyle name="Comma 10 7" xfId="447"/>
    <cellStyle name="Comma 11" xfId="448"/>
    <cellStyle name="Comma 11 2" xfId="449"/>
    <cellStyle name="Comma 12" xfId="450"/>
    <cellStyle name="Comma 13" xfId="26"/>
    <cellStyle name="Comma 13 2" xfId="451"/>
    <cellStyle name="Comma 13 3" xfId="452"/>
    <cellStyle name="Comma 13 3 2" xfId="453"/>
    <cellStyle name="Comma 13 3 3" xfId="27"/>
    <cellStyle name="Comma 13 3 3 2" xfId="1065"/>
    <cellStyle name="Comma 13 4" xfId="454"/>
    <cellStyle name="Comma 14" xfId="455"/>
    <cellStyle name="Comma 15" xfId="456"/>
    <cellStyle name="Comma 15 2" xfId="457"/>
    <cellStyle name="Comma 15 2 2" xfId="458"/>
    <cellStyle name="Comma 15 3" xfId="459"/>
    <cellStyle name="Comma 16" xfId="460"/>
    <cellStyle name="Comma 17" xfId="461"/>
    <cellStyle name="Comma 17 2" xfId="462"/>
    <cellStyle name="Comma 18" xfId="463"/>
    <cellStyle name="Comma 19" xfId="464"/>
    <cellStyle name="Comma 19 2" xfId="465"/>
    <cellStyle name="Comma 19 5" xfId="466"/>
    <cellStyle name="Comma 2" xfId="8"/>
    <cellStyle name="Comma 2 2" xfId="467"/>
    <cellStyle name="Comma 2 2 2" xfId="16"/>
    <cellStyle name="Comma 2 2 2 2" xfId="468"/>
    <cellStyle name="Comma 2 2 2 3" xfId="469"/>
    <cellStyle name="Comma 2 2 2 4" xfId="470"/>
    <cellStyle name="Comma 2 2 2 5" xfId="471"/>
    <cellStyle name="Comma 2 2 3" xfId="472"/>
    <cellStyle name="Comma 2 2 4" xfId="473"/>
    <cellStyle name="Comma 2 2 5" xfId="474"/>
    <cellStyle name="Comma 2 2 6" xfId="475"/>
    <cellStyle name="Comma 2 3" xfId="476"/>
    <cellStyle name="Comma 2 4" xfId="477"/>
    <cellStyle name="Comma 2 5" xfId="22"/>
    <cellStyle name="Comma 2 6" xfId="478"/>
    <cellStyle name="Comma 20" xfId="479"/>
    <cellStyle name="Comma 20 5" xfId="480"/>
    <cellStyle name="Comma 21" xfId="481"/>
    <cellStyle name="Comma 22" xfId="482"/>
    <cellStyle name="Comma 23" xfId="483"/>
    <cellStyle name="Comma 24" xfId="484"/>
    <cellStyle name="Comma 25" xfId="485"/>
    <cellStyle name="Comma 25 2" xfId="486"/>
    <cellStyle name="Comma 26" xfId="487"/>
    <cellStyle name="Comma 27" xfId="488"/>
    <cellStyle name="Comma 28" xfId="489"/>
    <cellStyle name="Comma 29" xfId="490"/>
    <cellStyle name="Comma 3" xfId="491"/>
    <cellStyle name="Comma 3 2" xfId="492"/>
    <cellStyle name="Comma 3 2 2" xfId="493"/>
    <cellStyle name="Comma 3 3" xfId="494"/>
    <cellStyle name="Comma 3 4" xfId="495"/>
    <cellStyle name="Comma 3 5" xfId="496"/>
    <cellStyle name="Comma 3 6" xfId="497"/>
    <cellStyle name="Comma 30" xfId="498"/>
    <cellStyle name="Comma 31" xfId="499"/>
    <cellStyle name="Comma 32" xfId="500"/>
    <cellStyle name="Comma 33" xfId="501"/>
    <cellStyle name="Comma 34" xfId="1061"/>
    <cellStyle name="Comma 35" xfId="1068"/>
    <cellStyle name="Comma 36" xfId="1074"/>
    <cellStyle name="Comma 37" xfId="1076"/>
    <cellStyle name="Comma 38" xfId="1079"/>
    <cellStyle name="Comma 39" xfId="1084"/>
    <cellStyle name="Comma 4" xfId="502"/>
    <cellStyle name="Comma 4 2" xfId="503"/>
    <cellStyle name="Comma 4 2 2" xfId="504"/>
    <cellStyle name="Comma 4 2 3" xfId="505"/>
    <cellStyle name="Comma 4 2 4" xfId="506"/>
    <cellStyle name="Comma 4 2 5" xfId="507"/>
    <cellStyle name="Comma 4 3" xfId="508"/>
    <cellStyle name="Comma 4 4" xfId="509"/>
    <cellStyle name="Comma 4 5" xfId="510"/>
    <cellStyle name="Comma 5" xfId="511"/>
    <cellStyle name="Comma 5 2" xfId="512"/>
    <cellStyle name="Comma 5 3" xfId="513"/>
    <cellStyle name="Comma 5 4" xfId="514"/>
    <cellStyle name="Comma 5 5" xfId="515"/>
    <cellStyle name="Comma 6" xfId="516"/>
    <cellStyle name="Comma 6 2" xfId="517"/>
    <cellStyle name="Comma 6 3" xfId="518"/>
    <cellStyle name="Comma 6 4" xfId="519"/>
    <cellStyle name="Comma 7" xfId="520"/>
    <cellStyle name="Comma 7 2" xfId="521"/>
    <cellStyle name="Comma 7 3" xfId="522"/>
    <cellStyle name="Comma 7 4" xfId="523"/>
    <cellStyle name="Comma 7 5" xfId="524"/>
    <cellStyle name="Comma 8" xfId="525"/>
    <cellStyle name="Comma 8 2" xfId="526"/>
    <cellStyle name="Comma 8 2 2" xfId="527"/>
    <cellStyle name="Comma 8 2 2 2" xfId="528"/>
    <cellStyle name="Comma 8 2 3" xfId="529"/>
    <cellStyle name="Comma 8 2 4" xfId="530"/>
    <cellStyle name="Comma 8 2 5" xfId="531"/>
    <cellStyle name="Comma 8 2 6" xfId="532"/>
    <cellStyle name="Comma 8 3" xfId="533"/>
    <cellStyle name="Comma 8 4" xfId="534"/>
    <cellStyle name="Comma 8 5" xfId="535"/>
    <cellStyle name="Comma 8 6" xfId="536"/>
    <cellStyle name="Comma 9" xfId="537"/>
    <cellStyle name="Comma 9 2" xfId="538"/>
    <cellStyle name="Currency" xfId="1088" builtinId="4"/>
    <cellStyle name="Currency 10" xfId="1095"/>
    <cellStyle name="Currency 2" xfId="539"/>
    <cellStyle name="Currency 2 2" xfId="540"/>
    <cellStyle name="Currency 2 2 15" xfId="541"/>
    <cellStyle name="Currency 2 2 2" xfId="542"/>
    <cellStyle name="Currency 2 3" xfId="543"/>
    <cellStyle name="Currency 2 4" xfId="544"/>
    <cellStyle name="Currency 2 5" xfId="545"/>
    <cellStyle name="Currency 3" xfId="546"/>
    <cellStyle name="Currency 3 2" xfId="547"/>
    <cellStyle name="Currency 4" xfId="548"/>
    <cellStyle name="Currency 4 2" xfId="549"/>
    <cellStyle name="Currency 5" xfId="550"/>
    <cellStyle name="Currency 6" xfId="551"/>
    <cellStyle name="Currency 6 2" xfId="552"/>
    <cellStyle name="Currency 7" xfId="553"/>
    <cellStyle name="Currency 8" xfId="1062"/>
    <cellStyle name="Currency 9" xfId="1086"/>
    <cellStyle name="Date" xfId="554"/>
    <cellStyle name="Date-Regulatory" xfId="555"/>
    <cellStyle name="Euro" xfId="556"/>
    <cellStyle name="Euro 2" xfId="557"/>
    <cellStyle name="Explanatory Text 2" xfId="558"/>
    <cellStyle name="Explanatory Text 2 2" xfId="559"/>
    <cellStyle name="Explanatory Text 2 3" xfId="560"/>
    <cellStyle name="Explanatory Text 2 4" xfId="561"/>
    <cellStyle name="Explanatory Text 3" xfId="562"/>
    <cellStyle name="Explanatory Text 3 2" xfId="563"/>
    <cellStyle name="Explanatory Text 3 3" xfId="564"/>
    <cellStyle name="Explanatory Text 3 4" xfId="565"/>
    <cellStyle name="Explanatory Text 4" xfId="566"/>
    <cellStyle name="Explanatory Text 4 2" xfId="567"/>
    <cellStyle name="Explanatory Text 4 3" xfId="568"/>
    <cellStyle name="Explanatory Text 4 4" xfId="569"/>
    <cellStyle name="Explanatory Text 5" xfId="570"/>
    <cellStyle name="Explanatory Text 6" xfId="571"/>
    <cellStyle name="Explanatory Text 7" xfId="572"/>
    <cellStyle name="Footnote" xfId="573"/>
    <cellStyle name="Footnote 2" xfId="574"/>
    <cellStyle name="Footnote 3" xfId="575"/>
    <cellStyle name="Footnote 4" xfId="576"/>
    <cellStyle name="Good 2" xfId="577"/>
    <cellStyle name="Good 2 2" xfId="578"/>
    <cellStyle name="Good 2 3" xfId="579"/>
    <cellStyle name="Good 2 4" xfId="580"/>
    <cellStyle name="Good 3" xfId="581"/>
    <cellStyle name="Good 3 2" xfId="582"/>
    <cellStyle name="Good 3 3" xfId="583"/>
    <cellStyle name="Good 3 4" xfId="584"/>
    <cellStyle name="Good 4" xfId="585"/>
    <cellStyle name="Good 4 2" xfId="586"/>
    <cellStyle name="Good 4 3" xfId="587"/>
    <cellStyle name="Good 4 4" xfId="588"/>
    <cellStyle name="Good 5" xfId="589"/>
    <cellStyle name="Good 6" xfId="590"/>
    <cellStyle name="Good 7" xfId="591"/>
    <cellStyle name="Heading 1" xfId="1071" builtinId="16"/>
    <cellStyle name="Heading 1 2" xfId="592"/>
    <cellStyle name="Heading 1 2 2" xfId="593"/>
    <cellStyle name="Heading 1 2 3" xfId="594"/>
    <cellStyle name="Heading 1 2 4" xfId="595"/>
    <cellStyle name="Heading 1 3" xfId="596"/>
    <cellStyle name="Heading 1 3 2" xfId="597"/>
    <cellStyle name="Heading 1 3 3" xfId="598"/>
    <cellStyle name="Heading 1 3 4" xfId="599"/>
    <cellStyle name="Heading 1 4" xfId="600"/>
    <cellStyle name="Heading 1 4 2" xfId="601"/>
    <cellStyle name="Heading 1 4 3" xfId="602"/>
    <cellStyle name="Heading 1 4 4" xfId="603"/>
    <cellStyle name="Heading 1 5" xfId="604"/>
    <cellStyle name="Heading 1 6" xfId="605"/>
    <cellStyle name="Heading 1 7" xfId="606"/>
    <cellStyle name="Heading 2" xfId="1072" builtinId="17"/>
    <cellStyle name="Heading 2 2" xfId="607"/>
    <cellStyle name="Heading 2 2 2" xfId="608"/>
    <cellStyle name="Heading 2 2 3" xfId="609"/>
    <cellStyle name="Heading 2 2 4" xfId="610"/>
    <cellStyle name="Heading 2 3" xfId="611"/>
    <cellStyle name="Heading 2 3 2" xfId="612"/>
    <cellStyle name="Heading 2 3 3" xfId="613"/>
    <cellStyle name="Heading 2 3 4" xfId="614"/>
    <cellStyle name="Heading 2 4" xfId="615"/>
    <cellStyle name="Heading 2 4 2" xfId="616"/>
    <cellStyle name="Heading 2 4 3" xfId="617"/>
    <cellStyle name="Heading 2 4 4" xfId="618"/>
    <cellStyle name="Heading 2 5" xfId="619"/>
    <cellStyle name="Heading 2 6" xfId="620"/>
    <cellStyle name="Heading 2 7" xfId="621"/>
    <cellStyle name="Heading 3" xfId="1090" builtinId="18"/>
    <cellStyle name="Heading 3 2" xfId="622"/>
    <cellStyle name="Heading 3 2 2" xfId="623"/>
    <cellStyle name="Heading 3 2 3" xfId="624"/>
    <cellStyle name="Heading 3 2 4" xfId="625"/>
    <cellStyle name="Heading 3 3" xfId="626"/>
    <cellStyle name="Heading 3 3 2" xfId="627"/>
    <cellStyle name="Heading 3 3 3" xfId="628"/>
    <cellStyle name="Heading 3 3 4" xfId="629"/>
    <cellStyle name="Heading 3 4" xfId="630"/>
    <cellStyle name="Heading 3 4 2" xfId="631"/>
    <cellStyle name="Heading 3 4 3" xfId="632"/>
    <cellStyle name="Heading 3 4 4" xfId="633"/>
    <cellStyle name="Heading 3 5" xfId="634"/>
    <cellStyle name="Heading 3 6" xfId="635"/>
    <cellStyle name="Heading 3 7" xfId="636"/>
    <cellStyle name="Heading 4 2" xfId="637"/>
    <cellStyle name="Heading 4 2 2" xfId="638"/>
    <cellStyle name="Heading 4 2 3" xfId="639"/>
    <cellStyle name="Heading 4 2 4" xfId="640"/>
    <cellStyle name="Heading 4 3" xfId="641"/>
    <cellStyle name="Heading 4 3 2" xfId="642"/>
    <cellStyle name="Heading 4 3 3" xfId="643"/>
    <cellStyle name="Heading 4 3 4" xfId="644"/>
    <cellStyle name="Heading 4 4" xfId="645"/>
    <cellStyle name="Heading 4 4 2" xfId="646"/>
    <cellStyle name="Heading 4 4 3" xfId="647"/>
    <cellStyle name="Heading 4 4 4" xfId="648"/>
    <cellStyle name="Heading 4 5" xfId="649"/>
    <cellStyle name="Heading 4 6" xfId="650"/>
    <cellStyle name="Heading 4 7" xfId="651"/>
    <cellStyle name="Input" xfId="1091" builtinId="20"/>
    <cellStyle name="Input 2" xfId="652"/>
    <cellStyle name="Input 2 2" xfId="653"/>
    <cellStyle name="Input 2 3" xfId="654"/>
    <cellStyle name="Input 2 4" xfId="655"/>
    <cellStyle name="Input 3" xfId="656"/>
    <cellStyle name="Input 3 2" xfId="657"/>
    <cellStyle name="Input 3 3" xfId="658"/>
    <cellStyle name="Input 3 4" xfId="659"/>
    <cellStyle name="Input 4" xfId="660"/>
    <cellStyle name="Input 4 2" xfId="661"/>
    <cellStyle name="Input 4 3" xfId="662"/>
    <cellStyle name="Input 4 4" xfId="663"/>
    <cellStyle name="Input 5" xfId="664"/>
    <cellStyle name="Input 6" xfId="665"/>
    <cellStyle name="Input 7" xfId="666"/>
    <cellStyle name="Line Number" xfId="667"/>
    <cellStyle name="Linked Cell 2" xfId="668"/>
    <cellStyle name="Linked Cell 2 2" xfId="669"/>
    <cellStyle name="Linked Cell 2 3" xfId="670"/>
    <cellStyle name="Linked Cell 2 4" xfId="671"/>
    <cellStyle name="Linked Cell 3" xfId="672"/>
    <cellStyle name="Linked Cell 3 2" xfId="673"/>
    <cellStyle name="Linked Cell 3 3" xfId="674"/>
    <cellStyle name="Linked Cell 3 4" xfId="675"/>
    <cellStyle name="Linked Cell 4" xfId="676"/>
    <cellStyle name="Linked Cell 4 2" xfId="677"/>
    <cellStyle name="Linked Cell 4 3" xfId="678"/>
    <cellStyle name="Linked Cell 4 4" xfId="679"/>
    <cellStyle name="Linked Cell 5" xfId="680"/>
    <cellStyle name="Linked Cell 6" xfId="681"/>
    <cellStyle name="Linked Cell 7" xfId="682"/>
    <cellStyle name="Neutral 2" xfId="683"/>
    <cellStyle name="Neutral 2 2" xfId="684"/>
    <cellStyle name="Neutral 2 3" xfId="685"/>
    <cellStyle name="Neutral 2 4" xfId="686"/>
    <cellStyle name="Neutral 3" xfId="687"/>
    <cellStyle name="Neutral 3 2" xfId="688"/>
    <cellStyle name="Neutral 3 3" xfId="689"/>
    <cellStyle name="Neutral 3 4" xfId="690"/>
    <cellStyle name="Neutral 4" xfId="691"/>
    <cellStyle name="Neutral 4 2" xfId="692"/>
    <cellStyle name="Neutral 4 3" xfId="693"/>
    <cellStyle name="Neutral 4 4" xfId="694"/>
    <cellStyle name="Neutral 5" xfId="695"/>
    <cellStyle name="Neutral 6" xfId="696"/>
    <cellStyle name="Neutral 7" xfId="697"/>
    <cellStyle name="New Hire" xfId="1069"/>
    <cellStyle name="Normal" xfId="0" builtinId="0"/>
    <cellStyle name="Normal 10" xfId="698"/>
    <cellStyle name="Normal 10 2" xfId="699"/>
    <cellStyle name="Normal 10 3" xfId="700"/>
    <cellStyle name="Normal 10 4" xfId="701"/>
    <cellStyle name="Normal 10 5" xfId="702"/>
    <cellStyle name="Normal 10 6" xfId="703"/>
    <cellStyle name="Normal 10 7" xfId="704"/>
    <cellStyle name="Normal 11" xfId="705"/>
    <cellStyle name="Normal 11 2" xfId="706"/>
    <cellStyle name="Normal 11 3" xfId="707"/>
    <cellStyle name="Normal 11 4" xfId="708"/>
    <cellStyle name="Normal 11 5" xfId="709"/>
    <cellStyle name="Normal 11 6" xfId="710"/>
    <cellStyle name="Normal 11 7" xfId="711"/>
    <cellStyle name="Normal 12" xfId="712"/>
    <cellStyle name="Normal 12 2" xfId="713"/>
    <cellStyle name="Normal 12 3" xfId="714"/>
    <cellStyle name="Normal 12 4" xfId="715"/>
    <cellStyle name="Normal 12 5" xfId="716"/>
    <cellStyle name="Normal 12 6" xfId="717"/>
    <cellStyle name="Normal 12 7" xfId="718"/>
    <cellStyle name="Normal 13" xfId="719"/>
    <cellStyle name="Normal 13 2" xfId="720"/>
    <cellStyle name="Normal 13 3" xfId="721"/>
    <cellStyle name="Normal 13 4" xfId="722"/>
    <cellStyle name="Normal 13 5" xfId="723"/>
    <cellStyle name="Normal 13 6" xfId="724"/>
    <cellStyle name="Normal 13 7" xfId="725"/>
    <cellStyle name="Normal 14" xfId="726"/>
    <cellStyle name="Normal 14 2" xfId="727"/>
    <cellStyle name="Normal 14 3" xfId="728"/>
    <cellStyle name="Normal 14 4" xfId="729"/>
    <cellStyle name="Normal 14 5" xfId="730"/>
    <cellStyle name="Normal 14 6" xfId="731"/>
    <cellStyle name="Normal 14 7" xfId="732"/>
    <cellStyle name="Normal 15" xfId="733"/>
    <cellStyle name="Normal 15 2" xfId="734"/>
    <cellStyle name="Normal 15 3" xfId="735"/>
    <cellStyle name="Normal 15 4" xfId="736"/>
    <cellStyle name="Normal 15 5" xfId="737"/>
    <cellStyle name="Normal 15 6" xfId="738"/>
    <cellStyle name="Normal 15 7" xfId="739"/>
    <cellStyle name="Normal 16" xfId="740"/>
    <cellStyle name="Normal 16 2" xfId="741"/>
    <cellStyle name="Normal 16 3" xfId="742"/>
    <cellStyle name="Normal 16 4" xfId="743"/>
    <cellStyle name="Normal 16 5" xfId="744"/>
    <cellStyle name="Normal 16 6" xfId="745"/>
    <cellStyle name="Normal 16 7" xfId="746"/>
    <cellStyle name="Normal 17" xfId="747"/>
    <cellStyle name="Normal 17 2" xfId="748"/>
    <cellStyle name="Normal 17 3" xfId="749"/>
    <cellStyle name="Normal 17 4" xfId="750"/>
    <cellStyle name="Normal 17 5" xfId="751"/>
    <cellStyle name="Normal 17 6" xfId="752"/>
    <cellStyle name="Normal 17 7" xfId="753"/>
    <cellStyle name="Normal 18" xfId="754"/>
    <cellStyle name="Normal 18 2" xfId="755"/>
    <cellStyle name="Normal 18 3" xfId="756"/>
    <cellStyle name="Normal 18 4" xfId="757"/>
    <cellStyle name="Normal 18 5" xfId="758"/>
    <cellStyle name="Normal 18 6" xfId="759"/>
    <cellStyle name="Normal 18 7" xfId="760"/>
    <cellStyle name="Normal 19" xfId="761"/>
    <cellStyle name="Normal 19 2" xfId="762"/>
    <cellStyle name="Normal 19 3" xfId="763"/>
    <cellStyle name="Normal 19 4" xfId="764"/>
    <cellStyle name="Normal 2" xfId="9"/>
    <cellStyle name="Normal 2 10" xfId="4"/>
    <cellStyle name="Normal 2 2" xfId="765"/>
    <cellStyle name="Normal 2 2 2" xfId="766"/>
    <cellStyle name="Normal 2 2 2 2" xfId="767"/>
    <cellStyle name="Normal 2 2 3" xfId="768"/>
    <cellStyle name="Normal 2 2 4" xfId="769"/>
    <cellStyle name="Normal 2 2 5" xfId="770"/>
    <cellStyle name="Normal 2 2 6" xfId="771"/>
    <cellStyle name="Normal 2 2 7" xfId="772"/>
    <cellStyle name="Normal 2 2_Xl0000123" xfId="773"/>
    <cellStyle name="Normal 2 3" xfId="774"/>
    <cellStyle name="Normal 2 4" xfId="775"/>
    <cellStyle name="Normal 2 4 2" xfId="776"/>
    <cellStyle name="Normal 2 4 2 2" xfId="21"/>
    <cellStyle name="Normal 2 4 3" xfId="777"/>
    <cellStyle name="Normal 2 5" xfId="778"/>
    <cellStyle name="Normal 2 6" xfId="779"/>
    <cellStyle name="Normal 2 7" xfId="780"/>
    <cellStyle name="Normal 2 8" xfId="781"/>
    <cellStyle name="Normal 2 9" xfId="782"/>
    <cellStyle name="Normal 2_Adjustment to Insurance Expense WSC KY 2008" xfId="783"/>
    <cellStyle name="Normal 20" xfId="784"/>
    <cellStyle name="Normal 20 2" xfId="785"/>
    <cellStyle name="Normal 20 2 2" xfId="786"/>
    <cellStyle name="Normal 20 2 2 2" xfId="787"/>
    <cellStyle name="Normal 20 2 3" xfId="788"/>
    <cellStyle name="Normal 20 2 4" xfId="789"/>
    <cellStyle name="Normal 20 2 5" xfId="790"/>
    <cellStyle name="Normal 20 2 6" xfId="791"/>
    <cellStyle name="Normal 20 2 7" xfId="792"/>
    <cellStyle name="Normal 20 2 7 2" xfId="793"/>
    <cellStyle name="Normal 20 2 8" xfId="794"/>
    <cellStyle name="Normal 20 2 9" xfId="795"/>
    <cellStyle name="Normal 20 3" xfId="796"/>
    <cellStyle name="Normal 20 4" xfId="797"/>
    <cellStyle name="Normal 20 5" xfId="798"/>
    <cellStyle name="Normal 20 6" xfId="799"/>
    <cellStyle name="Normal 20 7" xfId="800"/>
    <cellStyle name="Normal 20_Xl0000121" xfId="801"/>
    <cellStyle name="Normal 21" xfId="802"/>
    <cellStyle name="Normal 21 2" xfId="803"/>
    <cellStyle name="Normal 21 2 2" xfId="804"/>
    <cellStyle name="Normal 21 3" xfId="805"/>
    <cellStyle name="Normal 21 4" xfId="806"/>
    <cellStyle name="Normal 21 5" xfId="807"/>
    <cellStyle name="Normal 21 6" xfId="808"/>
    <cellStyle name="Normal 21 7" xfId="809"/>
    <cellStyle name="Normal 21 8" xfId="810"/>
    <cellStyle name="Normal 22" xfId="811"/>
    <cellStyle name="Normal 22 2" xfId="812"/>
    <cellStyle name="Normal 23" xfId="813"/>
    <cellStyle name="Normal 23 2" xfId="814"/>
    <cellStyle name="Normal 24" xfId="11"/>
    <cellStyle name="Normal 24 2" xfId="815"/>
    <cellStyle name="Normal 25" xfId="816"/>
    <cellStyle name="Normal 26" xfId="817"/>
    <cellStyle name="Normal 26 2" xfId="818"/>
    <cellStyle name="Normal 26 2 2" xfId="819"/>
    <cellStyle name="Normal 27" xfId="820"/>
    <cellStyle name="Normal 27 2" xfId="821"/>
    <cellStyle name="Normal 27 2 2" xfId="822"/>
    <cellStyle name="Normal 27 2 3" xfId="23"/>
    <cellStyle name="Normal 27 3" xfId="24"/>
    <cellStyle name="Normal 28" xfId="823"/>
    <cellStyle name="Normal 28 2" xfId="824"/>
    <cellStyle name="Normal 28 2 2" xfId="825"/>
    <cellStyle name="Normal 29" xfId="826"/>
    <cellStyle name="Normal 3" xfId="827"/>
    <cellStyle name="Normal 3 2" xfId="828"/>
    <cellStyle name="Normal 3 2 2" xfId="829"/>
    <cellStyle name="Normal 3 2 3" xfId="830"/>
    <cellStyle name="Normal 3 2 4" xfId="831"/>
    <cellStyle name="Normal 3 3" xfId="832"/>
    <cellStyle name="Normal 3 3 2" xfId="833"/>
    <cellStyle name="Normal 3 3 20" xfId="834"/>
    <cellStyle name="Normal 3 3 3" xfId="835"/>
    <cellStyle name="Normal 3 3 4" xfId="836"/>
    <cellStyle name="Normal 3 3 5" xfId="837"/>
    <cellStyle name="Normal 3 3 6" xfId="838"/>
    <cellStyle name="Normal 3 3 7" xfId="839"/>
    <cellStyle name="Normal 3 4" xfId="840"/>
    <cellStyle name="Normal 3 5" xfId="841"/>
    <cellStyle name="Normal 3 6" xfId="842"/>
    <cellStyle name="Normal 30" xfId="843"/>
    <cellStyle name="Normal 30 2" xfId="844"/>
    <cellStyle name="Normal 31" xfId="845"/>
    <cellStyle name="Normal 31 2" xfId="20"/>
    <cellStyle name="Normal 32" xfId="13"/>
    <cellStyle name="Normal 32 10" xfId="846"/>
    <cellStyle name="Normal 32 10 2" xfId="847"/>
    <cellStyle name="Normal 33" xfId="10"/>
    <cellStyle name="Normal 34" xfId="848"/>
    <cellStyle name="Normal 34 2" xfId="849"/>
    <cellStyle name="Normal 35" xfId="850"/>
    <cellStyle name="Normal 36" xfId="851"/>
    <cellStyle name="Normal 37" xfId="852"/>
    <cellStyle name="Normal 38" xfId="853"/>
    <cellStyle name="Normal 39" xfId="854"/>
    <cellStyle name="Normal 4" xfId="855"/>
    <cellStyle name="Normal 4 2" xfId="856"/>
    <cellStyle name="Normal 4 2 10 2 2" xfId="857"/>
    <cellStyle name="Normal 4 2 2" xfId="858"/>
    <cellStyle name="Normal 4 2 3" xfId="859"/>
    <cellStyle name="Normal 4 2 4" xfId="860"/>
    <cellStyle name="Normal 4 2 5" xfId="861"/>
    <cellStyle name="Normal 4 2 6" xfId="862"/>
    <cellStyle name="Normal 4 2 7" xfId="863"/>
    <cellStyle name="Normal 4 3" xfId="864"/>
    <cellStyle name="Normal 4 4" xfId="865"/>
    <cellStyle name="Normal 4 5" xfId="866"/>
    <cellStyle name="Normal 40" xfId="867"/>
    <cellStyle name="Normal 40 2" xfId="14"/>
    <cellStyle name="Normal 41" xfId="868"/>
    <cellStyle name="Normal 42" xfId="869"/>
    <cellStyle name="Normal 43" xfId="870"/>
    <cellStyle name="Normal 44" xfId="871"/>
    <cellStyle name="Normal 45" xfId="872"/>
    <cellStyle name="Normal 46" xfId="873"/>
    <cellStyle name="Normal 47" xfId="874"/>
    <cellStyle name="Normal 47 2" xfId="875"/>
    <cellStyle name="Normal 48" xfId="876"/>
    <cellStyle name="Normal 49" xfId="877"/>
    <cellStyle name="Normal 49 2" xfId="878"/>
    <cellStyle name="Normal 49 3" xfId="17"/>
    <cellStyle name="Normal 49 3 2" xfId="1064"/>
    <cellStyle name="Normal 5" xfId="879"/>
    <cellStyle name="Normal 5 2" xfId="880"/>
    <cellStyle name="Normal 5 2 2" xfId="881"/>
    <cellStyle name="Normal 5 2 3" xfId="882"/>
    <cellStyle name="Normal 5 2 4" xfId="883"/>
    <cellStyle name="Normal 5 2 5" xfId="884"/>
    <cellStyle name="Normal 5 2 6" xfId="885"/>
    <cellStyle name="Normal 5 2 7" xfId="886"/>
    <cellStyle name="Normal 5 3" xfId="887"/>
    <cellStyle name="Normal 5 4" xfId="888"/>
    <cellStyle name="Normal 5 5" xfId="889"/>
    <cellStyle name="Normal 50" xfId="890"/>
    <cellStyle name="Normal 51" xfId="891"/>
    <cellStyle name="Normal 52" xfId="892"/>
    <cellStyle name="Normal 53" xfId="893"/>
    <cellStyle name="Normal 54" xfId="894"/>
    <cellStyle name="Normal 55" xfId="895"/>
    <cellStyle name="Normal 56" xfId="25"/>
    <cellStyle name="Normal 57" xfId="896"/>
    <cellStyle name="Normal 58" xfId="897"/>
    <cellStyle name="Normal 59" xfId="1060"/>
    <cellStyle name="Normal 6" xfId="15"/>
    <cellStyle name="Normal 6 10" xfId="898"/>
    <cellStyle name="Normal 6 2" xfId="899"/>
    <cellStyle name="Normal 6 2 2" xfId="900"/>
    <cellStyle name="Normal 6 2 2 2" xfId="901"/>
    <cellStyle name="Normal 6 2 2 3" xfId="902"/>
    <cellStyle name="Normal 6 2 2 4" xfId="903"/>
    <cellStyle name="Normal 6 2 2 5" xfId="904"/>
    <cellStyle name="Normal 6 2 2 6" xfId="905"/>
    <cellStyle name="Normal 6 2 3" xfId="906"/>
    <cellStyle name="Normal 6 2 4" xfId="907"/>
    <cellStyle name="Normal 6 2 5" xfId="908"/>
    <cellStyle name="Normal 6 2 6" xfId="909"/>
    <cellStyle name="Normal 6 2 7" xfId="910"/>
    <cellStyle name="Normal 6 2 8" xfId="911"/>
    <cellStyle name="Normal 6 2_Xl0000121" xfId="912"/>
    <cellStyle name="Normal 6 3" xfId="913"/>
    <cellStyle name="Normal 6 4" xfId="914"/>
    <cellStyle name="Normal 6 5" xfId="915"/>
    <cellStyle name="Normal 6 6" xfId="916"/>
    <cellStyle name="Normal 6 6 2" xfId="917"/>
    <cellStyle name="Normal 6 7" xfId="918"/>
    <cellStyle name="Normal 6 8" xfId="919"/>
    <cellStyle name="Normal 6 9" xfId="920"/>
    <cellStyle name="Normal 6_Sheet1" xfId="921"/>
    <cellStyle name="Normal 60" xfId="1066"/>
    <cellStyle name="Normal 60 2" xfId="1077"/>
    <cellStyle name="Normal 61" xfId="1067"/>
    <cellStyle name="Normal 62" xfId="1073"/>
    <cellStyle name="Normal 63" xfId="1075"/>
    <cellStyle name="Normal 64" xfId="1078"/>
    <cellStyle name="Normal 65" xfId="1080"/>
    <cellStyle name="Normal 66" xfId="1081"/>
    <cellStyle name="Normal 67" xfId="1082"/>
    <cellStyle name="Normal 68" xfId="1085"/>
    <cellStyle name="Normal 69" xfId="1089"/>
    <cellStyle name="Normal 7" xfId="922"/>
    <cellStyle name="Normal 7 2" xfId="923"/>
    <cellStyle name="Normal 7 2 2" xfId="924"/>
    <cellStyle name="Normal 7 2 3" xfId="925"/>
    <cellStyle name="Normal 7 2 4" xfId="926"/>
    <cellStyle name="Normal 7 2 5" xfId="927"/>
    <cellStyle name="Normal 7 2 6" xfId="928"/>
    <cellStyle name="Normal 7 3" xfId="929"/>
    <cellStyle name="Normal 7 4" xfId="930"/>
    <cellStyle name="Normal 7 5" xfId="931"/>
    <cellStyle name="Normal 7 6" xfId="932"/>
    <cellStyle name="Normal 7 7" xfId="933"/>
    <cellStyle name="Normal 7 8" xfId="934"/>
    <cellStyle name="Normal 7_Xl0000121" xfId="935"/>
    <cellStyle name="Normal 70" xfId="1093"/>
    <cellStyle name="Normal 71" xfId="1094"/>
    <cellStyle name="Normal 8" xfId="936"/>
    <cellStyle name="Normal 8 2" xfId="937"/>
    <cellStyle name="Normal 8 3" xfId="938"/>
    <cellStyle name="Normal 8 4" xfId="939"/>
    <cellStyle name="Normal 8 5" xfId="940"/>
    <cellStyle name="Normal 8 6" xfId="941"/>
    <cellStyle name="Normal 8 7" xfId="942"/>
    <cellStyle name="Normal 9" xfId="943"/>
    <cellStyle name="Normal 9 2" xfId="944"/>
    <cellStyle name="Normal 9 3" xfId="945"/>
    <cellStyle name="Normal 9 4" xfId="946"/>
    <cellStyle name="Normal 9 5" xfId="947"/>
    <cellStyle name="Normal 9 6" xfId="948"/>
    <cellStyle name="Normal 9 7" xfId="949"/>
    <cellStyle name="Normal_monthly.bill.wp" xfId="5"/>
    <cellStyle name="Normal_salary.wp" xfId="7"/>
    <cellStyle name="Normal_TRANS.RC.94.W/P.SAL" xfId="3"/>
    <cellStyle name="Normal_TRANS.RC.94.W/P.SAL 2" xfId="1059"/>
    <cellStyle name="Normal_TRANS.RC.94.W/P.SAL 2 2" xfId="19"/>
    <cellStyle name="Normal_TRANS.RC.94.W/P.SAL 3" xfId="18"/>
    <cellStyle name="Note 2" xfId="950"/>
    <cellStyle name="Note 2 2" xfId="951"/>
    <cellStyle name="Note 2 3" xfId="952"/>
    <cellStyle name="Note 2 4" xfId="953"/>
    <cellStyle name="Note 3" xfId="954"/>
    <cellStyle name="Note 3 2" xfId="955"/>
    <cellStyle name="Note 3 3" xfId="956"/>
    <cellStyle name="Note 3 4" xfId="957"/>
    <cellStyle name="Note 4" xfId="958"/>
    <cellStyle name="Note 4 2" xfId="959"/>
    <cellStyle name="Note 4 3" xfId="960"/>
    <cellStyle name="Note 4 4" xfId="961"/>
    <cellStyle name="Note 5" xfId="962"/>
    <cellStyle name="Note 5 2" xfId="963"/>
    <cellStyle name="Note 6" xfId="964"/>
    <cellStyle name="Note 6 2" xfId="965"/>
    <cellStyle name="Note 7" xfId="966"/>
    <cellStyle name="Output 2" xfId="967"/>
    <cellStyle name="Output 2 2" xfId="968"/>
    <cellStyle name="Output 2 3" xfId="969"/>
    <cellStyle name="Output 2 4" xfId="970"/>
    <cellStyle name="Output 3" xfId="971"/>
    <cellStyle name="Output 3 2" xfId="972"/>
    <cellStyle name="Output 3 3" xfId="973"/>
    <cellStyle name="Output 3 4" xfId="974"/>
    <cellStyle name="Output 4" xfId="975"/>
    <cellStyle name="Output 4 2" xfId="976"/>
    <cellStyle name="Output 4 3" xfId="977"/>
    <cellStyle name="Output 4 4" xfId="978"/>
    <cellStyle name="Output 5" xfId="979"/>
    <cellStyle name="Output 6" xfId="980"/>
    <cellStyle name="Output 7" xfId="981"/>
    <cellStyle name="Percent" xfId="2" builtinId="5"/>
    <cellStyle name="Percent 10" xfId="982"/>
    <cellStyle name="Percent 11" xfId="983"/>
    <cellStyle name="Percent 11 2" xfId="984"/>
    <cellStyle name="Percent 12" xfId="985"/>
    <cellStyle name="Percent 13" xfId="1063"/>
    <cellStyle name="Percent 14" xfId="1083"/>
    <cellStyle name="Percent 15" xfId="1087"/>
    <cellStyle name="Percent 2" xfId="6"/>
    <cellStyle name="Percent 2 10" xfId="986"/>
    <cellStyle name="Percent 2 2" xfId="987"/>
    <cellStyle name="Percent 2 3" xfId="988"/>
    <cellStyle name="Percent 2 4" xfId="989"/>
    <cellStyle name="Percent 2 5" xfId="990"/>
    <cellStyle name="Percent 2 6" xfId="991"/>
    <cellStyle name="Percent 2 7" xfId="992"/>
    <cellStyle name="Percent 2 8" xfId="28"/>
    <cellStyle name="Percent 2 9" xfId="993"/>
    <cellStyle name="Percent 3" xfId="994"/>
    <cellStyle name="Percent 3 2" xfId="995"/>
    <cellStyle name="Percent 3 2 2" xfId="996"/>
    <cellStyle name="Percent 3 2 3" xfId="997"/>
    <cellStyle name="Percent 3 2 4" xfId="998"/>
    <cellStyle name="Percent 3 3" xfId="999"/>
    <cellStyle name="Percent 3 4" xfId="1000"/>
    <cellStyle name="Percent 3 5" xfId="1001"/>
    <cellStyle name="Percent 4" xfId="1002"/>
    <cellStyle name="Percent 4 2" xfId="1003"/>
    <cellStyle name="Percent 4 3" xfId="1004"/>
    <cellStyle name="Percent 4 4" xfId="1005"/>
    <cellStyle name="Percent 4 5" xfId="1006"/>
    <cellStyle name="Percent 5" xfId="1007"/>
    <cellStyle name="Percent 6" xfId="1008"/>
    <cellStyle name="Percent 6 2" xfId="1009"/>
    <cellStyle name="Percent 7" xfId="1010"/>
    <cellStyle name="Percent 8" xfId="12"/>
    <cellStyle name="Percent 8 2" xfId="1011"/>
    <cellStyle name="Percent 8 3" xfId="1012"/>
    <cellStyle name="Percent 9" xfId="1013"/>
    <cellStyle name="Terminated" xfId="1070"/>
    <cellStyle name="Title 2" xfId="1014"/>
    <cellStyle name="Title 2 2" xfId="1015"/>
    <cellStyle name="Title 2 3" xfId="1016"/>
    <cellStyle name="Title 2 4" xfId="1017"/>
    <cellStyle name="Title 3" xfId="1018"/>
    <cellStyle name="Title 3 2" xfId="1019"/>
    <cellStyle name="Title 3 3" xfId="1020"/>
    <cellStyle name="Title 3 4" xfId="1021"/>
    <cellStyle name="Title 4" xfId="1022"/>
    <cellStyle name="Title 4 2" xfId="1023"/>
    <cellStyle name="Title 4 3" xfId="1024"/>
    <cellStyle name="Title 4 4" xfId="1025"/>
    <cellStyle name="Title 5" xfId="1026"/>
    <cellStyle name="Title 6" xfId="1027"/>
    <cellStyle name="Title 7" xfId="1028"/>
    <cellStyle name="Total 2" xfId="1029"/>
    <cellStyle name="Total 2 2" xfId="1030"/>
    <cellStyle name="Total 2 3" xfId="1031"/>
    <cellStyle name="Total 2 4" xfId="1032"/>
    <cellStyle name="Total 3" xfId="1033"/>
    <cellStyle name="Total 3 2" xfId="1034"/>
    <cellStyle name="Total 3 3" xfId="1035"/>
    <cellStyle name="Total 3 4" xfId="1036"/>
    <cellStyle name="Total 4" xfId="1037"/>
    <cellStyle name="Total 4 2" xfId="1038"/>
    <cellStyle name="Total 4 3" xfId="1039"/>
    <cellStyle name="Total 4 4" xfId="1040"/>
    <cellStyle name="Total 5" xfId="1041"/>
    <cellStyle name="Total 6" xfId="1042"/>
    <cellStyle name="Total 7" xfId="1043"/>
    <cellStyle name="Warning Text 2" xfId="1044"/>
    <cellStyle name="Warning Text 2 2" xfId="1045"/>
    <cellStyle name="Warning Text 2 3" xfId="1046"/>
    <cellStyle name="Warning Text 2 4" xfId="1047"/>
    <cellStyle name="Warning Text 3" xfId="1048"/>
    <cellStyle name="Warning Text 3 2" xfId="1049"/>
    <cellStyle name="Warning Text 3 3" xfId="1050"/>
    <cellStyle name="Warning Text 3 4" xfId="1051"/>
    <cellStyle name="Warning Text 4" xfId="1052"/>
    <cellStyle name="Warning Text 4 2" xfId="1053"/>
    <cellStyle name="Warning Text 4 3" xfId="1054"/>
    <cellStyle name="Warning Text 4 4" xfId="1055"/>
    <cellStyle name="Warning Text 5" xfId="1056"/>
    <cellStyle name="Warning Text 6" xfId="1057"/>
    <cellStyle name="Warning Text 7" xfId="10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99-MFR's%20(A)%20Rate%20Bas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wshrake/Local%20Settings/Temporary%20Internet%20Files/Content.Outlook/JJT6KL69/Copy%20of%20Copy%20of%20CWSS%20ws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tnikodi/Local%20Settings/Temporary%20Internet%20Files/Content.Outlook/HD6NYU4M/2009%20Additions-Depreciation%20based%20on%201%205%25%20per%20books%20depreciation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Documents%20and%20Settings\Phyllis%20Dobbs\Desktop\SE50%20063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NG/BARNETT/Sub%20297/Schedules/Sub%20297%20Settle%20Sc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NC/083-CWS%20Systems,%20Inc/2010%20RC/Filing/Templates/CWS%20systems%202010%20Clearwater%20Filing%20New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NC/086-Carolina%20Trace%20Utilities/2008%20RC/Final%20Filing/Additional%20rate%20case%20schedule%20templates%20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NC/083-CWS%20Systems,%20Inc/2008%20RC/Additional%20rate%20case%20schedule%20templa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0.85\Rate%20Case\Maryland\043-Provinces%20Utilities\Provinces%202007%20Rate%20Case\TY%202007.06.30\2007%20Provinces%20filing%20template%20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Illinois/%232012%20Rate%20Cases/Holiday%20Hills/Filing%20Template/Holiday%20Hill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NC/122-Bradfield%20Farms/2014%20Rate%20Case/Filing%20Template/Bradfield%203.31.2014%20RC%20Filling%20O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IAL%20DEPT\ACCOUNTING\WSC%20Allocation\2006\123106\SE50%20063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termain.uiwater.com/ss/AS/SharedServicesDocuments/Headcount%20Reports/2017/2017%2012%20Utilities%20Inc%20Headcount%20Repo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Kentucky/2015%20WSCKY%20Rate%20Case/Salaries/From%20HR/2015%2009%20Utilities%20Inc%20Headcount%20Repor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NC/083-CWS%20Systems,%20Inc/2008%20RC/Misc%20Input/2007%20Financial%20Statements/183%202007%20TB%20reconstructed%20032608%20AA%20UA%20U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water.com\ratecase\Illinois\014-Galena%20Territory\2009%20RC%20Galena%20Territories\Filing%20Template\Galena%2009%20RC%20template%202010.02.24%20CONFIDENTIAL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NC/083-CWS%20Systems,%20Inc/2008%20RC/CWS%20Systems%2008%20RC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Rate%20Case\Transylvania%20Sub%207\Trans.%20Sub%207%20stipulat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yap/Local%20Settings/Temporary%20Internet%20Files/Content.Outlook/R6U424UY/Copy%20of%20Apple%20Canyon%2009%20RC%20Actual%20Filing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ndrejk/Local%20Settings/Temporary%20Internet%20Files/Content.Outlook/E2SRNVYC/June%202010%20Headcount%20New%20Re-Org%20V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NC/121-Carolina%20Pines/2008%20RC/Filling%20Template/Carolina%20Pines%2008%20RC%20Final%20Filin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.uiwater.com/files.uiwater.com/files.uiwater.com/files.uiwater.com/files.uiwater.com/files.uiwater.com/accounting/Documents%20and%20Settings/jqmischik/Desktop/Allocation/Upload%20Files/Dec%202007%20WSC%20Alloc%20For%20Uplo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Illinois/%232012%20Rate%20Cases/Lake%20Marian/Filing%20Template/Lake%20Marian%202011%20RC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NC/122-Bradfield%20Farms/2014%20Rate%20Case/Filing%20Template/Bradfield%2012.31.2014%20RC%20Filling%20ORM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Virginia/047-Massanutten/047%202014%20RC/Salary%20Workpapers/December%202013%20Headcoun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Illinois/%232014%20IL%20Consolidated%20Rate%20Case/Templates/IL%20Template%20V18%20(2015%20BGT,%20Repressi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FINANCIAL%20DEPT\FPA\ROE%20Schedules\2005%2012%20December\123105%20ROE%202-3v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Kentucky/2018%20WSCKY%20Rate%20Case/1-Filing/WSC%20Kentucky%20-%202018%20Historical%20TYE%202017%20Analysis%20-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Data"/>
      <sheetName val="WSC Factor"/>
      <sheetName val="WSC RB Adj"/>
      <sheetName val="CWS Off RB"/>
      <sheetName val="WSC ERC Adj"/>
      <sheetName val="WSC Alloc Adj"/>
      <sheetName val="WSC Exp Adj"/>
      <sheetName val="CWS Off Adj"/>
      <sheetName val="CWS Off Cost"/>
      <sheetName val="CWS Off %"/>
      <sheetName val="Legal Fees"/>
      <sheetName val="Other Outside Srv"/>
      <sheetName val="Finders Fees"/>
      <sheetName val="WSC Exp Alloc"/>
      <sheetName val="Benefits"/>
      <sheetName val="WSC Exp Compare"/>
      <sheetName val="CWS Off Exp"/>
      <sheetName val="CWS Off Compare"/>
      <sheetName val="WSC RB Alloc Per Books"/>
      <sheetName val="WSC RB Compare"/>
      <sheetName val="Insurance"/>
      <sheetName val="Audit Fees"/>
      <sheetName val="Oper Alloc - Dec 07"/>
      <sheetName val="Health Benefits"/>
      <sheetName val="Other Benefits"/>
    </sheetNames>
    <sheetDataSet>
      <sheetData sheetId="0">
        <row r="4">
          <cell r="C4" t="str">
            <v>For the Test Year Ended December 31, 2007</v>
          </cell>
        </row>
        <row r="42">
          <cell r="A42" t="str">
            <v>Calculated by the Public Staff based on information provided by the Company.</v>
          </cell>
        </row>
      </sheetData>
      <sheetData sheetId="1">
        <row r="1">
          <cell r="C1" t="str">
            <v>CAROLINA WATER SERVICE, INC., OF NC</v>
          </cell>
          <cell r="K1" t="str">
            <v>Henry Exhibit I</v>
          </cell>
        </row>
        <row r="4">
          <cell r="C4" t="str">
            <v>For The Test Year Ended December 31, 2007</v>
          </cell>
        </row>
        <row r="101">
          <cell r="C101" t="str">
            <v>CAROLINA TRACE UTILITIES, INC.</v>
          </cell>
        </row>
        <row r="102">
          <cell r="C102" t="str">
            <v>Docket No. W-1013, Sub 7</v>
          </cell>
        </row>
        <row r="152">
          <cell r="C152" t="str">
            <v>CWS SYSTEMS, INC.</v>
          </cell>
        </row>
        <row r="153">
          <cell r="C153" t="str">
            <v>Docket No. W-778, Sub 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-GL additions"/>
      <sheetName val="wp - Adj Depr"/>
      <sheetName val="UA Balance Sheet"/>
      <sheetName val="UR Balance Sheet"/>
      <sheetName val="AA Balance Sheet"/>
      <sheetName val="Combined Balance Sheet"/>
      <sheetName val="AA IS"/>
      <sheetName val="UA IS"/>
      <sheetName val="UR IS"/>
      <sheetName val="NARU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Data"/>
      <sheetName val="Index"/>
      <sheetName val="Water Return"/>
      <sheetName val="Sewer Return"/>
      <sheetName val="Combined RB (KF)"/>
      <sheetName val="Water RB (KF)"/>
      <sheetName val="Sewer RB (KF)"/>
      <sheetName val="Water plant"/>
      <sheetName val="Sewer plant"/>
      <sheetName val="Plant Adj"/>
      <sheetName val="Vehicles"/>
      <sheetName val="Computer"/>
      <sheetName val="Accum. Depr."/>
      <sheetName val="Org Costs"/>
      <sheetName val="Working Capital"/>
      <sheetName val="CIAC"/>
      <sheetName val="Mgmt Fees"/>
      <sheetName val="ADIT"/>
      <sheetName val="PAA"/>
      <sheetName val="Sub81PAA"/>
      <sheetName val="WSC RB"/>
      <sheetName val="Proforma"/>
      <sheetName val="Unamort. Deferred"/>
      <sheetName val="Def Maint"/>
      <sheetName val="Water Ex. Cap."/>
      <sheetName val="Ex. Book"/>
      <sheetName val="Cost Free"/>
      <sheetName val="CWS Off RB"/>
      <sheetName val="AFUDC"/>
      <sheetName val="Combined noi "/>
      <sheetName val="Water noi"/>
      <sheetName val="Sewer noi"/>
      <sheetName val="Depreciation"/>
      <sheetName val="Water comp."/>
      <sheetName val="Sewer comp."/>
      <sheetName val="Water footnotes"/>
      <sheetName val="Sewer footnotes"/>
      <sheetName val="Water misc. rev."/>
      <sheetName val="Sewer misc. rev."/>
      <sheetName val="Forfeit"/>
      <sheetName val="Uncollectibles"/>
      <sheetName val="Salaries"/>
      <sheetName val="Purchased Power"/>
      <sheetName val="Purchased Water &amp; Sewer"/>
      <sheetName val="Maint. &amp; Repair"/>
      <sheetName val="M&amp;R Deferred"/>
      <sheetName val="Chemicals"/>
      <sheetName val="Transportation"/>
      <sheetName val="Plant Salaries"/>
      <sheetName val="Outside Services-other"/>
      <sheetName val="Office Supplies"/>
      <sheetName val="Rate case"/>
      <sheetName val="Pension"/>
      <sheetName val="Other Insurance"/>
      <sheetName val="Miscellaneous"/>
      <sheetName val="Adjustment to CWS Office Exp"/>
      <sheetName val="Adjustment to WSC Expenses"/>
      <sheetName val="WSC Adj Factors"/>
      <sheetName val="Interest"/>
      <sheetName val="Water Annual."/>
      <sheetName val="Sewer Annual."/>
      <sheetName val="Property taxes"/>
      <sheetName val="Payroll Taxes"/>
      <sheetName val="Water Taxes"/>
      <sheetName val="Prod Deduct"/>
      <sheetName val="Sewer Taxes"/>
      <sheetName val="Water Rev. Req."/>
      <sheetName val="Sewer Rev. Req."/>
      <sheetName val="North Topsail Allocations"/>
      <sheetName val="PKS"/>
      <sheetName val="Water - Return - OR"/>
      <sheetName val="Sewer - Return - OR"/>
      <sheetName val="Water Inflat."/>
      <sheetName val="Water Ratios"/>
      <sheetName val="Sewer Inflat. "/>
      <sheetName val="Sewer Ratios"/>
      <sheetName val="New customer"/>
      <sheetName val="NSF"/>
      <sheetName val="Cut Off"/>
      <sheetName val="Corolla Return"/>
      <sheetName val="Corolla RB"/>
      <sheetName val="Corolla NOI"/>
      <sheetName val="Corolla Taxes"/>
      <sheetName val="Corolla Rev Rqmt"/>
      <sheetName val="PKS NOI"/>
      <sheetName val="PKS Taxes"/>
    </sheetNames>
    <sheetDataSet>
      <sheetData sheetId="0" refreshError="1">
        <row r="2">
          <cell r="C2" t="str">
            <v>CAROLINA WATER SERVICE, INC OF NC</v>
          </cell>
        </row>
        <row r="4">
          <cell r="C4" t="str">
            <v>For the Test Year Ended June 30, 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30.10 ERC avail adjust  "/>
      <sheetName val="COPY ELECTRONIC TB HERE"/>
      <sheetName val="Input Schedule"/>
      <sheetName val="Control Panel"/>
      <sheetName val="BS accts"/>
      <sheetName val="IS accts"/>
      <sheetName val="Linked TB"/>
      <sheetName val="Sch.A-B.S"/>
      <sheetName val="Sch.B-I.S"/>
      <sheetName val="Sch.C-R.B"/>
      <sheetName val="Sch.D&amp;E-REV"/>
      <sheetName val="Consumption Data"/>
      <sheetName val="wp.a-uncoll"/>
      <sheetName val="Wp-b Salary"/>
      <sheetName val="Wp-b Salary (2)"/>
      <sheetName val="wp-b3 Calc of Health and Other "/>
      <sheetName val="wp-b4 office salaries"/>
      <sheetName val="wp-c-def charges"/>
      <sheetName val="wp-c2-calc of def charges"/>
      <sheetName val="wp-c3-acc def inc taxes"/>
      <sheetName val="wp-c3a-adj acc def inc taxes"/>
      <sheetName val="wp-c3d-diff between tax and boo"/>
      <sheetName val="wp-d-rc.exp"/>
      <sheetName val="wp-e-toi"/>
      <sheetName val="wp-f-depr"/>
      <sheetName val="wp-g-inc.tx"/>
      <sheetName val="WP g-2 Calculation of DPFD %"/>
      <sheetName val="WP g-3 Calulation of DPFD"/>
      <sheetName val="wp.h-cap.struc"/>
      <sheetName val="wp-i-wc1"/>
      <sheetName val="wp-j-pf.plant"/>
      <sheetName val="wp-i-wc2"/>
      <sheetName val="wp-l-GL additions"/>
      <sheetName val="wp-n-CPI"/>
      <sheetName val="wp-m-penalties"/>
      <sheetName val="wp-p1 Allocation of Expenses"/>
      <sheetName val="Wp-p1 foot notes"/>
      <sheetName val="wp-p1a Allocation of Rate base"/>
      <sheetName val="wp-p1a foot notes"/>
      <sheetName val="wp-p2 Allocation of Vehicles"/>
      <sheetName val="wp-p2a Allocation of Trans Exp"/>
      <sheetName val="wp-p3-alloc of State computers"/>
      <sheetName val="wp-p4-alloc of WSC computers"/>
      <sheetName val="wp-p5 WSC Salary Allocation"/>
      <sheetName val="wp-p6 wsc legal fees"/>
      <sheetName val="wp-p7 WSC outside services"/>
      <sheetName val="20090109"/>
      <sheetName val="xxxRate-Rev Comp"/>
      <sheetName val="Sheet1"/>
    </sheetNames>
    <sheetDataSet>
      <sheetData sheetId="0" refreshError="1"/>
      <sheetData sheetId="1" refreshError="1"/>
      <sheetData sheetId="2">
        <row r="5">
          <cell r="C5" t="str">
            <v>Clearwater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ernald Exhibit 1-9"/>
      <sheetName val="Fernald Exhibit 1-9a"/>
      <sheetName val="Fernald Exhibit 1-7"/>
      <sheetName val="Fernald Exhibit 1-13"/>
      <sheetName val="Fernald Exhibit 1-1(c)(1)"/>
      <sheetName val="Fernald Exhibit 1-1(c)(2)"/>
      <sheetName val="Barnett Exhibit 3-8"/>
      <sheetName val="Barnett Exhibit 3-16"/>
    </sheetNames>
    <sheetDataSet>
      <sheetData sheetId="0">
        <row r="5">
          <cell r="B5" t="str">
            <v>Carolina Trace</v>
          </cell>
        </row>
        <row r="10">
          <cell r="B10">
            <v>0.51164419541236206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ernald Exhibit 1-9"/>
      <sheetName val="Fernald Exhibit 1-9a"/>
      <sheetName val="Fernald Exhibit 1-7"/>
      <sheetName val="Fernald Exhibit 1-13"/>
      <sheetName val="Fernald Exhibit 1-1(c)(1)"/>
      <sheetName val="Fernald Exhibit 1-1(c)(2)"/>
      <sheetName val="Barnett Exhibit 3-8"/>
      <sheetName val="Barnett Exhibit 3-16"/>
    </sheetNames>
    <sheetDataSet>
      <sheetData sheetId="0">
        <row r="5">
          <cell r="B5" t="str">
            <v>CWS Systems, Inc.</v>
          </cell>
        </row>
        <row r="13">
          <cell r="B13">
            <v>0.57797075040636103</v>
          </cell>
        </row>
        <row r="14">
          <cell r="B14">
            <v>0.42202924959363891</v>
          </cell>
        </row>
        <row r="20">
          <cell r="B20">
            <v>0.125</v>
          </cell>
        </row>
        <row r="21">
          <cell r="B21">
            <v>0.25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TB - 6.30.07"/>
      <sheetName val="Sch.A-B.S"/>
      <sheetName val="Sch.B-I.S"/>
      <sheetName val="Sch.C-R.B"/>
      <sheetName val="Sch.D&amp;E-REV"/>
      <sheetName val="Sch.D-1-Consumption Support"/>
      <sheetName val="Sch.F-xxxRate-Rev Comp"/>
      <sheetName val="wp-a-uncoll"/>
      <sheetName val="wp-b-salary"/>
      <sheetName val="wp-b1"/>
      <sheetName val="wp-b2"/>
      <sheetName val="wp-b3"/>
      <sheetName val="wp-b4"/>
      <sheetName val="wp-c-misc IS items"/>
      <sheetName val="wp-d-rc.exp"/>
      <sheetName val="wp-e-toi"/>
      <sheetName val="wp-f-depr"/>
      <sheetName val="wp-g-inc.tx"/>
      <sheetName val="wp-h-int.exp"/>
      <sheetName val="wp-h1-cap.struc"/>
      <sheetName val="wp-h2-Cap."/>
      <sheetName val="wp-i-wc"/>
      <sheetName val="wp-j-pf.plant"/>
      <sheetName val="wp-k-pf retirements"/>
      <sheetName val="wp-l-gl additions"/>
      <sheetName val="wp-m-other rb items"/>
      <sheetName val="wp-n-CPI"/>
      <sheetName val="wp-o-project phoenix "/>
      <sheetName val="wp-p-SE 90 allocation"/>
      <sheetName val="wp-q-Transportation expense"/>
      <sheetName val="wp-s-Purchased Power"/>
      <sheetName val="wp-t-Assumptions"/>
      <sheetName val="wp-u-Insurance Exp"/>
      <sheetName val="Bill Multiplier"/>
    </sheetNames>
    <sheetDataSet>
      <sheetData sheetId="0"/>
      <sheetData sheetId="1"/>
      <sheetData sheetId="2">
        <row r="1">
          <cell r="A1">
            <v>1052091</v>
          </cell>
        </row>
      </sheetData>
      <sheetData sheetId="3">
        <row r="10">
          <cell r="A10">
            <v>3011001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9">
          <cell r="C9">
            <v>3.5000000000000003E-2</v>
          </cell>
        </row>
        <row r="10">
          <cell r="C10">
            <v>7.6499999999999999E-2</v>
          </cell>
        </row>
        <row r="12">
          <cell r="C12">
            <v>6.2E-2</v>
          </cell>
        </row>
        <row r="15">
          <cell r="C15">
            <v>1.4500000000000001E-2</v>
          </cell>
        </row>
        <row r="18">
          <cell r="C18">
            <v>8.0000000000000002E-3</v>
          </cell>
        </row>
        <row r="20">
          <cell r="C20">
            <v>1.7999999999999999E-2</v>
          </cell>
        </row>
        <row r="21">
          <cell r="C21">
            <v>8500</v>
          </cell>
        </row>
        <row r="22">
          <cell r="C22">
            <v>1409</v>
          </cell>
        </row>
        <row r="23">
          <cell r="C23">
            <v>0.03</v>
          </cell>
        </row>
        <row r="24">
          <cell r="C24">
            <v>0.04</v>
          </cell>
        </row>
        <row r="25">
          <cell r="C25">
            <v>91</v>
          </cell>
        </row>
        <row r="26">
          <cell r="C26">
            <v>5.1383839424301581E-2</v>
          </cell>
        </row>
      </sheetData>
      <sheetData sheetId="35"/>
      <sheetData sheetId="3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Cs 2009"/>
      <sheetName val="ERCs"/>
      <sheetName val="Input Schedule"/>
      <sheetName val="TB for Filing - Great Northern "/>
      <sheetName val="TB 6.30.2011"/>
      <sheetName val="COPY ELECTRONIC TB HERE"/>
      <sheetName val="Linked TB"/>
      <sheetName val="Control Panel"/>
      <sheetName val="wp - r7(w)"/>
      <sheetName val="NARUC ACCs "/>
      <sheetName val="Sch.A-B.S"/>
      <sheetName val="Sch.B-I.S"/>
      <sheetName val="Sch.C-R.B"/>
      <sheetName val="wp-s-COA"/>
      <sheetName val="Sch.D-Rev 1"/>
      <sheetName val="Sch D-Rev 2"/>
      <sheetName val="Sch D-Rev 3"/>
      <sheetName val="Sch D&amp;E 4"/>
      <sheetName val="Sch D-Rev 4"/>
      <sheetName val="Sch.E-Proposed Rates"/>
      <sheetName val="Sch.F-growth"/>
      <sheetName val="For Testimony"/>
      <sheetName val="xxxRate-Rev Comp"/>
      <sheetName val="wp.a-uncoll"/>
      <sheetName val="9570"/>
      <sheetName val="wp-appendix"/>
      <sheetName val="wp-b-salary"/>
      <sheetName val="wp-b1 - Allocation of Staff CH"/>
      <sheetName val="Wp-b2 Salary Captime"/>
      <sheetName val="wp-b3 Calc of Health and Other-"/>
      <sheetName val="wp-b4 office salaries "/>
      <sheetName val="wp-d-rc.exp"/>
      <sheetName val="wp-e-toi"/>
      <sheetName val="wp-f-depr"/>
      <sheetName val="wp-g-inc.tx"/>
      <sheetName val="wp.h-cap.struc"/>
      <sheetName val="wp-i-wc"/>
      <sheetName val="wp-l-GL additions - GN  New"/>
      <sheetName val="wp-j-pf.plant"/>
      <sheetName val="wp-m-penalties"/>
      <sheetName val="wp-n-CPI"/>
      <sheetName val="WHWC COA"/>
      <sheetName val="wp-k-Purchased Wtr."/>
      <sheetName val="wp P - Allocations"/>
      <sheetName val="wp-p2 Allocation of Vehicles"/>
      <sheetName val="wp-p2a Allocation of Trans Exp"/>
      <sheetName val="wp-p3 WSC Salary allocation"/>
      <sheetName val="wp-o-Purchased Power - WG"/>
      <sheetName val="wp - s (sewer Adjustments) "/>
      <sheetName val="Mapping"/>
      <sheetName val="2009 - TB"/>
      <sheetName val="Mapping (2)"/>
      <sheetName val="Consumption Data"/>
      <sheetName val="Sheet1"/>
      <sheetName val="Sch.E-2 Avg Bill"/>
    </sheetNames>
    <sheetDataSet>
      <sheetData sheetId="0"/>
      <sheetData sheetId="1"/>
      <sheetData sheetId="2">
        <row r="3">
          <cell r="C3" t="str">
            <v>Holiday Hills</v>
          </cell>
        </row>
        <row r="13">
          <cell r="C13">
            <v>243.5</v>
          </cell>
        </row>
      </sheetData>
      <sheetData sheetId="3"/>
      <sheetData sheetId="4"/>
      <sheetData sheetId="5">
        <row r="1">
          <cell r="A1" t="str">
            <v>Account Number</v>
          </cell>
        </row>
      </sheetData>
      <sheetData sheetId="6">
        <row r="687">
          <cell r="C687" t="str">
            <v>CUSTOMERS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4">
          <cell r="J14">
            <v>6951.431079691517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ORM"/>
      <sheetName val="wp.a-uncoll"/>
      <sheetName val="WSC Salaries"/>
      <sheetName val="Wp-b Salary"/>
      <sheetName val="wp-b1 - Allocation of Staff CH"/>
      <sheetName val="Wp-b Salary (2)"/>
      <sheetName val="wp-b3 Calc of Health and Other "/>
      <sheetName val="wp-b4 office salaries "/>
      <sheetName val="wp-c-def charges"/>
      <sheetName val="wp-c2-calc of def charges"/>
      <sheetName val="wp-c3-acc def inc taxes"/>
      <sheetName val="wp-c3a-adj acc def inc taxes"/>
      <sheetName val="wp-c3d-diff btwn tax and book"/>
      <sheetName val="wp-c3c-adit computers"/>
      <sheetName val="wp-c3d-adit gross plant"/>
      <sheetName val="wp-d-rc.exp"/>
      <sheetName val="wp-e-toi"/>
      <sheetName val="wp-e2-tax accruals"/>
      <sheetName val="wp-f-CIAC AA"/>
      <sheetName val="w-f2 depr reclass"/>
      <sheetName val="wp-g-inc.tx"/>
      <sheetName val="wp.h-cap.struc"/>
      <sheetName val="wp-i-wc"/>
      <sheetName val="wp-j-pf.plant"/>
      <sheetName val="wp-l-GL additions"/>
      <sheetName val="wp-n-CPI"/>
      <sheetName val="wp-p1 Allocation of Expenses"/>
      <sheetName val="wp-p1a Allocation of Rate base"/>
      <sheetName val="wp-p2 Allocation of Vehicles"/>
      <sheetName val="wp-p2a Allocation of Trans Exp"/>
      <sheetName val="wp-p3-alloc of State computers"/>
      <sheetName val="wp-p4-alloc of WSC computers"/>
      <sheetName val="wp-p5 WSC Salary Allocation"/>
      <sheetName val="wp-appendix"/>
      <sheetName val="wp-q Plant Removal"/>
      <sheetName val="wp-r  Insurance"/>
      <sheetName val="wp-s Woodbury Plant + CIAC"/>
      <sheetName val="wp-t Removal of Direct Exp"/>
      <sheetName val="wp-u Depreciation Recap "/>
      <sheetName val="Consumption Data"/>
      <sheetName val="xxxRate-Rev Comp"/>
      <sheetName val="12.31.13 ERC avail adjust  "/>
      <sheetName val="3.31.14 ERC avail adjust "/>
      <sheetName val="Compatibility Report"/>
    </sheetNames>
    <sheetDataSet>
      <sheetData sheetId="0">
        <row r="5">
          <cell r="C5" t="str">
            <v>W-1044, SUB 19</v>
          </cell>
        </row>
        <row r="11">
          <cell r="E11">
            <v>964.5</v>
          </cell>
          <cell r="F11">
            <v>0.39069303962830487</v>
          </cell>
        </row>
        <row r="12">
          <cell r="E12">
            <v>1504.19</v>
          </cell>
          <cell r="F12">
            <v>0.60930696037169507</v>
          </cell>
        </row>
        <row r="13">
          <cell r="C13">
            <v>2458.69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Trend"/>
      <sheetName val="Summary"/>
      <sheetName val="Previous Month Summary"/>
      <sheetName val="Budget Load"/>
      <sheetName val="Vacancies"/>
      <sheetName val="Activity"/>
      <sheetName val="Turnover"/>
      <sheetName val="Detail"/>
      <sheetName val="Barker"/>
      <sheetName val="Sudduth"/>
      <sheetName val="Devine"/>
      <sheetName val="Hoy"/>
      <sheetName val="Klein"/>
      <sheetName val="Durham"/>
      <sheetName val="Lubertozzi"/>
      <sheetName val="Barnett"/>
      <sheetName val="Instructions"/>
      <sheetName val="Position Trend"/>
      <sheetName val="Sal Allocation"/>
      <sheetName val="Paychex"/>
      <sheetName val="Audit"/>
      <sheetName val="Tables"/>
    </sheetNames>
    <sheetDataSet>
      <sheetData sheetId="0"/>
      <sheetData sheetId="1"/>
      <sheetData sheetId="2"/>
      <sheetData sheetId="3"/>
      <sheetData sheetId="4">
        <row r="3">
          <cell r="P3">
            <v>42400</v>
          </cell>
          <cell r="Q3">
            <v>42429</v>
          </cell>
          <cell r="R3">
            <v>42460</v>
          </cell>
          <cell r="S3">
            <v>42490</v>
          </cell>
          <cell r="T3">
            <v>42521</v>
          </cell>
          <cell r="U3">
            <v>42551</v>
          </cell>
          <cell r="V3">
            <v>42582</v>
          </cell>
          <cell r="W3">
            <v>42613</v>
          </cell>
          <cell r="X3">
            <v>42643</v>
          </cell>
          <cell r="Y3">
            <v>42674</v>
          </cell>
          <cell r="Z3">
            <v>42704</v>
          </cell>
          <cell r="AA3">
            <v>42735</v>
          </cell>
          <cell r="AB3">
            <v>42766</v>
          </cell>
          <cell r="AC3">
            <v>42794</v>
          </cell>
          <cell r="AD3">
            <v>42825</v>
          </cell>
          <cell r="AE3">
            <v>42855</v>
          </cell>
          <cell r="AF3">
            <v>42886</v>
          </cell>
          <cell r="AG3">
            <v>42916</v>
          </cell>
          <cell r="AH3">
            <v>42947</v>
          </cell>
          <cell r="AI3">
            <v>42978</v>
          </cell>
          <cell r="AJ3">
            <v>43008</v>
          </cell>
          <cell r="AK3">
            <v>43039</v>
          </cell>
          <cell r="AL3">
            <v>43069</v>
          </cell>
          <cell r="AM3">
            <v>43100</v>
          </cell>
        </row>
        <row r="7">
          <cell r="P7">
            <v>14</v>
          </cell>
          <cell r="Q7">
            <v>14</v>
          </cell>
          <cell r="R7">
            <v>14</v>
          </cell>
          <cell r="S7">
            <v>14</v>
          </cell>
          <cell r="T7">
            <v>14</v>
          </cell>
          <cell r="U7">
            <v>14</v>
          </cell>
          <cell r="V7">
            <v>14</v>
          </cell>
          <cell r="W7">
            <v>14</v>
          </cell>
          <cell r="X7">
            <v>14</v>
          </cell>
          <cell r="Y7">
            <v>14</v>
          </cell>
          <cell r="Z7">
            <v>14</v>
          </cell>
          <cell r="AA7">
            <v>14</v>
          </cell>
          <cell r="AB7">
            <v>15</v>
          </cell>
          <cell r="AC7">
            <v>15</v>
          </cell>
          <cell r="AD7">
            <v>15</v>
          </cell>
          <cell r="AE7">
            <v>15</v>
          </cell>
          <cell r="AF7">
            <v>15</v>
          </cell>
          <cell r="AG7">
            <v>15</v>
          </cell>
          <cell r="AH7">
            <v>15</v>
          </cell>
          <cell r="AI7">
            <v>15</v>
          </cell>
          <cell r="AJ7">
            <v>15</v>
          </cell>
          <cell r="AK7">
            <v>15</v>
          </cell>
          <cell r="AL7">
            <v>15</v>
          </cell>
          <cell r="AM7">
            <v>15</v>
          </cell>
        </row>
        <row r="8">
          <cell r="P8">
            <v>3</v>
          </cell>
          <cell r="Q8">
            <v>3</v>
          </cell>
          <cell r="R8">
            <v>3</v>
          </cell>
          <cell r="S8">
            <v>3</v>
          </cell>
          <cell r="T8">
            <v>3</v>
          </cell>
          <cell r="U8">
            <v>3</v>
          </cell>
          <cell r="V8">
            <v>3</v>
          </cell>
          <cell r="W8">
            <v>3</v>
          </cell>
          <cell r="X8">
            <v>3</v>
          </cell>
          <cell r="Y8">
            <v>3</v>
          </cell>
          <cell r="Z8">
            <v>3</v>
          </cell>
          <cell r="AA8">
            <v>3</v>
          </cell>
          <cell r="AB8">
            <v>4</v>
          </cell>
          <cell r="AC8">
            <v>4</v>
          </cell>
          <cell r="AD8">
            <v>4</v>
          </cell>
          <cell r="AE8">
            <v>4</v>
          </cell>
          <cell r="AF8">
            <v>4</v>
          </cell>
          <cell r="AG8">
            <v>4</v>
          </cell>
          <cell r="AH8">
            <v>4</v>
          </cell>
          <cell r="AI8">
            <v>4</v>
          </cell>
          <cell r="AJ8">
            <v>4</v>
          </cell>
          <cell r="AK8">
            <v>4</v>
          </cell>
          <cell r="AL8">
            <v>4</v>
          </cell>
          <cell r="AM8">
            <v>4</v>
          </cell>
        </row>
        <row r="9"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  <cell r="AB9">
            <v>8</v>
          </cell>
          <cell r="AC9">
            <v>8</v>
          </cell>
          <cell r="AD9">
            <v>8</v>
          </cell>
          <cell r="AE9">
            <v>8</v>
          </cell>
          <cell r="AF9">
            <v>8</v>
          </cell>
          <cell r="AG9">
            <v>8</v>
          </cell>
          <cell r="AH9">
            <v>8</v>
          </cell>
          <cell r="AI9">
            <v>8</v>
          </cell>
          <cell r="AJ9">
            <v>8</v>
          </cell>
          <cell r="AK9">
            <v>8</v>
          </cell>
          <cell r="AL9">
            <v>8</v>
          </cell>
          <cell r="AM9">
            <v>8</v>
          </cell>
        </row>
        <row r="10">
          <cell r="P10">
            <v>10</v>
          </cell>
          <cell r="Q10">
            <v>10</v>
          </cell>
          <cell r="R10">
            <v>10</v>
          </cell>
          <cell r="S10">
            <v>10</v>
          </cell>
          <cell r="T10">
            <v>10</v>
          </cell>
          <cell r="U10">
            <v>10</v>
          </cell>
          <cell r="V10">
            <v>10</v>
          </cell>
          <cell r="W10">
            <v>10</v>
          </cell>
          <cell r="X10">
            <v>10</v>
          </cell>
          <cell r="Y10">
            <v>10</v>
          </cell>
          <cell r="Z10">
            <v>10</v>
          </cell>
          <cell r="AA10">
            <v>10</v>
          </cell>
          <cell r="AB10">
            <v>10</v>
          </cell>
          <cell r="AC10">
            <v>10</v>
          </cell>
          <cell r="AD10">
            <v>10</v>
          </cell>
          <cell r="AE10">
            <v>10</v>
          </cell>
          <cell r="AF10">
            <v>10</v>
          </cell>
          <cell r="AG10">
            <v>10</v>
          </cell>
          <cell r="AH10">
            <v>10</v>
          </cell>
          <cell r="AI10">
            <v>10</v>
          </cell>
          <cell r="AJ10">
            <v>10</v>
          </cell>
          <cell r="AK10">
            <v>10</v>
          </cell>
          <cell r="AL10">
            <v>10</v>
          </cell>
          <cell r="AM10">
            <v>10</v>
          </cell>
        </row>
        <row r="11">
          <cell r="P11">
            <v>35</v>
          </cell>
          <cell r="Q11">
            <v>35</v>
          </cell>
          <cell r="R11">
            <v>35</v>
          </cell>
          <cell r="S11">
            <v>35</v>
          </cell>
          <cell r="T11">
            <v>35</v>
          </cell>
          <cell r="U11">
            <v>35</v>
          </cell>
          <cell r="V11">
            <v>35</v>
          </cell>
          <cell r="W11">
            <v>35</v>
          </cell>
          <cell r="X11">
            <v>35</v>
          </cell>
          <cell r="Y11">
            <v>35</v>
          </cell>
          <cell r="Z11">
            <v>35</v>
          </cell>
          <cell r="AA11">
            <v>35</v>
          </cell>
          <cell r="AB11">
            <v>37</v>
          </cell>
          <cell r="AC11">
            <v>37</v>
          </cell>
          <cell r="AD11">
            <v>37</v>
          </cell>
          <cell r="AE11">
            <v>37</v>
          </cell>
          <cell r="AF11">
            <v>37</v>
          </cell>
          <cell r="AG11">
            <v>37</v>
          </cell>
          <cell r="AH11">
            <v>37</v>
          </cell>
          <cell r="AI11">
            <v>37</v>
          </cell>
          <cell r="AJ11">
            <v>37</v>
          </cell>
          <cell r="AK11">
            <v>37</v>
          </cell>
          <cell r="AL11">
            <v>37</v>
          </cell>
          <cell r="AM11">
            <v>37</v>
          </cell>
        </row>
        <row r="12"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3</v>
          </cell>
          <cell r="U12">
            <v>3</v>
          </cell>
          <cell r="V12">
            <v>3</v>
          </cell>
          <cell r="W12">
            <v>3</v>
          </cell>
          <cell r="X12">
            <v>3</v>
          </cell>
          <cell r="Y12">
            <v>3</v>
          </cell>
          <cell r="Z12">
            <v>3</v>
          </cell>
          <cell r="AA12">
            <v>3</v>
          </cell>
          <cell r="AB12">
            <v>4</v>
          </cell>
          <cell r="AC12">
            <v>4</v>
          </cell>
          <cell r="AD12">
            <v>4</v>
          </cell>
          <cell r="AE12">
            <v>4</v>
          </cell>
          <cell r="AF12">
            <v>4</v>
          </cell>
          <cell r="AG12">
            <v>4</v>
          </cell>
          <cell r="AH12">
            <v>4</v>
          </cell>
          <cell r="AI12">
            <v>4</v>
          </cell>
          <cell r="AJ12">
            <v>4</v>
          </cell>
          <cell r="AK12">
            <v>4</v>
          </cell>
          <cell r="AL12">
            <v>4</v>
          </cell>
          <cell r="AM12">
            <v>4</v>
          </cell>
        </row>
        <row r="13">
          <cell r="P13">
            <v>4</v>
          </cell>
          <cell r="Q13">
            <v>4</v>
          </cell>
          <cell r="R13">
            <v>4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4</v>
          </cell>
          <cell r="X13">
            <v>4</v>
          </cell>
          <cell r="Y13">
            <v>4</v>
          </cell>
          <cell r="Z13">
            <v>4</v>
          </cell>
          <cell r="AA13">
            <v>4</v>
          </cell>
          <cell r="AB13">
            <v>4</v>
          </cell>
          <cell r="AC13">
            <v>4</v>
          </cell>
          <cell r="AD13">
            <v>4</v>
          </cell>
          <cell r="AE13">
            <v>4</v>
          </cell>
          <cell r="AF13">
            <v>4</v>
          </cell>
          <cell r="AG13">
            <v>4</v>
          </cell>
          <cell r="AH13">
            <v>4</v>
          </cell>
          <cell r="AI13">
            <v>4</v>
          </cell>
          <cell r="AJ13">
            <v>4</v>
          </cell>
          <cell r="AK13">
            <v>4</v>
          </cell>
          <cell r="AL13">
            <v>4</v>
          </cell>
          <cell r="AM13">
            <v>4</v>
          </cell>
        </row>
        <row r="14">
          <cell r="P14">
            <v>5</v>
          </cell>
          <cell r="Q14">
            <v>5</v>
          </cell>
          <cell r="R14">
            <v>5</v>
          </cell>
          <cell r="S14">
            <v>5</v>
          </cell>
          <cell r="T14">
            <v>5</v>
          </cell>
          <cell r="U14">
            <v>5</v>
          </cell>
          <cell r="V14">
            <v>5</v>
          </cell>
          <cell r="W14">
            <v>5</v>
          </cell>
          <cell r="X14">
            <v>5</v>
          </cell>
          <cell r="Y14">
            <v>5</v>
          </cell>
          <cell r="Z14">
            <v>5</v>
          </cell>
          <cell r="AA14">
            <v>5</v>
          </cell>
          <cell r="AB14">
            <v>6</v>
          </cell>
          <cell r="AC14">
            <v>6</v>
          </cell>
          <cell r="AD14">
            <v>6</v>
          </cell>
          <cell r="AE14">
            <v>6</v>
          </cell>
          <cell r="AF14">
            <v>6</v>
          </cell>
          <cell r="AG14">
            <v>6</v>
          </cell>
          <cell r="AH14">
            <v>6</v>
          </cell>
          <cell r="AI14">
            <v>6</v>
          </cell>
          <cell r="AJ14">
            <v>6</v>
          </cell>
          <cell r="AK14">
            <v>6</v>
          </cell>
          <cell r="AL14">
            <v>6</v>
          </cell>
          <cell r="AM14">
            <v>6</v>
          </cell>
        </row>
        <row r="15">
          <cell r="P15">
            <v>80</v>
          </cell>
          <cell r="Q15">
            <v>80</v>
          </cell>
          <cell r="R15">
            <v>80</v>
          </cell>
          <cell r="S15">
            <v>80</v>
          </cell>
          <cell r="T15">
            <v>80</v>
          </cell>
          <cell r="U15">
            <v>80</v>
          </cell>
          <cell r="V15">
            <v>80</v>
          </cell>
          <cell r="W15">
            <v>80</v>
          </cell>
          <cell r="X15">
            <v>80</v>
          </cell>
          <cell r="Y15">
            <v>80</v>
          </cell>
          <cell r="Z15">
            <v>80</v>
          </cell>
          <cell r="AA15">
            <v>80</v>
          </cell>
          <cell r="AB15">
            <v>88</v>
          </cell>
          <cell r="AC15">
            <v>88</v>
          </cell>
          <cell r="AD15">
            <v>88</v>
          </cell>
          <cell r="AE15">
            <v>88</v>
          </cell>
          <cell r="AF15">
            <v>88</v>
          </cell>
          <cell r="AG15">
            <v>88</v>
          </cell>
          <cell r="AH15">
            <v>88</v>
          </cell>
          <cell r="AI15">
            <v>88</v>
          </cell>
          <cell r="AJ15">
            <v>88</v>
          </cell>
          <cell r="AK15">
            <v>88</v>
          </cell>
          <cell r="AL15">
            <v>88</v>
          </cell>
          <cell r="AM15">
            <v>88</v>
          </cell>
        </row>
        <row r="18"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  <cell r="AA18">
            <v>8</v>
          </cell>
          <cell r="AB18">
            <v>8</v>
          </cell>
          <cell r="AC18">
            <v>8</v>
          </cell>
          <cell r="AD18">
            <v>8</v>
          </cell>
          <cell r="AE18">
            <v>9</v>
          </cell>
          <cell r="AF18">
            <v>9</v>
          </cell>
          <cell r="AG18">
            <v>9</v>
          </cell>
          <cell r="AH18">
            <v>9</v>
          </cell>
          <cell r="AI18">
            <v>9</v>
          </cell>
          <cell r="AJ18">
            <v>9</v>
          </cell>
          <cell r="AK18">
            <v>9</v>
          </cell>
          <cell r="AL18">
            <v>9</v>
          </cell>
          <cell r="AM18">
            <v>9</v>
          </cell>
        </row>
        <row r="19"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P20">
            <v>2</v>
          </cell>
          <cell r="Q20">
            <v>2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W20">
            <v>2</v>
          </cell>
          <cell r="X20">
            <v>2</v>
          </cell>
          <cell r="Y20">
            <v>2</v>
          </cell>
          <cell r="Z20">
            <v>2</v>
          </cell>
          <cell r="AA20">
            <v>2</v>
          </cell>
          <cell r="AB20">
            <v>2</v>
          </cell>
          <cell r="AC20">
            <v>2</v>
          </cell>
          <cell r="AD20">
            <v>2</v>
          </cell>
          <cell r="AE20">
            <v>2</v>
          </cell>
          <cell r="AF20">
            <v>2</v>
          </cell>
          <cell r="AG20">
            <v>2</v>
          </cell>
          <cell r="AH20">
            <v>2</v>
          </cell>
          <cell r="AI20">
            <v>2</v>
          </cell>
          <cell r="AJ20">
            <v>2</v>
          </cell>
          <cell r="AK20">
            <v>2</v>
          </cell>
          <cell r="AL20">
            <v>2</v>
          </cell>
          <cell r="AM20">
            <v>2</v>
          </cell>
        </row>
        <row r="21">
          <cell r="P21">
            <v>22</v>
          </cell>
          <cell r="Q21">
            <v>22</v>
          </cell>
          <cell r="R21">
            <v>22</v>
          </cell>
          <cell r="S21">
            <v>22</v>
          </cell>
          <cell r="T21">
            <v>22</v>
          </cell>
          <cell r="U21">
            <v>22</v>
          </cell>
          <cell r="V21">
            <v>22</v>
          </cell>
          <cell r="W21">
            <v>22</v>
          </cell>
          <cell r="X21">
            <v>22</v>
          </cell>
          <cell r="Y21">
            <v>22</v>
          </cell>
          <cell r="Z21">
            <v>22</v>
          </cell>
          <cell r="AA21">
            <v>22</v>
          </cell>
          <cell r="AB21">
            <v>22</v>
          </cell>
          <cell r="AC21">
            <v>22</v>
          </cell>
          <cell r="AD21">
            <v>22</v>
          </cell>
          <cell r="AE21">
            <v>22</v>
          </cell>
          <cell r="AF21">
            <v>22</v>
          </cell>
          <cell r="AG21">
            <v>22</v>
          </cell>
          <cell r="AH21">
            <v>22</v>
          </cell>
          <cell r="AI21">
            <v>22</v>
          </cell>
          <cell r="AJ21">
            <v>22</v>
          </cell>
          <cell r="AK21">
            <v>22</v>
          </cell>
          <cell r="AL21">
            <v>22</v>
          </cell>
          <cell r="AM21">
            <v>22</v>
          </cell>
        </row>
        <row r="22">
          <cell r="P22">
            <v>10</v>
          </cell>
          <cell r="Q22">
            <v>10</v>
          </cell>
          <cell r="R22">
            <v>10</v>
          </cell>
          <cell r="S22">
            <v>10</v>
          </cell>
          <cell r="T22">
            <v>10</v>
          </cell>
          <cell r="U22">
            <v>10</v>
          </cell>
          <cell r="V22">
            <v>10</v>
          </cell>
          <cell r="W22">
            <v>10</v>
          </cell>
          <cell r="X22">
            <v>10</v>
          </cell>
          <cell r="Y22">
            <v>10</v>
          </cell>
          <cell r="Z22">
            <v>10</v>
          </cell>
          <cell r="AA22">
            <v>10</v>
          </cell>
          <cell r="AB22">
            <v>10</v>
          </cell>
          <cell r="AC22">
            <v>10</v>
          </cell>
          <cell r="AD22">
            <v>10</v>
          </cell>
          <cell r="AE22">
            <v>10</v>
          </cell>
          <cell r="AF22">
            <v>10</v>
          </cell>
          <cell r="AG22">
            <v>10</v>
          </cell>
          <cell r="AH22">
            <v>10</v>
          </cell>
          <cell r="AI22">
            <v>10</v>
          </cell>
          <cell r="AJ22">
            <v>10</v>
          </cell>
          <cell r="AK22">
            <v>10</v>
          </cell>
          <cell r="AL22">
            <v>10</v>
          </cell>
          <cell r="AM22">
            <v>10</v>
          </cell>
        </row>
        <row r="23">
          <cell r="P23">
            <v>6</v>
          </cell>
          <cell r="Q23">
            <v>6</v>
          </cell>
          <cell r="R23">
            <v>6</v>
          </cell>
          <cell r="S23">
            <v>6</v>
          </cell>
          <cell r="T23">
            <v>6</v>
          </cell>
          <cell r="U23">
            <v>6</v>
          </cell>
          <cell r="V23">
            <v>6</v>
          </cell>
          <cell r="W23">
            <v>6</v>
          </cell>
          <cell r="X23">
            <v>6</v>
          </cell>
          <cell r="Y23">
            <v>6</v>
          </cell>
          <cell r="Z23">
            <v>6</v>
          </cell>
          <cell r="AA23">
            <v>6</v>
          </cell>
          <cell r="AB23">
            <v>6</v>
          </cell>
          <cell r="AC23">
            <v>6</v>
          </cell>
          <cell r="AD23">
            <v>6</v>
          </cell>
          <cell r="AE23">
            <v>6</v>
          </cell>
          <cell r="AF23">
            <v>6</v>
          </cell>
          <cell r="AG23">
            <v>6</v>
          </cell>
          <cell r="AH23">
            <v>6</v>
          </cell>
          <cell r="AI23">
            <v>6</v>
          </cell>
          <cell r="AJ23">
            <v>6</v>
          </cell>
          <cell r="AK23">
            <v>6</v>
          </cell>
          <cell r="AL23">
            <v>6</v>
          </cell>
          <cell r="AM23">
            <v>6</v>
          </cell>
        </row>
        <row r="24">
          <cell r="P24">
            <v>1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>
            <v>1</v>
          </cell>
          <cell r="AD24">
            <v>1</v>
          </cell>
          <cell r="AE24">
            <v>1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1</v>
          </cell>
          <cell r="AM24">
            <v>1</v>
          </cell>
        </row>
        <row r="25"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8</v>
          </cell>
          <cell r="V25">
            <v>8</v>
          </cell>
          <cell r="W25">
            <v>8</v>
          </cell>
          <cell r="X25">
            <v>8</v>
          </cell>
          <cell r="Y25">
            <v>8</v>
          </cell>
          <cell r="Z25">
            <v>8</v>
          </cell>
          <cell r="AA25">
            <v>8</v>
          </cell>
          <cell r="AB25">
            <v>8</v>
          </cell>
          <cell r="AC25">
            <v>8</v>
          </cell>
          <cell r="AD25">
            <v>8</v>
          </cell>
          <cell r="AE25">
            <v>8</v>
          </cell>
          <cell r="AF25">
            <v>8</v>
          </cell>
          <cell r="AG25">
            <v>8</v>
          </cell>
          <cell r="AH25">
            <v>8</v>
          </cell>
          <cell r="AI25">
            <v>8</v>
          </cell>
          <cell r="AJ25">
            <v>8</v>
          </cell>
          <cell r="AK25">
            <v>8</v>
          </cell>
          <cell r="AL25">
            <v>8</v>
          </cell>
          <cell r="AM25">
            <v>8</v>
          </cell>
        </row>
        <row r="26">
          <cell r="P26">
            <v>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9</v>
          </cell>
          <cell r="W26">
            <v>9</v>
          </cell>
          <cell r="X26">
            <v>9</v>
          </cell>
          <cell r="Y26">
            <v>9</v>
          </cell>
          <cell r="Z26">
            <v>9</v>
          </cell>
          <cell r="AA26">
            <v>9</v>
          </cell>
          <cell r="AB26">
            <v>9</v>
          </cell>
          <cell r="AC26">
            <v>9</v>
          </cell>
          <cell r="AD26">
            <v>9</v>
          </cell>
          <cell r="AE26">
            <v>9</v>
          </cell>
          <cell r="AF26">
            <v>9</v>
          </cell>
          <cell r="AG26">
            <v>9</v>
          </cell>
          <cell r="AH26">
            <v>9</v>
          </cell>
          <cell r="AI26">
            <v>9</v>
          </cell>
          <cell r="AJ26">
            <v>9</v>
          </cell>
          <cell r="AK26">
            <v>9</v>
          </cell>
          <cell r="AL26">
            <v>9</v>
          </cell>
          <cell r="AM26">
            <v>9</v>
          </cell>
        </row>
        <row r="27">
          <cell r="P27">
            <v>11</v>
          </cell>
          <cell r="Q27">
            <v>11</v>
          </cell>
          <cell r="R27">
            <v>11</v>
          </cell>
          <cell r="S27">
            <v>11</v>
          </cell>
          <cell r="T27">
            <v>11</v>
          </cell>
          <cell r="U27">
            <v>11</v>
          </cell>
          <cell r="V27">
            <v>11</v>
          </cell>
          <cell r="W27">
            <v>11</v>
          </cell>
          <cell r="X27">
            <v>11</v>
          </cell>
          <cell r="Y27">
            <v>11</v>
          </cell>
          <cell r="Z27">
            <v>11</v>
          </cell>
          <cell r="AA27">
            <v>11</v>
          </cell>
          <cell r="AB27">
            <v>11</v>
          </cell>
          <cell r="AC27">
            <v>11</v>
          </cell>
          <cell r="AD27">
            <v>11</v>
          </cell>
          <cell r="AE27">
            <v>11</v>
          </cell>
          <cell r="AF27">
            <v>11</v>
          </cell>
          <cell r="AG27">
            <v>11</v>
          </cell>
          <cell r="AH27">
            <v>11</v>
          </cell>
          <cell r="AI27">
            <v>11</v>
          </cell>
          <cell r="AJ27">
            <v>11</v>
          </cell>
          <cell r="AK27">
            <v>11</v>
          </cell>
          <cell r="AL27">
            <v>11</v>
          </cell>
          <cell r="AM27">
            <v>11</v>
          </cell>
        </row>
        <row r="28">
          <cell r="P28">
            <v>77</v>
          </cell>
          <cell r="Q28">
            <v>77</v>
          </cell>
          <cell r="R28">
            <v>77</v>
          </cell>
          <cell r="S28">
            <v>77</v>
          </cell>
          <cell r="T28">
            <v>77</v>
          </cell>
          <cell r="U28">
            <v>77</v>
          </cell>
          <cell r="V28">
            <v>77</v>
          </cell>
          <cell r="W28">
            <v>77</v>
          </cell>
          <cell r="X28">
            <v>77</v>
          </cell>
          <cell r="Y28">
            <v>77</v>
          </cell>
          <cell r="Z28">
            <v>77</v>
          </cell>
          <cell r="AA28">
            <v>77</v>
          </cell>
          <cell r="AB28">
            <v>77</v>
          </cell>
          <cell r="AC28">
            <v>77</v>
          </cell>
          <cell r="AD28">
            <v>77</v>
          </cell>
          <cell r="AE28">
            <v>78</v>
          </cell>
          <cell r="AF28">
            <v>78</v>
          </cell>
          <cell r="AG28">
            <v>78</v>
          </cell>
          <cell r="AH28">
            <v>78</v>
          </cell>
          <cell r="AI28">
            <v>78</v>
          </cell>
          <cell r="AJ28">
            <v>78</v>
          </cell>
          <cell r="AK28">
            <v>78</v>
          </cell>
          <cell r="AL28">
            <v>78</v>
          </cell>
          <cell r="AM28">
            <v>78</v>
          </cell>
        </row>
        <row r="31"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P32">
            <v>5</v>
          </cell>
          <cell r="Q32">
            <v>5</v>
          </cell>
          <cell r="R32">
            <v>5</v>
          </cell>
          <cell r="S32">
            <v>6</v>
          </cell>
          <cell r="T32">
            <v>6</v>
          </cell>
          <cell r="U32">
            <v>6</v>
          </cell>
          <cell r="V32">
            <v>6</v>
          </cell>
          <cell r="W32">
            <v>6</v>
          </cell>
          <cell r="X32">
            <v>6</v>
          </cell>
          <cell r="Y32">
            <v>6</v>
          </cell>
          <cell r="Z32">
            <v>6</v>
          </cell>
          <cell r="AA32">
            <v>6</v>
          </cell>
          <cell r="AB32">
            <v>6</v>
          </cell>
          <cell r="AC32">
            <v>6</v>
          </cell>
          <cell r="AD32">
            <v>6</v>
          </cell>
          <cell r="AE32">
            <v>7</v>
          </cell>
          <cell r="AF32">
            <v>7</v>
          </cell>
          <cell r="AG32">
            <v>7</v>
          </cell>
          <cell r="AH32">
            <v>7</v>
          </cell>
          <cell r="AI32">
            <v>7</v>
          </cell>
          <cell r="AJ32">
            <v>7</v>
          </cell>
          <cell r="AK32">
            <v>7</v>
          </cell>
          <cell r="AL32">
            <v>7</v>
          </cell>
          <cell r="AM32">
            <v>7</v>
          </cell>
        </row>
        <row r="33">
          <cell r="P33">
            <v>73</v>
          </cell>
          <cell r="Q33">
            <v>73</v>
          </cell>
          <cell r="R33">
            <v>73</v>
          </cell>
          <cell r="S33">
            <v>73</v>
          </cell>
          <cell r="T33">
            <v>73</v>
          </cell>
          <cell r="U33">
            <v>73</v>
          </cell>
          <cell r="V33">
            <v>73</v>
          </cell>
          <cell r="W33">
            <v>73</v>
          </cell>
          <cell r="X33">
            <v>73</v>
          </cell>
          <cell r="Y33">
            <v>73</v>
          </cell>
          <cell r="Z33">
            <v>73</v>
          </cell>
          <cell r="AA33">
            <v>73</v>
          </cell>
          <cell r="AB33">
            <v>75</v>
          </cell>
          <cell r="AC33">
            <v>75</v>
          </cell>
          <cell r="AD33">
            <v>75</v>
          </cell>
          <cell r="AE33">
            <v>75</v>
          </cell>
          <cell r="AF33">
            <v>75</v>
          </cell>
          <cell r="AG33">
            <v>75</v>
          </cell>
          <cell r="AH33">
            <v>75</v>
          </cell>
          <cell r="AI33">
            <v>75</v>
          </cell>
          <cell r="AJ33">
            <v>75</v>
          </cell>
          <cell r="AK33">
            <v>75</v>
          </cell>
          <cell r="AL33">
            <v>75</v>
          </cell>
          <cell r="AM33">
            <v>75</v>
          </cell>
        </row>
        <row r="34">
          <cell r="P34">
            <v>78</v>
          </cell>
          <cell r="Q34">
            <v>78</v>
          </cell>
          <cell r="R34">
            <v>78</v>
          </cell>
          <cell r="S34">
            <v>79</v>
          </cell>
          <cell r="T34">
            <v>79</v>
          </cell>
          <cell r="U34">
            <v>79</v>
          </cell>
          <cell r="V34">
            <v>79</v>
          </cell>
          <cell r="W34">
            <v>79</v>
          </cell>
          <cell r="X34">
            <v>79</v>
          </cell>
          <cell r="Y34">
            <v>79</v>
          </cell>
          <cell r="Z34">
            <v>79</v>
          </cell>
          <cell r="AA34">
            <v>79</v>
          </cell>
          <cell r="AB34">
            <v>81</v>
          </cell>
          <cell r="AC34">
            <v>81</v>
          </cell>
          <cell r="AD34">
            <v>81</v>
          </cell>
          <cell r="AE34">
            <v>82</v>
          </cell>
          <cell r="AF34">
            <v>82</v>
          </cell>
          <cell r="AG34">
            <v>82</v>
          </cell>
          <cell r="AH34">
            <v>82</v>
          </cell>
          <cell r="AI34">
            <v>82</v>
          </cell>
          <cell r="AJ34">
            <v>82</v>
          </cell>
          <cell r="AK34">
            <v>82</v>
          </cell>
          <cell r="AL34">
            <v>82</v>
          </cell>
          <cell r="AM34">
            <v>82</v>
          </cell>
        </row>
        <row r="37"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P38">
            <v>7</v>
          </cell>
          <cell r="Q38">
            <v>7</v>
          </cell>
          <cell r="R38">
            <v>7</v>
          </cell>
          <cell r="S38">
            <v>7</v>
          </cell>
          <cell r="T38">
            <v>7</v>
          </cell>
          <cell r="U38">
            <v>7</v>
          </cell>
          <cell r="V38">
            <v>7</v>
          </cell>
          <cell r="W38">
            <v>7</v>
          </cell>
          <cell r="X38">
            <v>7</v>
          </cell>
          <cell r="Y38">
            <v>7</v>
          </cell>
          <cell r="Z38">
            <v>7</v>
          </cell>
          <cell r="AA38">
            <v>7</v>
          </cell>
          <cell r="AB38">
            <v>7</v>
          </cell>
          <cell r="AC38">
            <v>7</v>
          </cell>
          <cell r="AD38">
            <v>7</v>
          </cell>
          <cell r="AE38">
            <v>7</v>
          </cell>
          <cell r="AF38">
            <v>7</v>
          </cell>
          <cell r="AG38">
            <v>7</v>
          </cell>
          <cell r="AH38">
            <v>7</v>
          </cell>
          <cell r="AI38">
            <v>7</v>
          </cell>
          <cell r="AJ38">
            <v>7</v>
          </cell>
          <cell r="AK38">
            <v>7</v>
          </cell>
          <cell r="AL38">
            <v>7</v>
          </cell>
          <cell r="AM38">
            <v>7</v>
          </cell>
        </row>
        <row r="39">
          <cell r="P39">
            <v>66</v>
          </cell>
          <cell r="Q39">
            <v>66</v>
          </cell>
          <cell r="R39">
            <v>66</v>
          </cell>
          <cell r="S39">
            <v>66</v>
          </cell>
          <cell r="T39">
            <v>66</v>
          </cell>
          <cell r="U39">
            <v>66</v>
          </cell>
          <cell r="V39">
            <v>66</v>
          </cell>
          <cell r="W39">
            <v>66</v>
          </cell>
          <cell r="X39">
            <v>66</v>
          </cell>
          <cell r="Y39">
            <v>66</v>
          </cell>
          <cell r="Z39">
            <v>66</v>
          </cell>
          <cell r="AA39">
            <v>66</v>
          </cell>
          <cell r="AB39">
            <v>67</v>
          </cell>
          <cell r="AC39">
            <v>67</v>
          </cell>
          <cell r="AD39">
            <v>69</v>
          </cell>
          <cell r="AE39">
            <v>70</v>
          </cell>
          <cell r="AF39">
            <v>71</v>
          </cell>
          <cell r="AG39">
            <v>72</v>
          </cell>
          <cell r="AH39">
            <v>72</v>
          </cell>
          <cell r="AI39">
            <v>72</v>
          </cell>
          <cell r="AJ39">
            <v>72</v>
          </cell>
          <cell r="AK39">
            <v>72</v>
          </cell>
          <cell r="AL39">
            <v>72</v>
          </cell>
          <cell r="AM39">
            <v>72</v>
          </cell>
        </row>
        <row r="40">
          <cell r="P40">
            <v>73</v>
          </cell>
          <cell r="Q40">
            <v>73</v>
          </cell>
          <cell r="R40">
            <v>73</v>
          </cell>
          <cell r="S40">
            <v>73</v>
          </cell>
          <cell r="T40">
            <v>73</v>
          </cell>
          <cell r="U40">
            <v>73</v>
          </cell>
          <cell r="V40">
            <v>73</v>
          </cell>
          <cell r="W40">
            <v>73</v>
          </cell>
          <cell r="X40">
            <v>73</v>
          </cell>
          <cell r="Y40">
            <v>73</v>
          </cell>
          <cell r="Z40">
            <v>73</v>
          </cell>
          <cell r="AA40">
            <v>73</v>
          </cell>
          <cell r="AB40">
            <v>74</v>
          </cell>
          <cell r="AC40">
            <v>74</v>
          </cell>
          <cell r="AD40">
            <v>76</v>
          </cell>
          <cell r="AE40">
            <v>77</v>
          </cell>
          <cell r="AF40">
            <v>78</v>
          </cell>
          <cell r="AG40">
            <v>79</v>
          </cell>
          <cell r="AH40">
            <v>79</v>
          </cell>
          <cell r="AI40">
            <v>79</v>
          </cell>
          <cell r="AJ40">
            <v>79</v>
          </cell>
          <cell r="AK40">
            <v>79</v>
          </cell>
          <cell r="AL40">
            <v>79</v>
          </cell>
          <cell r="AM40">
            <v>79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P44">
            <v>12</v>
          </cell>
          <cell r="Q44">
            <v>12</v>
          </cell>
          <cell r="R44">
            <v>12</v>
          </cell>
          <cell r="S44">
            <v>12</v>
          </cell>
          <cell r="T44">
            <v>12</v>
          </cell>
          <cell r="U44">
            <v>12</v>
          </cell>
          <cell r="V44">
            <v>12</v>
          </cell>
          <cell r="W44">
            <v>12</v>
          </cell>
          <cell r="X44">
            <v>12</v>
          </cell>
          <cell r="Y44">
            <v>12</v>
          </cell>
          <cell r="Z44">
            <v>12</v>
          </cell>
          <cell r="AA44">
            <v>12</v>
          </cell>
          <cell r="AB44">
            <v>12</v>
          </cell>
          <cell r="AC44">
            <v>12</v>
          </cell>
          <cell r="AD44">
            <v>12</v>
          </cell>
          <cell r="AE44">
            <v>12</v>
          </cell>
          <cell r="AF44">
            <v>12</v>
          </cell>
          <cell r="AG44">
            <v>12</v>
          </cell>
          <cell r="AH44">
            <v>12</v>
          </cell>
          <cell r="AI44">
            <v>12</v>
          </cell>
          <cell r="AJ44">
            <v>12</v>
          </cell>
          <cell r="AK44">
            <v>12</v>
          </cell>
          <cell r="AL44">
            <v>12</v>
          </cell>
          <cell r="AM44">
            <v>12</v>
          </cell>
        </row>
        <row r="46">
          <cell r="P46">
            <v>41</v>
          </cell>
          <cell r="Q46">
            <v>41</v>
          </cell>
          <cell r="R46">
            <v>41</v>
          </cell>
          <cell r="S46">
            <v>41</v>
          </cell>
          <cell r="T46">
            <v>41</v>
          </cell>
          <cell r="U46">
            <v>41</v>
          </cell>
          <cell r="V46">
            <v>41</v>
          </cell>
          <cell r="W46">
            <v>41</v>
          </cell>
          <cell r="X46">
            <v>41</v>
          </cell>
          <cell r="Y46">
            <v>41</v>
          </cell>
          <cell r="Z46">
            <v>41</v>
          </cell>
          <cell r="AA46">
            <v>41</v>
          </cell>
          <cell r="AB46">
            <v>41</v>
          </cell>
          <cell r="AC46">
            <v>41</v>
          </cell>
          <cell r="AD46">
            <v>41</v>
          </cell>
          <cell r="AE46">
            <v>41</v>
          </cell>
          <cell r="AF46">
            <v>41</v>
          </cell>
          <cell r="AG46">
            <v>41</v>
          </cell>
          <cell r="AH46">
            <v>41</v>
          </cell>
          <cell r="AI46">
            <v>41</v>
          </cell>
          <cell r="AJ46">
            <v>41</v>
          </cell>
          <cell r="AK46">
            <v>41</v>
          </cell>
          <cell r="AL46">
            <v>41</v>
          </cell>
          <cell r="AM46">
            <v>41</v>
          </cell>
        </row>
        <row r="47">
          <cell r="P47">
            <v>11</v>
          </cell>
          <cell r="Q47">
            <v>11</v>
          </cell>
          <cell r="R47">
            <v>11</v>
          </cell>
          <cell r="S47">
            <v>11</v>
          </cell>
          <cell r="T47">
            <v>11</v>
          </cell>
          <cell r="U47">
            <v>11</v>
          </cell>
          <cell r="V47">
            <v>11</v>
          </cell>
          <cell r="W47">
            <v>11</v>
          </cell>
          <cell r="X47">
            <v>11</v>
          </cell>
          <cell r="Y47">
            <v>11</v>
          </cell>
          <cell r="Z47">
            <v>11</v>
          </cell>
          <cell r="AA47">
            <v>11</v>
          </cell>
          <cell r="AB47">
            <v>12</v>
          </cell>
          <cell r="AC47">
            <v>12</v>
          </cell>
          <cell r="AD47">
            <v>12</v>
          </cell>
          <cell r="AE47">
            <v>12</v>
          </cell>
          <cell r="AF47">
            <v>12</v>
          </cell>
          <cell r="AG47">
            <v>12</v>
          </cell>
          <cell r="AH47">
            <v>12</v>
          </cell>
          <cell r="AI47">
            <v>12</v>
          </cell>
          <cell r="AJ47">
            <v>12</v>
          </cell>
          <cell r="AK47">
            <v>12</v>
          </cell>
          <cell r="AL47">
            <v>12</v>
          </cell>
          <cell r="AM47">
            <v>12</v>
          </cell>
        </row>
        <row r="48">
          <cell r="P48">
            <v>64</v>
          </cell>
          <cell r="Q48">
            <v>64</v>
          </cell>
          <cell r="R48">
            <v>64</v>
          </cell>
          <cell r="S48">
            <v>64</v>
          </cell>
          <cell r="T48">
            <v>64</v>
          </cell>
          <cell r="U48">
            <v>64</v>
          </cell>
          <cell r="V48">
            <v>64</v>
          </cell>
          <cell r="W48">
            <v>64</v>
          </cell>
          <cell r="X48">
            <v>64</v>
          </cell>
          <cell r="Y48">
            <v>64</v>
          </cell>
          <cell r="Z48">
            <v>64</v>
          </cell>
          <cell r="AA48">
            <v>64</v>
          </cell>
          <cell r="AB48">
            <v>65</v>
          </cell>
          <cell r="AC48">
            <v>65</v>
          </cell>
          <cell r="AD48">
            <v>65</v>
          </cell>
          <cell r="AE48">
            <v>65</v>
          </cell>
          <cell r="AF48">
            <v>65</v>
          </cell>
          <cell r="AG48">
            <v>65</v>
          </cell>
          <cell r="AH48">
            <v>65</v>
          </cell>
          <cell r="AI48">
            <v>65</v>
          </cell>
          <cell r="AJ48">
            <v>65</v>
          </cell>
          <cell r="AK48">
            <v>65</v>
          </cell>
          <cell r="AL48">
            <v>65</v>
          </cell>
          <cell r="AM48">
            <v>65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P52">
            <v>6</v>
          </cell>
          <cell r="Q52">
            <v>6</v>
          </cell>
          <cell r="R52">
            <v>6</v>
          </cell>
          <cell r="S52">
            <v>6</v>
          </cell>
          <cell r="T52">
            <v>6</v>
          </cell>
          <cell r="U52">
            <v>6</v>
          </cell>
          <cell r="V52">
            <v>6</v>
          </cell>
          <cell r="W52">
            <v>6</v>
          </cell>
          <cell r="X52">
            <v>6</v>
          </cell>
          <cell r="Y52">
            <v>6</v>
          </cell>
          <cell r="Z52">
            <v>6</v>
          </cell>
          <cell r="AA52">
            <v>6</v>
          </cell>
          <cell r="AB52">
            <v>6</v>
          </cell>
          <cell r="AC52">
            <v>6</v>
          </cell>
          <cell r="AD52">
            <v>6</v>
          </cell>
          <cell r="AE52">
            <v>6</v>
          </cell>
          <cell r="AF52">
            <v>6</v>
          </cell>
          <cell r="AG52">
            <v>6</v>
          </cell>
          <cell r="AH52">
            <v>6</v>
          </cell>
          <cell r="AI52">
            <v>6</v>
          </cell>
          <cell r="AJ52">
            <v>6</v>
          </cell>
          <cell r="AK52">
            <v>6</v>
          </cell>
          <cell r="AL52">
            <v>6</v>
          </cell>
          <cell r="AM52">
            <v>6</v>
          </cell>
        </row>
        <row r="53">
          <cell r="P53">
            <v>36</v>
          </cell>
          <cell r="Q53">
            <v>36</v>
          </cell>
          <cell r="R53">
            <v>36</v>
          </cell>
          <cell r="S53">
            <v>36</v>
          </cell>
          <cell r="T53">
            <v>36</v>
          </cell>
          <cell r="U53">
            <v>36</v>
          </cell>
          <cell r="V53">
            <v>36</v>
          </cell>
          <cell r="W53">
            <v>36</v>
          </cell>
          <cell r="X53">
            <v>36</v>
          </cell>
          <cell r="Y53">
            <v>36</v>
          </cell>
          <cell r="Z53">
            <v>36</v>
          </cell>
          <cell r="AA53">
            <v>36</v>
          </cell>
          <cell r="AB53">
            <v>38</v>
          </cell>
          <cell r="AC53">
            <v>38</v>
          </cell>
          <cell r="AD53">
            <v>38</v>
          </cell>
          <cell r="AE53">
            <v>38</v>
          </cell>
          <cell r="AF53">
            <v>38</v>
          </cell>
          <cell r="AG53">
            <v>38</v>
          </cell>
          <cell r="AH53">
            <v>40</v>
          </cell>
          <cell r="AI53">
            <v>40</v>
          </cell>
          <cell r="AJ53">
            <v>40</v>
          </cell>
          <cell r="AK53">
            <v>40</v>
          </cell>
          <cell r="AL53">
            <v>40</v>
          </cell>
          <cell r="AM53">
            <v>40</v>
          </cell>
        </row>
        <row r="54">
          <cell r="P54">
            <v>42</v>
          </cell>
          <cell r="Q54">
            <v>42</v>
          </cell>
          <cell r="R54">
            <v>42</v>
          </cell>
          <cell r="S54">
            <v>42</v>
          </cell>
          <cell r="T54">
            <v>42</v>
          </cell>
          <cell r="U54">
            <v>42</v>
          </cell>
          <cell r="V54">
            <v>42</v>
          </cell>
          <cell r="W54">
            <v>42</v>
          </cell>
          <cell r="X54">
            <v>42</v>
          </cell>
          <cell r="Y54">
            <v>42</v>
          </cell>
          <cell r="Z54">
            <v>42</v>
          </cell>
          <cell r="AA54">
            <v>42</v>
          </cell>
          <cell r="AB54">
            <v>44</v>
          </cell>
          <cell r="AC54">
            <v>44</v>
          </cell>
          <cell r="AD54">
            <v>44</v>
          </cell>
          <cell r="AE54">
            <v>44</v>
          </cell>
          <cell r="AF54">
            <v>44</v>
          </cell>
          <cell r="AG54">
            <v>44</v>
          </cell>
          <cell r="AH54">
            <v>46</v>
          </cell>
          <cell r="AI54">
            <v>46</v>
          </cell>
          <cell r="AJ54">
            <v>46</v>
          </cell>
          <cell r="AK54">
            <v>46</v>
          </cell>
          <cell r="AL54">
            <v>46</v>
          </cell>
          <cell r="AM54">
            <v>46</v>
          </cell>
        </row>
        <row r="58">
          <cell r="P58">
            <v>7</v>
          </cell>
          <cell r="Q58">
            <v>7</v>
          </cell>
          <cell r="R58">
            <v>7</v>
          </cell>
          <cell r="S58">
            <v>7</v>
          </cell>
          <cell r="T58">
            <v>7</v>
          </cell>
          <cell r="U58">
            <v>7</v>
          </cell>
          <cell r="V58">
            <v>7</v>
          </cell>
          <cell r="W58">
            <v>7</v>
          </cell>
          <cell r="X58">
            <v>7</v>
          </cell>
          <cell r="Y58">
            <v>7</v>
          </cell>
          <cell r="Z58">
            <v>7</v>
          </cell>
          <cell r="AA58">
            <v>7</v>
          </cell>
          <cell r="AB58">
            <v>7</v>
          </cell>
          <cell r="AC58">
            <v>7</v>
          </cell>
          <cell r="AD58">
            <v>7</v>
          </cell>
          <cell r="AE58">
            <v>7</v>
          </cell>
          <cell r="AF58">
            <v>7</v>
          </cell>
          <cell r="AG58">
            <v>7</v>
          </cell>
          <cell r="AH58">
            <v>7</v>
          </cell>
          <cell r="AI58">
            <v>7</v>
          </cell>
          <cell r="AJ58">
            <v>7</v>
          </cell>
          <cell r="AK58">
            <v>7</v>
          </cell>
          <cell r="AL58">
            <v>7</v>
          </cell>
          <cell r="AM58">
            <v>7</v>
          </cell>
        </row>
        <row r="59"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  <cell r="AA59">
            <v>8</v>
          </cell>
          <cell r="AB59">
            <v>8</v>
          </cell>
          <cell r="AC59">
            <v>8</v>
          </cell>
          <cell r="AD59">
            <v>8</v>
          </cell>
          <cell r="AE59">
            <v>8</v>
          </cell>
          <cell r="AF59">
            <v>8</v>
          </cell>
          <cell r="AG59">
            <v>8</v>
          </cell>
          <cell r="AH59">
            <v>8</v>
          </cell>
          <cell r="AI59">
            <v>8</v>
          </cell>
          <cell r="AJ59">
            <v>8</v>
          </cell>
          <cell r="AK59">
            <v>8</v>
          </cell>
          <cell r="AL59">
            <v>8</v>
          </cell>
          <cell r="AM59">
            <v>8</v>
          </cell>
        </row>
        <row r="60">
          <cell r="P60">
            <v>25</v>
          </cell>
          <cell r="Q60">
            <v>25</v>
          </cell>
          <cell r="R60">
            <v>25</v>
          </cell>
          <cell r="S60">
            <v>25</v>
          </cell>
          <cell r="T60">
            <v>25</v>
          </cell>
          <cell r="U60">
            <v>25</v>
          </cell>
          <cell r="V60">
            <v>25</v>
          </cell>
          <cell r="W60">
            <v>25</v>
          </cell>
          <cell r="X60">
            <v>25</v>
          </cell>
          <cell r="Y60">
            <v>25</v>
          </cell>
          <cell r="Z60">
            <v>25</v>
          </cell>
          <cell r="AA60">
            <v>25</v>
          </cell>
          <cell r="AB60">
            <v>26</v>
          </cell>
          <cell r="AC60">
            <v>26</v>
          </cell>
          <cell r="AD60">
            <v>26</v>
          </cell>
          <cell r="AE60">
            <v>26</v>
          </cell>
          <cell r="AF60">
            <v>26</v>
          </cell>
          <cell r="AG60">
            <v>26</v>
          </cell>
          <cell r="AH60">
            <v>26</v>
          </cell>
          <cell r="AI60">
            <v>26</v>
          </cell>
          <cell r="AJ60">
            <v>26</v>
          </cell>
          <cell r="AK60">
            <v>26</v>
          </cell>
          <cell r="AL60">
            <v>26</v>
          </cell>
          <cell r="AM60">
            <v>26</v>
          </cell>
        </row>
        <row r="61">
          <cell r="P61">
            <v>40</v>
          </cell>
          <cell r="Q61">
            <v>40</v>
          </cell>
          <cell r="R61">
            <v>40</v>
          </cell>
          <cell r="S61">
            <v>40</v>
          </cell>
          <cell r="T61">
            <v>40</v>
          </cell>
          <cell r="U61">
            <v>40</v>
          </cell>
          <cell r="V61">
            <v>40</v>
          </cell>
          <cell r="W61">
            <v>40</v>
          </cell>
          <cell r="X61">
            <v>40</v>
          </cell>
          <cell r="Y61">
            <v>40</v>
          </cell>
          <cell r="Z61">
            <v>40</v>
          </cell>
          <cell r="AA61">
            <v>40</v>
          </cell>
          <cell r="AB61">
            <v>41</v>
          </cell>
          <cell r="AC61">
            <v>41</v>
          </cell>
          <cell r="AD61">
            <v>41</v>
          </cell>
          <cell r="AE61">
            <v>41</v>
          </cell>
          <cell r="AF61">
            <v>41</v>
          </cell>
          <cell r="AG61">
            <v>41</v>
          </cell>
          <cell r="AH61">
            <v>41</v>
          </cell>
          <cell r="AI61">
            <v>41</v>
          </cell>
          <cell r="AJ61">
            <v>41</v>
          </cell>
          <cell r="AK61">
            <v>41</v>
          </cell>
          <cell r="AL61">
            <v>41</v>
          </cell>
          <cell r="AM61">
            <v>41</v>
          </cell>
        </row>
        <row r="64">
          <cell r="AB64">
            <v>4</v>
          </cell>
          <cell r="AC64">
            <v>4</v>
          </cell>
          <cell r="AD64">
            <v>4</v>
          </cell>
          <cell r="AE64">
            <v>4</v>
          </cell>
          <cell r="AF64">
            <v>4</v>
          </cell>
          <cell r="AG64">
            <v>4</v>
          </cell>
          <cell r="AH64">
            <v>4</v>
          </cell>
          <cell r="AI64">
            <v>4</v>
          </cell>
          <cell r="AJ64">
            <v>4</v>
          </cell>
          <cell r="AK64">
            <v>4</v>
          </cell>
          <cell r="AL64">
            <v>4</v>
          </cell>
          <cell r="AM64">
            <v>4</v>
          </cell>
        </row>
        <row r="65">
          <cell r="AB65">
            <v>30</v>
          </cell>
          <cell r="AC65">
            <v>30</v>
          </cell>
          <cell r="AD65">
            <v>30</v>
          </cell>
          <cell r="AE65">
            <v>30</v>
          </cell>
          <cell r="AF65">
            <v>30</v>
          </cell>
          <cell r="AG65">
            <v>30</v>
          </cell>
          <cell r="AH65">
            <v>30</v>
          </cell>
          <cell r="AI65">
            <v>30</v>
          </cell>
          <cell r="AJ65">
            <v>30</v>
          </cell>
          <cell r="AK65">
            <v>30</v>
          </cell>
          <cell r="AL65">
            <v>30</v>
          </cell>
          <cell r="AM65">
            <v>30</v>
          </cell>
        </row>
        <row r="74">
          <cell r="P74">
            <v>1</v>
          </cell>
          <cell r="Q74">
            <v>1</v>
          </cell>
          <cell r="R74">
            <v>1</v>
          </cell>
          <cell r="S74">
            <v>1</v>
          </cell>
          <cell r="T74">
            <v>1</v>
          </cell>
          <cell r="U74">
            <v>1</v>
          </cell>
          <cell r="V74">
            <v>1</v>
          </cell>
          <cell r="W74">
            <v>1</v>
          </cell>
          <cell r="X74">
            <v>1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>
            <v>1</v>
          </cell>
          <cell r="AD74">
            <v>1</v>
          </cell>
          <cell r="AE74">
            <v>1</v>
          </cell>
          <cell r="AF74">
            <v>1</v>
          </cell>
          <cell r="AG74">
            <v>1</v>
          </cell>
          <cell r="AH74">
            <v>1</v>
          </cell>
          <cell r="AI74">
            <v>1</v>
          </cell>
          <cell r="AJ74">
            <v>1</v>
          </cell>
          <cell r="AK74">
            <v>1</v>
          </cell>
          <cell r="AL74">
            <v>1</v>
          </cell>
          <cell r="AM74">
            <v>1</v>
          </cell>
        </row>
        <row r="75"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P77">
            <v>1</v>
          </cell>
          <cell r="Q77">
            <v>1</v>
          </cell>
          <cell r="R77">
            <v>1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>
            <v>1</v>
          </cell>
          <cell r="AD77">
            <v>1</v>
          </cell>
          <cell r="AE77">
            <v>1</v>
          </cell>
          <cell r="AF77">
            <v>1</v>
          </cell>
          <cell r="AG77">
            <v>1</v>
          </cell>
          <cell r="AH77">
            <v>1</v>
          </cell>
          <cell r="AI77">
            <v>1</v>
          </cell>
          <cell r="AJ77">
            <v>1</v>
          </cell>
          <cell r="AK77">
            <v>1</v>
          </cell>
          <cell r="AL77">
            <v>1</v>
          </cell>
          <cell r="AM77">
            <v>1</v>
          </cell>
        </row>
        <row r="78">
          <cell r="P78">
            <v>1</v>
          </cell>
          <cell r="Q78">
            <v>1</v>
          </cell>
          <cell r="R78">
            <v>1</v>
          </cell>
          <cell r="S78">
            <v>1</v>
          </cell>
          <cell r="T78">
            <v>1</v>
          </cell>
          <cell r="U78">
            <v>1</v>
          </cell>
          <cell r="V78">
            <v>1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1</v>
          </cell>
          <cell r="AB78">
            <v>3</v>
          </cell>
          <cell r="AC78">
            <v>3</v>
          </cell>
          <cell r="AD78">
            <v>3</v>
          </cell>
          <cell r="AE78">
            <v>3</v>
          </cell>
          <cell r="AF78">
            <v>3</v>
          </cell>
          <cell r="AG78">
            <v>3</v>
          </cell>
          <cell r="AH78">
            <v>3</v>
          </cell>
          <cell r="AI78">
            <v>3</v>
          </cell>
          <cell r="AJ78">
            <v>3</v>
          </cell>
          <cell r="AK78">
            <v>3</v>
          </cell>
          <cell r="AL78">
            <v>3</v>
          </cell>
          <cell r="AM78">
            <v>3</v>
          </cell>
        </row>
        <row r="79"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</row>
        <row r="80"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2">
          <cell r="P82">
            <v>3</v>
          </cell>
          <cell r="Q82">
            <v>3</v>
          </cell>
          <cell r="R82">
            <v>3</v>
          </cell>
          <cell r="S82">
            <v>3</v>
          </cell>
          <cell r="T82">
            <v>3</v>
          </cell>
          <cell r="U82">
            <v>3</v>
          </cell>
          <cell r="V82">
            <v>3</v>
          </cell>
          <cell r="W82">
            <v>3</v>
          </cell>
          <cell r="X82">
            <v>3</v>
          </cell>
          <cell r="Y82">
            <v>3</v>
          </cell>
          <cell r="Z82">
            <v>3</v>
          </cell>
          <cell r="AA82">
            <v>3</v>
          </cell>
          <cell r="AB82">
            <v>5</v>
          </cell>
          <cell r="AC82">
            <v>5</v>
          </cell>
          <cell r="AD82">
            <v>5</v>
          </cell>
          <cell r="AE82">
            <v>5</v>
          </cell>
          <cell r="AF82">
            <v>5</v>
          </cell>
          <cell r="AG82">
            <v>5</v>
          </cell>
          <cell r="AH82">
            <v>5</v>
          </cell>
          <cell r="AI82">
            <v>5</v>
          </cell>
          <cell r="AJ82">
            <v>5</v>
          </cell>
          <cell r="AK82">
            <v>5</v>
          </cell>
          <cell r="AL82">
            <v>5</v>
          </cell>
          <cell r="AM82">
            <v>5</v>
          </cell>
        </row>
        <row r="85"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</row>
        <row r="90"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</row>
        <row r="92"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</row>
        <row r="93"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4"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</row>
        <row r="95"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8"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99"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</row>
        <row r="100">
          <cell r="P100">
            <v>4</v>
          </cell>
          <cell r="Q100">
            <v>4</v>
          </cell>
          <cell r="R100">
            <v>4</v>
          </cell>
          <cell r="S100">
            <v>4</v>
          </cell>
          <cell r="T100">
            <v>4</v>
          </cell>
          <cell r="U100">
            <v>4</v>
          </cell>
          <cell r="V100">
            <v>4</v>
          </cell>
          <cell r="W100">
            <v>4</v>
          </cell>
          <cell r="X100">
            <v>4</v>
          </cell>
          <cell r="Y100">
            <v>4</v>
          </cell>
          <cell r="Z100">
            <v>4</v>
          </cell>
          <cell r="AA100">
            <v>4</v>
          </cell>
          <cell r="AB100">
            <v>2</v>
          </cell>
          <cell r="AC100">
            <v>2</v>
          </cell>
          <cell r="AD100">
            <v>2</v>
          </cell>
          <cell r="AE100">
            <v>2</v>
          </cell>
          <cell r="AF100">
            <v>2</v>
          </cell>
          <cell r="AG100">
            <v>2</v>
          </cell>
          <cell r="AH100">
            <v>2</v>
          </cell>
          <cell r="AI100">
            <v>2</v>
          </cell>
          <cell r="AJ100">
            <v>2</v>
          </cell>
          <cell r="AK100">
            <v>2</v>
          </cell>
          <cell r="AL100">
            <v>2</v>
          </cell>
          <cell r="AM100">
            <v>2</v>
          </cell>
        </row>
        <row r="101">
          <cell r="P101">
            <v>4</v>
          </cell>
          <cell r="Q101">
            <v>4</v>
          </cell>
          <cell r="R101">
            <v>4</v>
          </cell>
          <cell r="S101">
            <v>4</v>
          </cell>
          <cell r="T101">
            <v>4</v>
          </cell>
          <cell r="U101">
            <v>4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4</v>
          </cell>
          <cell r="AA101">
            <v>4</v>
          </cell>
          <cell r="AB101">
            <v>2</v>
          </cell>
          <cell r="AC101">
            <v>2</v>
          </cell>
          <cell r="AD101">
            <v>2</v>
          </cell>
          <cell r="AE101">
            <v>2</v>
          </cell>
          <cell r="AF101">
            <v>2</v>
          </cell>
          <cell r="AG101">
            <v>2</v>
          </cell>
          <cell r="AH101">
            <v>2</v>
          </cell>
          <cell r="AI101">
            <v>2</v>
          </cell>
          <cell r="AJ101">
            <v>2</v>
          </cell>
          <cell r="AK101">
            <v>2</v>
          </cell>
          <cell r="AL101">
            <v>2</v>
          </cell>
          <cell r="AM101">
            <v>2</v>
          </cell>
        </row>
        <row r="104"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P105">
            <v>1</v>
          </cell>
          <cell r="Q105">
            <v>1</v>
          </cell>
          <cell r="R105">
            <v>1</v>
          </cell>
          <cell r="S105">
            <v>1</v>
          </cell>
          <cell r="T105">
            <v>1</v>
          </cell>
          <cell r="U105">
            <v>1</v>
          </cell>
          <cell r="V105">
            <v>1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</row>
        <row r="106">
          <cell r="P106">
            <v>2</v>
          </cell>
          <cell r="Q106">
            <v>2</v>
          </cell>
          <cell r="R106">
            <v>2</v>
          </cell>
          <cell r="S106">
            <v>2</v>
          </cell>
          <cell r="T106">
            <v>2</v>
          </cell>
          <cell r="U106">
            <v>2</v>
          </cell>
          <cell r="V106">
            <v>2</v>
          </cell>
          <cell r="W106">
            <v>2</v>
          </cell>
          <cell r="X106">
            <v>2</v>
          </cell>
          <cell r="Y106">
            <v>2</v>
          </cell>
          <cell r="Z106">
            <v>2</v>
          </cell>
          <cell r="AA106">
            <v>2</v>
          </cell>
        </row>
        <row r="107">
          <cell r="P107">
            <v>3</v>
          </cell>
          <cell r="Q107">
            <v>3</v>
          </cell>
          <cell r="R107">
            <v>3</v>
          </cell>
          <cell r="S107">
            <v>3</v>
          </cell>
          <cell r="T107">
            <v>3</v>
          </cell>
          <cell r="U107">
            <v>3</v>
          </cell>
          <cell r="V107">
            <v>3</v>
          </cell>
          <cell r="W107">
            <v>3</v>
          </cell>
          <cell r="X107">
            <v>3</v>
          </cell>
          <cell r="Y107">
            <v>3</v>
          </cell>
          <cell r="Z107">
            <v>3</v>
          </cell>
          <cell r="AA107">
            <v>3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</v>
          </cell>
          <cell r="AC111">
            <v>1</v>
          </cell>
          <cell r="AD111">
            <v>1</v>
          </cell>
          <cell r="AE111">
            <v>1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  <cell r="AJ111">
            <v>1</v>
          </cell>
          <cell r="AK111">
            <v>1</v>
          </cell>
          <cell r="AL111">
            <v>1</v>
          </cell>
          <cell r="AM111">
            <v>1</v>
          </cell>
        </row>
        <row r="113">
          <cell r="P113">
            <v>2</v>
          </cell>
          <cell r="Q113">
            <v>2</v>
          </cell>
          <cell r="R113">
            <v>2</v>
          </cell>
          <cell r="S113">
            <v>2</v>
          </cell>
          <cell r="T113">
            <v>2</v>
          </cell>
          <cell r="U113">
            <v>2</v>
          </cell>
          <cell r="V113">
            <v>2</v>
          </cell>
          <cell r="W113">
            <v>2</v>
          </cell>
          <cell r="X113">
            <v>2</v>
          </cell>
          <cell r="Y113">
            <v>2</v>
          </cell>
          <cell r="Z113">
            <v>2</v>
          </cell>
          <cell r="AA113">
            <v>2</v>
          </cell>
          <cell r="AB113">
            <v>2</v>
          </cell>
          <cell r="AC113">
            <v>2</v>
          </cell>
          <cell r="AD113">
            <v>2</v>
          </cell>
          <cell r="AE113">
            <v>2</v>
          </cell>
          <cell r="AF113">
            <v>2</v>
          </cell>
          <cell r="AG113">
            <v>2</v>
          </cell>
          <cell r="AH113">
            <v>2</v>
          </cell>
          <cell r="AI113">
            <v>2</v>
          </cell>
          <cell r="AJ113">
            <v>2</v>
          </cell>
          <cell r="AK113">
            <v>2</v>
          </cell>
          <cell r="AL113">
            <v>2</v>
          </cell>
          <cell r="AM113">
            <v>2</v>
          </cell>
        </row>
        <row r="114">
          <cell r="P114">
            <v>3</v>
          </cell>
          <cell r="Q114">
            <v>3</v>
          </cell>
          <cell r="R114">
            <v>3</v>
          </cell>
          <cell r="S114">
            <v>3</v>
          </cell>
          <cell r="T114">
            <v>3</v>
          </cell>
          <cell r="U114">
            <v>3</v>
          </cell>
          <cell r="V114">
            <v>3</v>
          </cell>
          <cell r="W114">
            <v>3</v>
          </cell>
          <cell r="X114">
            <v>3</v>
          </cell>
          <cell r="Y114">
            <v>3</v>
          </cell>
          <cell r="Z114">
            <v>3</v>
          </cell>
          <cell r="AA114">
            <v>3</v>
          </cell>
          <cell r="AB114">
            <v>2</v>
          </cell>
          <cell r="AC114">
            <v>2</v>
          </cell>
          <cell r="AD114">
            <v>2</v>
          </cell>
          <cell r="AE114">
            <v>2</v>
          </cell>
          <cell r="AF114">
            <v>2</v>
          </cell>
          <cell r="AG114">
            <v>2</v>
          </cell>
          <cell r="AH114">
            <v>2</v>
          </cell>
          <cell r="AI114">
            <v>2</v>
          </cell>
          <cell r="AJ114">
            <v>2</v>
          </cell>
          <cell r="AK114">
            <v>2</v>
          </cell>
          <cell r="AL114">
            <v>2</v>
          </cell>
          <cell r="AM114">
            <v>2</v>
          </cell>
        </row>
        <row r="115">
          <cell r="P115">
            <v>5</v>
          </cell>
          <cell r="Q115">
            <v>5</v>
          </cell>
          <cell r="R115">
            <v>5</v>
          </cell>
          <cell r="S115">
            <v>5</v>
          </cell>
          <cell r="T115">
            <v>5</v>
          </cell>
          <cell r="U115">
            <v>5</v>
          </cell>
          <cell r="V115">
            <v>5</v>
          </cell>
          <cell r="W115">
            <v>5</v>
          </cell>
          <cell r="X115">
            <v>5</v>
          </cell>
          <cell r="Y115">
            <v>5</v>
          </cell>
          <cell r="Z115">
            <v>5</v>
          </cell>
          <cell r="AA115">
            <v>5</v>
          </cell>
          <cell r="AB115">
            <v>5</v>
          </cell>
          <cell r="AC115">
            <v>5</v>
          </cell>
          <cell r="AD115">
            <v>5</v>
          </cell>
          <cell r="AE115">
            <v>5</v>
          </cell>
          <cell r="AF115">
            <v>5</v>
          </cell>
          <cell r="AG115">
            <v>5</v>
          </cell>
          <cell r="AH115">
            <v>5</v>
          </cell>
          <cell r="AI115">
            <v>5</v>
          </cell>
          <cell r="AJ115">
            <v>5</v>
          </cell>
          <cell r="AK115">
            <v>5</v>
          </cell>
          <cell r="AL115">
            <v>5</v>
          </cell>
          <cell r="AM115">
            <v>5</v>
          </cell>
        </row>
        <row r="118"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</row>
        <row r="119"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>
            <v>1</v>
          </cell>
          <cell r="AD119">
            <v>1</v>
          </cell>
          <cell r="AE119">
            <v>1</v>
          </cell>
          <cell r="AF119">
            <v>1</v>
          </cell>
          <cell r="AG119">
            <v>1</v>
          </cell>
          <cell r="AH119">
            <v>1</v>
          </cell>
          <cell r="AI119">
            <v>1</v>
          </cell>
          <cell r="AJ119">
            <v>1</v>
          </cell>
          <cell r="AK119">
            <v>1</v>
          </cell>
          <cell r="AL119">
            <v>1</v>
          </cell>
          <cell r="AM119">
            <v>1</v>
          </cell>
        </row>
        <row r="120">
          <cell r="P120">
            <v>2</v>
          </cell>
          <cell r="Q120">
            <v>2</v>
          </cell>
          <cell r="R120">
            <v>2</v>
          </cell>
          <cell r="S120">
            <v>2</v>
          </cell>
          <cell r="T120">
            <v>2</v>
          </cell>
          <cell r="U120">
            <v>2</v>
          </cell>
          <cell r="V120">
            <v>2</v>
          </cell>
          <cell r="W120">
            <v>2</v>
          </cell>
          <cell r="X120">
            <v>2</v>
          </cell>
          <cell r="Y120">
            <v>2</v>
          </cell>
          <cell r="Z120">
            <v>2</v>
          </cell>
          <cell r="AA120">
            <v>2</v>
          </cell>
          <cell r="AB120">
            <v>2</v>
          </cell>
          <cell r="AC120">
            <v>2</v>
          </cell>
          <cell r="AD120">
            <v>2</v>
          </cell>
          <cell r="AE120">
            <v>2</v>
          </cell>
          <cell r="AF120">
            <v>2</v>
          </cell>
          <cell r="AG120">
            <v>2</v>
          </cell>
          <cell r="AH120">
            <v>2</v>
          </cell>
          <cell r="AI120">
            <v>2</v>
          </cell>
          <cell r="AJ120">
            <v>2</v>
          </cell>
          <cell r="AK120">
            <v>2</v>
          </cell>
          <cell r="AL120">
            <v>2</v>
          </cell>
          <cell r="AM120">
            <v>2</v>
          </cell>
        </row>
        <row r="121">
          <cell r="P121">
            <v>3</v>
          </cell>
          <cell r="Q121">
            <v>3</v>
          </cell>
          <cell r="R121">
            <v>3</v>
          </cell>
          <cell r="S121">
            <v>3</v>
          </cell>
          <cell r="T121">
            <v>3</v>
          </cell>
          <cell r="U121">
            <v>3</v>
          </cell>
          <cell r="V121">
            <v>3</v>
          </cell>
          <cell r="W121">
            <v>3</v>
          </cell>
          <cell r="X121">
            <v>3</v>
          </cell>
          <cell r="Y121">
            <v>3</v>
          </cell>
          <cell r="Z121">
            <v>3</v>
          </cell>
          <cell r="AA121">
            <v>3</v>
          </cell>
          <cell r="AB121">
            <v>3</v>
          </cell>
          <cell r="AC121">
            <v>3</v>
          </cell>
          <cell r="AD121">
            <v>3</v>
          </cell>
          <cell r="AE121">
            <v>3</v>
          </cell>
          <cell r="AF121">
            <v>3</v>
          </cell>
          <cell r="AG121">
            <v>3</v>
          </cell>
          <cell r="AH121">
            <v>3</v>
          </cell>
          <cell r="AI121">
            <v>3</v>
          </cell>
          <cell r="AJ121">
            <v>3</v>
          </cell>
          <cell r="AK121">
            <v>3</v>
          </cell>
          <cell r="AL121">
            <v>3</v>
          </cell>
          <cell r="AM121">
            <v>3</v>
          </cell>
        </row>
        <row r="124"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</row>
        <row r="125"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</row>
        <row r="126"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</row>
        <row r="127"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</row>
        <row r="128"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</row>
        <row r="131"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</row>
        <row r="132"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Trend"/>
      <sheetName val="Summary"/>
      <sheetName val="Previous Month Summary"/>
      <sheetName val="Activity"/>
      <sheetName val="Budget Activity"/>
      <sheetName val="Budget Load"/>
      <sheetName val="Vacancies"/>
      <sheetName val="Turnover"/>
      <sheetName val="Detail"/>
      <sheetName val="Sudduth"/>
      <sheetName val="Devine"/>
      <sheetName val="Hoy"/>
      <sheetName val="Klein"/>
      <sheetName val="Durham"/>
      <sheetName val="Lubertozzi"/>
      <sheetName val="Barnett"/>
      <sheetName val="Position Trend"/>
      <sheetName val="Sal Allocation"/>
      <sheetName val="Paychex"/>
      <sheetName val="Audit"/>
      <sheetName val="Instructions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D3">
            <v>42035</v>
          </cell>
          <cell r="E3">
            <v>42063</v>
          </cell>
          <cell r="F3">
            <v>42094</v>
          </cell>
          <cell r="G3">
            <v>42124</v>
          </cell>
          <cell r="H3">
            <v>42155</v>
          </cell>
          <cell r="I3">
            <v>42185</v>
          </cell>
          <cell r="J3">
            <v>42216</v>
          </cell>
          <cell r="K3">
            <v>42247</v>
          </cell>
          <cell r="L3">
            <v>42277</v>
          </cell>
          <cell r="M3">
            <v>42308</v>
          </cell>
          <cell r="N3">
            <v>42338</v>
          </cell>
          <cell r="O3">
            <v>42369</v>
          </cell>
          <cell r="P3">
            <v>42400</v>
          </cell>
          <cell r="Q3">
            <v>42429</v>
          </cell>
          <cell r="R3">
            <v>42460</v>
          </cell>
          <cell r="S3">
            <v>42490</v>
          </cell>
          <cell r="T3">
            <v>42521</v>
          </cell>
          <cell r="U3">
            <v>42551</v>
          </cell>
          <cell r="V3">
            <v>42582</v>
          </cell>
          <cell r="W3">
            <v>42613</v>
          </cell>
          <cell r="X3">
            <v>42643</v>
          </cell>
          <cell r="Y3">
            <v>42674</v>
          </cell>
          <cell r="Z3">
            <v>42704</v>
          </cell>
          <cell r="AA3">
            <v>42735</v>
          </cell>
        </row>
        <row r="7">
          <cell r="D7">
            <v>14</v>
          </cell>
          <cell r="E7">
            <v>14</v>
          </cell>
          <cell r="F7">
            <v>14</v>
          </cell>
          <cell r="G7">
            <v>14</v>
          </cell>
          <cell r="H7">
            <v>14</v>
          </cell>
          <cell r="I7">
            <v>14</v>
          </cell>
          <cell r="J7">
            <v>14</v>
          </cell>
          <cell r="K7">
            <v>14</v>
          </cell>
          <cell r="L7">
            <v>14</v>
          </cell>
          <cell r="M7">
            <v>14</v>
          </cell>
          <cell r="N7">
            <v>14</v>
          </cell>
          <cell r="O7">
            <v>14</v>
          </cell>
          <cell r="P7">
            <v>14</v>
          </cell>
          <cell r="Q7">
            <v>14</v>
          </cell>
          <cell r="R7">
            <v>14</v>
          </cell>
          <cell r="S7">
            <v>14</v>
          </cell>
          <cell r="T7">
            <v>14</v>
          </cell>
          <cell r="U7">
            <v>14</v>
          </cell>
          <cell r="V7">
            <v>15</v>
          </cell>
          <cell r="W7">
            <v>15</v>
          </cell>
          <cell r="X7">
            <v>15</v>
          </cell>
          <cell r="Y7">
            <v>15</v>
          </cell>
          <cell r="Z7">
            <v>15</v>
          </cell>
          <cell r="AA7">
            <v>15</v>
          </cell>
        </row>
        <row r="8">
          <cell r="D8">
            <v>3</v>
          </cell>
          <cell r="E8">
            <v>3</v>
          </cell>
          <cell r="F8">
            <v>3</v>
          </cell>
          <cell r="G8">
            <v>3</v>
          </cell>
          <cell r="H8">
            <v>3</v>
          </cell>
          <cell r="I8">
            <v>3</v>
          </cell>
          <cell r="J8">
            <v>3</v>
          </cell>
          <cell r="K8">
            <v>3</v>
          </cell>
          <cell r="L8">
            <v>3</v>
          </cell>
          <cell r="M8">
            <v>3</v>
          </cell>
          <cell r="N8">
            <v>3</v>
          </cell>
          <cell r="O8">
            <v>3</v>
          </cell>
          <cell r="P8">
            <v>3</v>
          </cell>
          <cell r="Q8">
            <v>3</v>
          </cell>
          <cell r="R8">
            <v>3</v>
          </cell>
          <cell r="S8">
            <v>3</v>
          </cell>
          <cell r="T8">
            <v>3</v>
          </cell>
          <cell r="U8">
            <v>3</v>
          </cell>
          <cell r="V8">
            <v>3</v>
          </cell>
          <cell r="W8">
            <v>3</v>
          </cell>
          <cell r="X8">
            <v>3</v>
          </cell>
          <cell r="Y8">
            <v>3</v>
          </cell>
          <cell r="Z8">
            <v>3</v>
          </cell>
          <cell r="AA8">
            <v>3</v>
          </cell>
        </row>
        <row r="9">
          <cell r="D9">
            <v>5</v>
          </cell>
          <cell r="E9">
            <v>5</v>
          </cell>
          <cell r="F9">
            <v>5</v>
          </cell>
          <cell r="G9">
            <v>5</v>
          </cell>
          <cell r="H9">
            <v>5</v>
          </cell>
          <cell r="I9">
            <v>5</v>
          </cell>
          <cell r="J9">
            <v>5</v>
          </cell>
          <cell r="K9">
            <v>5</v>
          </cell>
          <cell r="L9">
            <v>5</v>
          </cell>
          <cell r="M9">
            <v>5</v>
          </cell>
          <cell r="N9">
            <v>5</v>
          </cell>
          <cell r="O9">
            <v>5</v>
          </cell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</row>
        <row r="10">
          <cell r="D10">
            <v>9</v>
          </cell>
          <cell r="E10">
            <v>9</v>
          </cell>
          <cell r="F10">
            <v>9</v>
          </cell>
          <cell r="G10">
            <v>9</v>
          </cell>
          <cell r="H10">
            <v>9</v>
          </cell>
          <cell r="I10">
            <v>9</v>
          </cell>
          <cell r="J10">
            <v>9</v>
          </cell>
          <cell r="K10">
            <v>9</v>
          </cell>
          <cell r="L10">
            <v>9</v>
          </cell>
          <cell r="M10">
            <v>9</v>
          </cell>
          <cell r="N10">
            <v>9</v>
          </cell>
          <cell r="O10">
            <v>9</v>
          </cell>
          <cell r="P10">
            <v>10</v>
          </cell>
          <cell r="Q10">
            <v>10</v>
          </cell>
          <cell r="R10">
            <v>10</v>
          </cell>
          <cell r="S10">
            <v>10</v>
          </cell>
          <cell r="T10">
            <v>10</v>
          </cell>
          <cell r="U10">
            <v>10</v>
          </cell>
          <cell r="V10">
            <v>10</v>
          </cell>
          <cell r="W10">
            <v>10</v>
          </cell>
          <cell r="X10">
            <v>10</v>
          </cell>
          <cell r="Y10">
            <v>10</v>
          </cell>
          <cell r="Z10">
            <v>10</v>
          </cell>
          <cell r="AA10">
            <v>10</v>
          </cell>
        </row>
        <row r="11">
          <cell r="D11">
            <v>36</v>
          </cell>
          <cell r="E11">
            <v>36</v>
          </cell>
          <cell r="F11">
            <v>36</v>
          </cell>
          <cell r="G11">
            <v>36</v>
          </cell>
          <cell r="H11">
            <v>36</v>
          </cell>
          <cell r="I11">
            <v>36</v>
          </cell>
          <cell r="J11">
            <v>36</v>
          </cell>
          <cell r="K11">
            <v>36</v>
          </cell>
          <cell r="L11">
            <v>36</v>
          </cell>
          <cell r="M11">
            <v>36</v>
          </cell>
          <cell r="N11">
            <v>36</v>
          </cell>
          <cell r="O11">
            <v>36</v>
          </cell>
          <cell r="P11">
            <v>35</v>
          </cell>
          <cell r="Q11">
            <v>35</v>
          </cell>
          <cell r="R11">
            <v>35</v>
          </cell>
          <cell r="S11">
            <v>35</v>
          </cell>
          <cell r="T11">
            <v>35</v>
          </cell>
          <cell r="U11">
            <v>35</v>
          </cell>
          <cell r="V11">
            <v>35</v>
          </cell>
          <cell r="W11">
            <v>35</v>
          </cell>
          <cell r="X11">
            <v>35</v>
          </cell>
          <cell r="Y11">
            <v>35</v>
          </cell>
          <cell r="Z11">
            <v>35</v>
          </cell>
          <cell r="AA11">
            <v>35</v>
          </cell>
        </row>
        <row r="12">
          <cell r="D12">
            <v>3</v>
          </cell>
          <cell r="E12">
            <v>3</v>
          </cell>
          <cell r="F12">
            <v>3</v>
          </cell>
          <cell r="G12">
            <v>3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3</v>
          </cell>
          <cell r="U12">
            <v>3</v>
          </cell>
          <cell r="V12">
            <v>3</v>
          </cell>
          <cell r="W12">
            <v>3</v>
          </cell>
          <cell r="X12">
            <v>3</v>
          </cell>
          <cell r="Y12">
            <v>3</v>
          </cell>
          <cell r="Z12">
            <v>3</v>
          </cell>
          <cell r="AA12">
            <v>3</v>
          </cell>
        </row>
        <row r="13">
          <cell r="D13">
            <v>4</v>
          </cell>
          <cell r="E13">
            <v>4</v>
          </cell>
          <cell r="F13">
            <v>4</v>
          </cell>
          <cell r="G13">
            <v>4</v>
          </cell>
          <cell r="H13">
            <v>4</v>
          </cell>
          <cell r="I13">
            <v>4</v>
          </cell>
          <cell r="J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4</v>
          </cell>
          <cell r="Q13">
            <v>4</v>
          </cell>
          <cell r="R13">
            <v>4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4</v>
          </cell>
          <cell r="X13">
            <v>4</v>
          </cell>
          <cell r="Y13">
            <v>4</v>
          </cell>
          <cell r="Z13">
            <v>4</v>
          </cell>
          <cell r="AA13">
            <v>4</v>
          </cell>
        </row>
        <row r="14">
          <cell r="D14">
            <v>4</v>
          </cell>
          <cell r="E14">
            <v>4</v>
          </cell>
          <cell r="F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4</v>
          </cell>
          <cell r="L14">
            <v>4</v>
          </cell>
          <cell r="M14">
            <v>4</v>
          </cell>
          <cell r="N14">
            <v>4</v>
          </cell>
          <cell r="O14">
            <v>4</v>
          </cell>
          <cell r="P14">
            <v>5</v>
          </cell>
          <cell r="Q14">
            <v>5</v>
          </cell>
          <cell r="R14">
            <v>5</v>
          </cell>
          <cell r="S14">
            <v>5</v>
          </cell>
          <cell r="T14">
            <v>5</v>
          </cell>
          <cell r="U14">
            <v>5</v>
          </cell>
          <cell r="V14">
            <v>5</v>
          </cell>
          <cell r="W14">
            <v>5</v>
          </cell>
          <cell r="X14">
            <v>5</v>
          </cell>
          <cell r="Y14">
            <v>5</v>
          </cell>
          <cell r="Z14">
            <v>5</v>
          </cell>
          <cell r="AA14">
            <v>5</v>
          </cell>
        </row>
        <row r="15">
          <cell r="D15">
            <v>78</v>
          </cell>
          <cell r="E15">
            <v>78</v>
          </cell>
          <cell r="F15">
            <v>78</v>
          </cell>
          <cell r="G15">
            <v>78</v>
          </cell>
          <cell r="H15">
            <v>78</v>
          </cell>
          <cell r="I15">
            <v>78</v>
          </cell>
          <cell r="J15">
            <v>78</v>
          </cell>
          <cell r="K15">
            <v>78</v>
          </cell>
          <cell r="L15">
            <v>78</v>
          </cell>
          <cell r="M15">
            <v>78</v>
          </cell>
          <cell r="N15">
            <v>78</v>
          </cell>
          <cell r="O15">
            <v>78</v>
          </cell>
          <cell r="P15">
            <v>80</v>
          </cell>
          <cell r="Q15">
            <v>80</v>
          </cell>
          <cell r="R15">
            <v>80</v>
          </cell>
          <cell r="S15">
            <v>80</v>
          </cell>
          <cell r="T15">
            <v>80</v>
          </cell>
          <cell r="U15">
            <v>80</v>
          </cell>
          <cell r="V15">
            <v>81</v>
          </cell>
          <cell r="W15">
            <v>81</v>
          </cell>
          <cell r="X15">
            <v>81</v>
          </cell>
          <cell r="Y15">
            <v>81</v>
          </cell>
          <cell r="Z15">
            <v>81</v>
          </cell>
          <cell r="AA15">
            <v>81</v>
          </cell>
        </row>
        <row r="18">
          <cell r="D18">
            <v>6</v>
          </cell>
          <cell r="E18">
            <v>6</v>
          </cell>
          <cell r="F18">
            <v>6</v>
          </cell>
          <cell r="G18">
            <v>6</v>
          </cell>
          <cell r="H18">
            <v>6</v>
          </cell>
          <cell r="I18">
            <v>6</v>
          </cell>
          <cell r="J18">
            <v>6</v>
          </cell>
          <cell r="K18">
            <v>6</v>
          </cell>
          <cell r="L18">
            <v>6</v>
          </cell>
          <cell r="M18">
            <v>6</v>
          </cell>
          <cell r="N18">
            <v>6</v>
          </cell>
          <cell r="O18">
            <v>6</v>
          </cell>
        </row>
        <row r="19"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D21">
            <v>25</v>
          </cell>
          <cell r="E21">
            <v>25</v>
          </cell>
          <cell r="F21">
            <v>25</v>
          </cell>
          <cell r="G21">
            <v>25</v>
          </cell>
          <cell r="H21">
            <v>25</v>
          </cell>
          <cell r="I21">
            <v>25</v>
          </cell>
          <cell r="J21">
            <v>25</v>
          </cell>
          <cell r="K21">
            <v>25</v>
          </cell>
          <cell r="L21">
            <v>25</v>
          </cell>
          <cell r="M21">
            <v>25</v>
          </cell>
          <cell r="N21">
            <v>25</v>
          </cell>
          <cell r="O21">
            <v>25</v>
          </cell>
        </row>
        <row r="22">
          <cell r="D22">
            <v>9</v>
          </cell>
          <cell r="E22">
            <v>9</v>
          </cell>
          <cell r="F22">
            <v>9</v>
          </cell>
          <cell r="G22">
            <v>9</v>
          </cell>
          <cell r="H22">
            <v>9</v>
          </cell>
          <cell r="I22">
            <v>9</v>
          </cell>
          <cell r="J22">
            <v>9</v>
          </cell>
          <cell r="K22">
            <v>9</v>
          </cell>
          <cell r="L22">
            <v>9</v>
          </cell>
          <cell r="M22">
            <v>9</v>
          </cell>
          <cell r="N22">
            <v>9</v>
          </cell>
          <cell r="O22">
            <v>9</v>
          </cell>
        </row>
        <row r="23">
          <cell r="D23">
            <v>8</v>
          </cell>
          <cell r="E23">
            <v>8</v>
          </cell>
          <cell r="F23">
            <v>8</v>
          </cell>
          <cell r="G23">
            <v>8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8</v>
          </cell>
          <cell r="M23">
            <v>8</v>
          </cell>
          <cell r="N23">
            <v>8</v>
          </cell>
          <cell r="O23">
            <v>8</v>
          </cell>
        </row>
        <row r="24"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</row>
        <row r="25">
          <cell r="D25">
            <v>8</v>
          </cell>
          <cell r="E25">
            <v>8</v>
          </cell>
          <cell r="F25">
            <v>8</v>
          </cell>
          <cell r="G25">
            <v>8</v>
          </cell>
          <cell r="H25">
            <v>8</v>
          </cell>
          <cell r="I25">
            <v>8</v>
          </cell>
          <cell r="J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</row>
        <row r="26">
          <cell r="D26">
            <v>8</v>
          </cell>
          <cell r="E26">
            <v>8</v>
          </cell>
          <cell r="F26">
            <v>8</v>
          </cell>
          <cell r="G26">
            <v>8</v>
          </cell>
          <cell r="H26">
            <v>8</v>
          </cell>
          <cell r="I26">
            <v>8</v>
          </cell>
          <cell r="J26">
            <v>8</v>
          </cell>
          <cell r="K26">
            <v>8</v>
          </cell>
          <cell r="L26">
            <v>8</v>
          </cell>
          <cell r="M26">
            <v>8</v>
          </cell>
          <cell r="N26">
            <v>8</v>
          </cell>
          <cell r="O26">
            <v>8</v>
          </cell>
        </row>
        <row r="27">
          <cell r="D27">
            <v>11</v>
          </cell>
          <cell r="E27">
            <v>11</v>
          </cell>
          <cell r="F27">
            <v>11</v>
          </cell>
          <cell r="G27">
            <v>11</v>
          </cell>
          <cell r="H27">
            <v>11</v>
          </cell>
          <cell r="I27">
            <v>11</v>
          </cell>
          <cell r="J27">
            <v>11</v>
          </cell>
          <cell r="K27">
            <v>11</v>
          </cell>
          <cell r="L27">
            <v>11</v>
          </cell>
          <cell r="M27">
            <v>11</v>
          </cell>
          <cell r="N27">
            <v>11</v>
          </cell>
          <cell r="O27">
            <v>11</v>
          </cell>
        </row>
        <row r="28">
          <cell r="D28">
            <v>78</v>
          </cell>
          <cell r="E28">
            <v>78</v>
          </cell>
          <cell r="F28">
            <v>78</v>
          </cell>
          <cell r="G28">
            <v>78</v>
          </cell>
          <cell r="H28">
            <v>78</v>
          </cell>
          <cell r="I28">
            <v>78</v>
          </cell>
          <cell r="J28">
            <v>78</v>
          </cell>
          <cell r="K28">
            <v>78</v>
          </cell>
          <cell r="L28">
            <v>78</v>
          </cell>
          <cell r="M28">
            <v>78</v>
          </cell>
          <cell r="N28">
            <v>78</v>
          </cell>
          <cell r="O28">
            <v>78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4</v>
          </cell>
          <cell r="E32">
            <v>4</v>
          </cell>
          <cell r="F32">
            <v>4</v>
          </cell>
          <cell r="G32">
            <v>4</v>
          </cell>
          <cell r="H32">
            <v>4</v>
          </cell>
          <cell r="I32">
            <v>4</v>
          </cell>
          <cell r="J32">
            <v>4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</row>
        <row r="33">
          <cell r="D33">
            <v>72</v>
          </cell>
          <cell r="E33">
            <v>72</v>
          </cell>
          <cell r="F33">
            <v>72</v>
          </cell>
          <cell r="G33">
            <v>72</v>
          </cell>
          <cell r="H33">
            <v>72</v>
          </cell>
          <cell r="I33">
            <v>72</v>
          </cell>
          <cell r="J33">
            <v>72</v>
          </cell>
          <cell r="K33">
            <v>72</v>
          </cell>
          <cell r="L33">
            <v>72</v>
          </cell>
          <cell r="M33">
            <v>72</v>
          </cell>
          <cell r="N33">
            <v>72</v>
          </cell>
          <cell r="O33">
            <v>72</v>
          </cell>
        </row>
        <row r="34">
          <cell r="D34">
            <v>76</v>
          </cell>
          <cell r="E34">
            <v>76</v>
          </cell>
          <cell r="F34">
            <v>76</v>
          </cell>
          <cell r="G34">
            <v>76</v>
          </cell>
          <cell r="H34">
            <v>76</v>
          </cell>
          <cell r="I34">
            <v>76</v>
          </cell>
          <cell r="J34">
            <v>76</v>
          </cell>
          <cell r="K34">
            <v>76</v>
          </cell>
          <cell r="L34">
            <v>76</v>
          </cell>
          <cell r="M34">
            <v>76</v>
          </cell>
          <cell r="N34">
            <v>76</v>
          </cell>
          <cell r="O34">
            <v>76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7</v>
          </cell>
          <cell r="E38">
            <v>7</v>
          </cell>
          <cell r="F38">
            <v>7</v>
          </cell>
          <cell r="G38">
            <v>7</v>
          </cell>
          <cell r="H38">
            <v>7</v>
          </cell>
          <cell r="I38">
            <v>7</v>
          </cell>
          <cell r="J38">
            <v>7</v>
          </cell>
          <cell r="K38">
            <v>7</v>
          </cell>
          <cell r="L38">
            <v>7</v>
          </cell>
          <cell r="M38">
            <v>7</v>
          </cell>
          <cell r="N38">
            <v>7</v>
          </cell>
          <cell r="O38">
            <v>7</v>
          </cell>
          <cell r="P38">
            <v>7</v>
          </cell>
          <cell r="Q38">
            <v>7</v>
          </cell>
          <cell r="R38">
            <v>7</v>
          </cell>
          <cell r="S38">
            <v>7</v>
          </cell>
          <cell r="T38">
            <v>7</v>
          </cell>
          <cell r="U38">
            <v>7</v>
          </cell>
          <cell r="V38">
            <v>7</v>
          </cell>
          <cell r="W38">
            <v>7</v>
          </cell>
          <cell r="X38">
            <v>7</v>
          </cell>
          <cell r="Y38">
            <v>7</v>
          </cell>
          <cell r="Z38">
            <v>7</v>
          </cell>
          <cell r="AA38">
            <v>7</v>
          </cell>
        </row>
        <row r="39">
          <cell r="D39">
            <v>66</v>
          </cell>
          <cell r="E39">
            <v>66</v>
          </cell>
          <cell r="F39">
            <v>66</v>
          </cell>
          <cell r="G39">
            <v>66</v>
          </cell>
          <cell r="H39">
            <v>66</v>
          </cell>
          <cell r="I39">
            <v>66</v>
          </cell>
          <cell r="J39">
            <v>66</v>
          </cell>
          <cell r="K39">
            <v>66</v>
          </cell>
          <cell r="L39">
            <v>66</v>
          </cell>
          <cell r="M39">
            <v>66</v>
          </cell>
          <cell r="N39">
            <v>66</v>
          </cell>
          <cell r="O39">
            <v>66</v>
          </cell>
          <cell r="P39">
            <v>66</v>
          </cell>
          <cell r="Q39">
            <v>66</v>
          </cell>
          <cell r="R39">
            <v>66</v>
          </cell>
          <cell r="S39">
            <v>66</v>
          </cell>
          <cell r="T39">
            <v>66</v>
          </cell>
          <cell r="U39">
            <v>66</v>
          </cell>
          <cell r="V39">
            <v>66</v>
          </cell>
          <cell r="W39">
            <v>66</v>
          </cell>
          <cell r="X39">
            <v>66</v>
          </cell>
          <cell r="Y39">
            <v>66</v>
          </cell>
          <cell r="Z39">
            <v>66</v>
          </cell>
          <cell r="AA39">
            <v>66</v>
          </cell>
        </row>
        <row r="40">
          <cell r="D40">
            <v>73</v>
          </cell>
          <cell r="E40">
            <v>73</v>
          </cell>
          <cell r="F40">
            <v>73</v>
          </cell>
          <cell r="G40">
            <v>73</v>
          </cell>
          <cell r="H40">
            <v>73</v>
          </cell>
          <cell r="I40">
            <v>73</v>
          </cell>
          <cell r="J40">
            <v>73</v>
          </cell>
          <cell r="K40">
            <v>73</v>
          </cell>
          <cell r="L40">
            <v>73</v>
          </cell>
          <cell r="M40">
            <v>73</v>
          </cell>
          <cell r="N40">
            <v>73</v>
          </cell>
          <cell r="O40">
            <v>73</v>
          </cell>
          <cell r="P40">
            <v>73</v>
          </cell>
          <cell r="Q40">
            <v>73</v>
          </cell>
          <cell r="R40">
            <v>73</v>
          </cell>
          <cell r="S40">
            <v>73</v>
          </cell>
          <cell r="T40">
            <v>73</v>
          </cell>
          <cell r="U40">
            <v>73</v>
          </cell>
          <cell r="V40">
            <v>73</v>
          </cell>
          <cell r="W40">
            <v>73</v>
          </cell>
          <cell r="X40">
            <v>73</v>
          </cell>
          <cell r="Y40">
            <v>73</v>
          </cell>
          <cell r="Z40">
            <v>73</v>
          </cell>
          <cell r="AA40">
            <v>73</v>
          </cell>
        </row>
        <row r="44">
          <cell r="D44">
            <v>12</v>
          </cell>
          <cell r="E44">
            <v>12</v>
          </cell>
          <cell r="F44">
            <v>12</v>
          </cell>
          <cell r="G44">
            <v>12</v>
          </cell>
          <cell r="H44">
            <v>12</v>
          </cell>
          <cell r="I44">
            <v>12</v>
          </cell>
          <cell r="J44">
            <v>12</v>
          </cell>
          <cell r="K44">
            <v>12</v>
          </cell>
          <cell r="L44">
            <v>12</v>
          </cell>
          <cell r="M44">
            <v>12</v>
          </cell>
          <cell r="N44">
            <v>12</v>
          </cell>
          <cell r="O44">
            <v>12</v>
          </cell>
        </row>
        <row r="45">
          <cell r="D45">
            <v>27</v>
          </cell>
          <cell r="E45">
            <v>27</v>
          </cell>
          <cell r="F45">
            <v>27</v>
          </cell>
          <cell r="G45">
            <v>27</v>
          </cell>
          <cell r="H45">
            <v>27</v>
          </cell>
          <cell r="I45">
            <v>27</v>
          </cell>
          <cell r="J45">
            <v>33</v>
          </cell>
          <cell r="K45">
            <v>33</v>
          </cell>
          <cell r="L45">
            <v>33</v>
          </cell>
          <cell r="M45">
            <v>33</v>
          </cell>
          <cell r="N45">
            <v>33</v>
          </cell>
          <cell r="O45">
            <v>33</v>
          </cell>
        </row>
        <row r="46"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</row>
        <row r="47">
          <cell r="D47">
            <v>51</v>
          </cell>
          <cell r="E47">
            <v>51</v>
          </cell>
          <cell r="F47">
            <v>51</v>
          </cell>
          <cell r="G47">
            <v>51</v>
          </cell>
          <cell r="H47">
            <v>51</v>
          </cell>
          <cell r="I47">
            <v>51</v>
          </cell>
          <cell r="J47">
            <v>57</v>
          </cell>
          <cell r="K47">
            <v>57</v>
          </cell>
          <cell r="L47">
            <v>57</v>
          </cell>
          <cell r="M47">
            <v>57</v>
          </cell>
          <cell r="N47">
            <v>57</v>
          </cell>
          <cell r="O47">
            <v>57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D51">
            <v>6</v>
          </cell>
          <cell r="E51">
            <v>6</v>
          </cell>
          <cell r="F51">
            <v>6</v>
          </cell>
          <cell r="G51">
            <v>6</v>
          </cell>
          <cell r="H51">
            <v>6</v>
          </cell>
          <cell r="I51">
            <v>6</v>
          </cell>
          <cell r="J51">
            <v>6</v>
          </cell>
          <cell r="K51">
            <v>6</v>
          </cell>
          <cell r="L51">
            <v>6</v>
          </cell>
          <cell r="M51">
            <v>6</v>
          </cell>
          <cell r="N51">
            <v>6</v>
          </cell>
          <cell r="O51">
            <v>6</v>
          </cell>
          <cell r="P51">
            <v>6</v>
          </cell>
          <cell r="Q51">
            <v>6</v>
          </cell>
          <cell r="R51">
            <v>6</v>
          </cell>
          <cell r="S51">
            <v>6</v>
          </cell>
          <cell r="T51">
            <v>6</v>
          </cell>
          <cell r="U51">
            <v>6</v>
          </cell>
          <cell r="V51">
            <v>6</v>
          </cell>
          <cell r="W51">
            <v>6</v>
          </cell>
          <cell r="X51">
            <v>6</v>
          </cell>
          <cell r="Y51">
            <v>6</v>
          </cell>
          <cell r="Z51">
            <v>6</v>
          </cell>
          <cell r="AA51">
            <v>6</v>
          </cell>
        </row>
        <row r="52">
          <cell r="D52">
            <v>36</v>
          </cell>
          <cell r="E52">
            <v>36</v>
          </cell>
          <cell r="F52">
            <v>36</v>
          </cell>
          <cell r="G52">
            <v>36</v>
          </cell>
          <cell r="H52">
            <v>36</v>
          </cell>
          <cell r="I52">
            <v>36</v>
          </cell>
          <cell r="J52">
            <v>36</v>
          </cell>
          <cell r="K52">
            <v>36</v>
          </cell>
          <cell r="L52">
            <v>36</v>
          </cell>
          <cell r="M52">
            <v>36</v>
          </cell>
          <cell r="N52">
            <v>36</v>
          </cell>
          <cell r="O52">
            <v>36</v>
          </cell>
          <cell r="P52">
            <v>36</v>
          </cell>
          <cell r="Q52">
            <v>36</v>
          </cell>
          <cell r="R52">
            <v>36</v>
          </cell>
          <cell r="S52">
            <v>36</v>
          </cell>
          <cell r="T52">
            <v>36</v>
          </cell>
          <cell r="U52">
            <v>36</v>
          </cell>
          <cell r="V52">
            <v>36</v>
          </cell>
          <cell r="W52">
            <v>36</v>
          </cell>
          <cell r="X52">
            <v>36</v>
          </cell>
          <cell r="Y52">
            <v>36</v>
          </cell>
          <cell r="Z52">
            <v>36</v>
          </cell>
          <cell r="AA52">
            <v>36</v>
          </cell>
        </row>
        <row r="53">
          <cell r="D53">
            <v>42</v>
          </cell>
          <cell r="E53">
            <v>42</v>
          </cell>
          <cell r="F53">
            <v>42</v>
          </cell>
          <cell r="G53">
            <v>42</v>
          </cell>
          <cell r="H53">
            <v>42</v>
          </cell>
          <cell r="I53">
            <v>42</v>
          </cell>
          <cell r="J53">
            <v>42</v>
          </cell>
          <cell r="K53">
            <v>42</v>
          </cell>
          <cell r="L53">
            <v>42</v>
          </cell>
          <cell r="M53">
            <v>42</v>
          </cell>
          <cell r="N53">
            <v>42</v>
          </cell>
          <cell r="O53">
            <v>42</v>
          </cell>
          <cell r="P53">
            <v>42</v>
          </cell>
          <cell r="Q53">
            <v>42</v>
          </cell>
          <cell r="R53">
            <v>42</v>
          </cell>
          <cell r="S53">
            <v>42</v>
          </cell>
          <cell r="T53">
            <v>42</v>
          </cell>
          <cell r="U53">
            <v>42</v>
          </cell>
          <cell r="V53">
            <v>42</v>
          </cell>
          <cell r="W53">
            <v>42</v>
          </cell>
          <cell r="X53">
            <v>42</v>
          </cell>
          <cell r="Y53">
            <v>42</v>
          </cell>
          <cell r="Z53">
            <v>42</v>
          </cell>
          <cell r="AA53">
            <v>42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D57">
            <v>6</v>
          </cell>
          <cell r="E57">
            <v>6</v>
          </cell>
          <cell r="F57">
            <v>6</v>
          </cell>
          <cell r="G57">
            <v>6</v>
          </cell>
          <cell r="H57">
            <v>6</v>
          </cell>
          <cell r="I57">
            <v>6</v>
          </cell>
          <cell r="J57">
            <v>6</v>
          </cell>
          <cell r="K57">
            <v>6</v>
          </cell>
          <cell r="L57">
            <v>6</v>
          </cell>
          <cell r="M57">
            <v>6</v>
          </cell>
          <cell r="N57">
            <v>6</v>
          </cell>
          <cell r="O57">
            <v>6</v>
          </cell>
        </row>
        <row r="58">
          <cell r="D58">
            <v>8</v>
          </cell>
          <cell r="E58">
            <v>8</v>
          </cell>
          <cell r="F58">
            <v>8</v>
          </cell>
          <cell r="G58">
            <v>8</v>
          </cell>
          <cell r="H58">
            <v>8</v>
          </cell>
          <cell r="I58">
            <v>8</v>
          </cell>
          <cell r="J58">
            <v>8</v>
          </cell>
          <cell r="K58">
            <v>8</v>
          </cell>
          <cell r="L58">
            <v>8</v>
          </cell>
          <cell r="M58">
            <v>8</v>
          </cell>
          <cell r="N58">
            <v>8</v>
          </cell>
          <cell r="O58">
            <v>8</v>
          </cell>
        </row>
        <row r="59">
          <cell r="D59">
            <v>25</v>
          </cell>
          <cell r="E59">
            <v>25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</row>
        <row r="60">
          <cell r="D60">
            <v>39</v>
          </cell>
          <cell r="E60">
            <v>39</v>
          </cell>
          <cell r="F60">
            <v>39</v>
          </cell>
          <cell r="G60">
            <v>39</v>
          </cell>
          <cell r="H60">
            <v>39</v>
          </cell>
          <cell r="I60">
            <v>39</v>
          </cell>
          <cell r="J60">
            <v>39</v>
          </cell>
          <cell r="K60">
            <v>39</v>
          </cell>
          <cell r="L60">
            <v>39</v>
          </cell>
          <cell r="M60">
            <v>39</v>
          </cell>
          <cell r="N60">
            <v>39</v>
          </cell>
          <cell r="O60">
            <v>39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  <cell r="N68">
            <v>1</v>
          </cell>
          <cell r="O68">
            <v>1</v>
          </cell>
          <cell r="P68">
            <v>1</v>
          </cell>
          <cell r="Q68">
            <v>1</v>
          </cell>
          <cell r="R68">
            <v>1</v>
          </cell>
          <cell r="S68">
            <v>1</v>
          </cell>
          <cell r="T68">
            <v>1</v>
          </cell>
          <cell r="U68">
            <v>1</v>
          </cell>
          <cell r="V68">
            <v>1</v>
          </cell>
          <cell r="W68">
            <v>1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1">
          <cell r="D71">
            <v>1</v>
          </cell>
          <cell r="E71">
            <v>1</v>
          </cell>
          <cell r="F71">
            <v>1</v>
          </cell>
          <cell r="G71">
            <v>1</v>
          </cell>
          <cell r="H71">
            <v>1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</row>
        <row r="72">
          <cell r="D72">
            <v>1</v>
          </cell>
          <cell r="E72">
            <v>1</v>
          </cell>
          <cell r="F72">
            <v>1</v>
          </cell>
          <cell r="G72">
            <v>1</v>
          </cell>
          <cell r="H72">
            <v>1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1</v>
          </cell>
          <cell r="O72">
            <v>1</v>
          </cell>
          <cell r="P72">
            <v>1</v>
          </cell>
          <cell r="Q72">
            <v>1</v>
          </cell>
          <cell r="R72">
            <v>1</v>
          </cell>
          <cell r="S72">
            <v>1</v>
          </cell>
          <cell r="T72">
            <v>1</v>
          </cell>
          <cell r="U72">
            <v>1</v>
          </cell>
          <cell r="V72">
            <v>1</v>
          </cell>
          <cell r="W72">
            <v>1</v>
          </cell>
          <cell r="X72">
            <v>1</v>
          </cell>
          <cell r="Y72">
            <v>1</v>
          </cell>
          <cell r="Z72">
            <v>1</v>
          </cell>
          <cell r="AA72">
            <v>1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D76">
            <v>3</v>
          </cell>
          <cell r="E76">
            <v>3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  <cell r="Q76">
            <v>3</v>
          </cell>
          <cell r="R76">
            <v>3</v>
          </cell>
          <cell r="S76">
            <v>3</v>
          </cell>
          <cell r="T76">
            <v>3</v>
          </cell>
          <cell r="U76">
            <v>3</v>
          </cell>
          <cell r="V76">
            <v>3</v>
          </cell>
          <cell r="W76">
            <v>3</v>
          </cell>
          <cell r="X76">
            <v>3</v>
          </cell>
          <cell r="Y76">
            <v>3</v>
          </cell>
          <cell r="Z76">
            <v>3</v>
          </cell>
          <cell r="AA76">
            <v>3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D94">
            <v>4</v>
          </cell>
          <cell r="E94">
            <v>4</v>
          </cell>
          <cell r="F94">
            <v>4</v>
          </cell>
          <cell r="G94">
            <v>4</v>
          </cell>
          <cell r="H94">
            <v>4</v>
          </cell>
          <cell r="I94">
            <v>4</v>
          </cell>
          <cell r="J94">
            <v>4</v>
          </cell>
          <cell r="K94">
            <v>4</v>
          </cell>
          <cell r="L94">
            <v>4</v>
          </cell>
          <cell r="M94">
            <v>4</v>
          </cell>
          <cell r="N94">
            <v>4</v>
          </cell>
          <cell r="O94">
            <v>4</v>
          </cell>
        </row>
        <row r="95">
          <cell r="D95">
            <v>4</v>
          </cell>
          <cell r="E95">
            <v>4</v>
          </cell>
          <cell r="F95">
            <v>4</v>
          </cell>
          <cell r="G95">
            <v>4</v>
          </cell>
          <cell r="H95">
            <v>4</v>
          </cell>
          <cell r="I95">
            <v>4</v>
          </cell>
          <cell r="J95">
            <v>4</v>
          </cell>
          <cell r="K95">
            <v>4</v>
          </cell>
          <cell r="L95">
            <v>4</v>
          </cell>
          <cell r="M95">
            <v>4</v>
          </cell>
          <cell r="N95">
            <v>4</v>
          </cell>
          <cell r="O95">
            <v>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D99">
            <v>1</v>
          </cell>
          <cell r="E99">
            <v>1</v>
          </cell>
          <cell r="F99">
            <v>1</v>
          </cell>
          <cell r="G99">
            <v>1</v>
          </cell>
          <cell r="H99">
            <v>1</v>
          </cell>
          <cell r="I99">
            <v>1</v>
          </cell>
          <cell r="J99">
            <v>1</v>
          </cell>
          <cell r="K99">
            <v>1</v>
          </cell>
          <cell r="L99">
            <v>1</v>
          </cell>
          <cell r="M99">
            <v>1</v>
          </cell>
          <cell r="N99">
            <v>1</v>
          </cell>
          <cell r="O99">
            <v>1</v>
          </cell>
          <cell r="P99">
            <v>1</v>
          </cell>
          <cell r="Q99">
            <v>1</v>
          </cell>
          <cell r="R99">
            <v>1</v>
          </cell>
          <cell r="S99">
            <v>1</v>
          </cell>
          <cell r="T99">
            <v>1</v>
          </cell>
          <cell r="U99">
            <v>1</v>
          </cell>
          <cell r="V99">
            <v>1</v>
          </cell>
          <cell r="W99">
            <v>1</v>
          </cell>
          <cell r="X99">
            <v>1</v>
          </cell>
          <cell r="Y99">
            <v>1</v>
          </cell>
          <cell r="Z99">
            <v>1</v>
          </cell>
          <cell r="AA99">
            <v>1</v>
          </cell>
        </row>
        <row r="100">
          <cell r="D100">
            <v>1</v>
          </cell>
          <cell r="E100">
            <v>1</v>
          </cell>
          <cell r="F100">
            <v>1</v>
          </cell>
          <cell r="G100">
            <v>1</v>
          </cell>
          <cell r="H100">
            <v>1</v>
          </cell>
          <cell r="I100">
            <v>1</v>
          </cell>
          <cell r="J100">
            <v>1</v>
          </cell>
          <cell r="K100">
            <v>1</v>
          </cell>
          <cell r="L100">
            <v>1</v>
          </cell>
          <cell r="M100">
            <v>1</v>
          </cell>
          <cell r="N100">
            <v>1</v>
          </cell>
          <cell r="O100">
            <v>1</v>
          </cell>
          <cell r="P100">
            <v>2</v>
          </cell>
          <cell r="Q100">
            <v>2</v>
          </cell>
          <cell r="R100">
            <v>2</v>
          </cell>
          <cell r="S100">
            <v>2</v>
          </cell>
          <cell r="T100">
            <v>2</v>
          </cell>
          <cell r="U100">
            <v>2</v>
          </cell>
          <cell r="V100">
            <v>2</v>
          </cell>
          <cell r="W100">
            <v>2</v>
          </cell>
          <cell r="X100">
            <v>2</v>
          </cell>
          <cell r="Y100">
            <v>2</v>
          </cell>
          <cell r="Z100">
            <v>2</v>
          </cell>
          <cell r="AA100">
            <v>2</v>
          </cell>
        </row>
        <row r="101">
          <cell r="D101">
            <v>2</v>
          </cell>
          <cell r="E101">
            <v>2</v>
          </cell>
          <cell r="F101">
            <v>2</v>
          </cell>
          <cell r="G101">
            <v>2</v>
          </cell>
          <cell r="H101">
            <v>2</v>
          </cell>
          <cell r="I101">
            <v>2</v>
          </cell>
          <cell r="J101">
            <v>2</v>
          </cell>
          <cell r="K101">
            <v>2</v>
          </cell>
          <cell r="L101">
            <v>2</v>
          </cell>
          <cell r="M101">
            <v>2</v>
          </cell>
          <cell r="N101">
            <v>2</v>
          </cell>
          <cell r="O101">
            <v>2</v>
          </cell>
          <cell r="P101">
            <v>3</v>
          </cell>
          <cell r="Q101">
            <v>3</v>
          </cell>
          <cell r="R101">
            <v>3</v>
          </cell>
          <cell r="S101">
            <v>3</v>
          </cell>
          <cell r="T101">
            <v>3</v>
          </cell>
          <cell r="U101">
            <v>3</v>
          </cell>
          <cell r="V101">
            <v>3</v>
          </cell>
          <cell r="W101">
            <v>3</v>
          </cell>
          <cell r="X101">
            <v>3</v>
          </cell>
          <cell r="Y101">
            <v>3</v>
          </cell>
          <cell r="Z101">
            <v>3</v>
          </cell>
          <cell r="AA101">
            <v>3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D106">
            <v>3</v>
          </cell>
          <cell r="E106">
            <v>3</v>
          </cell>
          <cell r="F106">
            <v>3</v>
          </cell>
          <cell r="G106">
            <v>3</v>
          </cell>
          <cell r="H106">
            <v>3</v>
          </cell>
          <cell r="I106">
            <v>3</v>
          </cell>
          <cell r="J106">
            <v>3</v>
          </cell>
          <cell r="K106">
            <v>3</v>
          </cell>
          <cell r="L106">
            <v>3</v>
          </cell>
          <cell r="M106">
            <v>3</v>
          </cell>
          <cell r="N106">
            <v>3</v>
          </cell>
          <cell r="O106">
            <v>3</v>
          </cell>
        </row>
        <row r="107">
          <cell r="D107">
            <v>3</v>
          </cell>
          <cell r="E107">
            <v>3</v>
          </cell>
          <cell r="F107">
            <v>3</v>
          </cell>
          <cell r="G107">
            <v>3</v>
          </cell>
          <cell r="H107">
            <v>3</v>
          </cell>
          <cell r="I107">
            <v>3</v>
          </cell>
          <cell r="J107">
            <v>3</v>
          </cell>
          <cell r="K107">
            <v>3</v>
          </cell>
          <cell r="L107">
            <v>3</v>
          </cell>
          <cell r="M107">
            <v>3</v>
          </cell>
          <cell r="N107">
            <v>3</v>
          </cell>
          <cell r="O107">
            <v>3</v>
          </cell>
        </row>
        <row r="108">
          <cell r="D108">
            <v>6</v>
          </cell>
          <cell r="E108">
            <v>6</v>
          </cell>
          <cell r="F108">
            <v>6</v>
          </cell>
          <cell r="G108">
            <v>6</v>
          </cell>
          <cell r="H108">
            <v>6</v>
          </cell>
          <cell r="I108">
            <v>6</v>
          </cell>
          <cell r="J108">
            <v>6</v>
          </cell>
          <cell r="K108">
            <v>6</v>
          </cell>
          <cell r="L108">
            <v>6</v>
          </cell>
          <cell r="M108">
            <v>6</v>
          </cell>
          <cell r="N108">
            <v>6</v>
          </cell>
          <cell r="O108">
            <v>6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</row>
        <row r="112">
          <cell r="D112">
            <v>1</v>
          </cell>
          <cell r="E112">
            <v>1</v>
          </cell>
          <cell r="F112">
            <v>1</v>
          </cell>
          <cell r="G112">
            <v>1</v>
          </cell>
          <cell r="H112">
            <v>1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1</v>
          </cell>
          <cell r="N112">
            <v>1</v>
          </cell>
          <cell r="O112">
            <v>1</v>
          </cell>
          <cell r="P112">
            <v>1</v>
          </cell>
          <cell r="Q112">
            <v>1</v>
          </cell>
          <cell r="R112">
            <v>1</v>
          </cell>
          <cell r="S112">
            <v>1</v>
          </cell>
          <cell r="T112">
            <v>1</v>
          </cell>
          <cell r="U112">
            <v>1</v>
          </cell>
          <cell r="V112">
            <v>1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</row>
        <row r="113">
          <cell r="D113">
            <v>2</v>
          </cell>
          <cell r="E113">
            <v>2</v>
          </cell>
          <cell r="F113">
            <v>2</v>
          </cell>
          <cell r="G113">
            <v>2</v>
          </cell>
          <cell r="H113">
            <v>2</v>
          </cell>
          <cell r="I113">
            <v>2</v>
          </cell>
          <cell r="J113">
            <v>2</v>
          </cell>
          <cell r="K113">
            <v>2</v>
          </cell>
          <cell r="L113">
            <v>2</v>
          </cell>
          <cell r="M113">
            <v>2</v>
          </cell>
          <cell r="N113">
            <v>2</v>
          </cell>
          <cell r="O113">
            <v>2</v>
          </cell>
          <cell r="P113">
            <v>2</v>
          </cell>
          <cell r="Q113">
            <v>2</v>
          </cell>
          <cell r="R113">
            <v>2</v>
          </cell>
          <cell r="S113">
            <v>2</v>
          </cell>
          <cell r="T113">
            <v>2</v>
          </cell>
          <cell r="U113">
            <v>2</v>
          </cell>
          <cell r="V113">
            <v>2</v>
          </cell>
          <cell r="W113">
            <v>2</v>
          </cell>
          <cell r="X113">
            <v>2</v>
          </cell>
          <cell r="Y113">
            <v>2</v>
          </cell>
          <cell r="Z113">
            <v>2</v>
          </cell>
          <cell r="AA113">
            <v>2</v>
          </cell>
        </row>
        <row r="114">
          <cell r="D114">
            <v>3</v>
          </cell>
          <cell r="E114">
            <v>3</v>
          </cell>
          <cell r="F114">
            <v>3</v>
          </cell>
          <cell r="G114">
            <v>3</v>
          </cell>
          <cell r="H114">
            <v>3</v>
          </cell>
          <cell r="I114">
            <v>3</v>
          </cell>
          <cell r="J114">
            <v>3</v>
          </cell>
          <cell r="K114">
            <v>3</v>
          </cell>
          <cell r="L114">
            <v>3</v>
          </cell>
          <cell r="M114">
            <v>3</v>
          </cell>
          <cell r="N114">
            <v>3</v>
          </cell>
          <cell r="O114">
            <v>3</v>
          </cell>
          <cell r="P114">
            <v>3</v>
          </cell>
          <cell r="Q114">
            <v>3</v>
          </cell>
          <cell r="R114">
            <v>3</v>
          </cell>
          <cell r="S114">
            <v>3</v>
          </cell>
          <cell r="T114">
            <v>3</v>
          </cell>
          <cell r="U114">
            <v>3</v>
          </cell>
          <cell r="V114">
            <v>3</v>
          </cell>
          <cell r="W114">
            <v>3</v>
          </cell>
          <cell r="X114">
            <v>3</v>
          </cell>
          <cell r="Y114">
            <v>3</v>
          </cell>
          <cell r="Z114">
            <v>3</v>
          </cell>
          <cell r="AA114">
            <v>3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able TB"/>
      <sheetName val="tb 2007 reformat"/>
      <sheetName val="tb 2007"/>
      <sheetName val="JDE Chart of Accounts 102407"/>
      <sheetName val="183 TB AA 2007"/>
      <sheetName val="183 TB UA 2007"/>
      <sheetName val="183 TB UR 2007"/>
    </sheetNames>
    <sheetDataSet>
      <sheetData sheetId="0"/>
      <sheetData sheetId="1">
        <row r="1">
          <cell r="A1" t="str">
            <v>Reduced acct #</v>
          </cell>
          <cell r="H1" t="str">
            <v>end</v>
          </cell>
        </row>
        <row r="2">
          <cell r="A2" t="str">
            <v>1020</v>
          </cell>
        </row>
        <row r="3">
          <cell r="A3" t="str">
            <v>1045</v>
          </cell>
        </row>
        <row r="4">
          <cell r="A4" t="str">
            <v>1045</v>
          </cell>
        </row>
        <row r="5">
          <cell r="A5" t="str">
            <v>1050</v>
          </cell>
        </row>
        <row r="6">
          <cell r="A6" t="str">
            <v>1055</v>
          </cell>
        </row>
        <row r="7">
          <cell r="A7" t="str">
            <v>1080</v>
          </cell>
        </row>
        <row r="8">
          <cell r="A8" t="str">
            <v>1100</v>
          </cell>
        </row>
        <row r="9">
          <cell r="A9" t="str">
            <v>1105</v>
          </cell>
        </row>
        <row r="10">
          <cell r="A10" t="str">
            <v>1115</v>
          </cell>
        </row>
        <row r="11">
          <cell r="A11" t="str">
            <v>1120</v>
          </cell>
        </row>
        <row r="12">
          <cell r="A12" t="str">
            <v>1125</v>
          </cell>
        </row>
        <row r="13">
          <cell r="A13" t="str">
            <v>1130</v>
          </cell>
        </row>
        <row r="14">
          <cell r="A14" t="str">
            <v>1135</v>
          </cell>
        </row>
        <row r="15">
          <cell r="A15" t="str">
            <v>1140</v>
          </cell>
        </row>
        <row r="16">
          <cell r="A16" t="str">
            <v>1145</v>
          </cell>
        </row>
        <row r="17">
          <cell r="A17" t="str">
            <v>1175</v>
          </cell>
        </row>
        <row r="18">
          <cell r="A18" t="str">
            <v>1175</v>
          </cell>
        </row>
        <row r="19">
          <cell r="A19" t="str">
            <v>1180</v>
          </cell>
        </row>
        <row r="20">
          <cell r="A20" t="str">
            <v>1180</v>
          </cell>
        </row>
        <row r="21">
          <cell r="A21" t="str">
            <v>1190</v>
          </cell>
        </row>
        <row r="22">
          <cell r="A22" t="str">
            <v>1195</v>
          </cell>
        </row>
        <row r="23">
          <cell r="A23" t="str">
            <v>1205</v>
          </cell>
        </row>
        <row r="24">
          <cell r="A24" t="str">
            <v>1205</v>
          </cell>
        </row>
        <row r="25">
          <cell r="A25" t="str">
            <v>1245</v>
          </cell>
        </row>
        <row r="26">
          <cell r="A26" t="str">
            <v>1295</v>
          </cell>
        </row>
        <row r="27">
          <cell r="A27" t="str">
            <v>1315</v>
          </cell>
        </row>
        <row r="28">
          <cell r="A28" t="str">
            <v>1345</v>
          </cell>
        </row>
        <row r="29">
          <cell r="A29" t="str">
            <v>1350</v>
          </cell>
        </row>
        <row r="30">
          <cell r="A30" t="str">
            <v>1400</v>
          </cell>
        </row>
        <row r="31">
          <cell r="A31" t="str">
            <v>1470</v>
          </cell>
        </row>
        <row r="32">
          <cell r="A32" t="str">
            <v>1555</v>
          </cell>
        </row>
        <row r="33">
          <cell r="A33" t="str">
            <v>1580</v>
          </cell>
        </row>
        <row r="34">
          <cell r="A34" t="str">
            <v>1585</v>
          </cell>
        </row>
        <row r="35">
          <cell r="A35" t="str">
            <v>1590</v>
          </cell>
        </row>
        <row r="36">
          <cell r="A36" t="str">
            <v>1595</v>
          </cell>
        </row>
        <row r="37">
          <cell r="A37" t="str">
            <v>1665</v>
          </cell>
        </row>
        <row r="38">
          <cell r="A38" t="str">
            <v>1665</v>
          </cell>
        </row>
        <row r="39">
          <cell r="A39" t="str">
            <v>1665</v>
          </cell>
        </row>
        <row r="40">
          <cell r="A40" t="str">
            <v>1665</v>
          </cell>
        </row>
        <row r="41">
          <cell r="A41" t="str">
            <v>1665</v>
          </cell>
        </row>
        <row r="42">
          <cell r="A42" t="str">
            <v>1665</v>
          </cell>
        </row>
        <row r="43">
          <cell r="A43" t="str">
            <v>1665</v>
          </cell>
        </row>
        <row r="44">
          <cell r="A44" t="str">
            <v>1665</v>
          </cell>
        </row>
        <row r="45">
          <cell r="A45" t="str">
            <v>1665</v>
          </cell>
        </row>
        <row r="46">
          <cell r="A46" t="str">
            <v>1665</v>
          </cell>
        </row>
        <row r="47">
          <cell r="A47" t="str">
            <v>1665</v>
          </cell>
        </row>
        <row r="48">
          <cell r="A48" t="str">
            <v>1666</v>
          </cell>
        </row>
        <row r="49">
          <cell r="A49" t="str">
            <v>1666</v>
          </cell>
        </row>
        <row r="50">
          <cell r="A50" t="str">
            <v>1666</v>
          </cell>
        </row>
        <row r="51">
          <cell r="A51" t="str">
            <v>1666</v>
          </cell>
        </row>
        <row r="52">
          <cell r="A52" t="str">
            <v>1666</v>
          </cell>
        </row>
        <row r="53">
          <cell r="A53" t="str">
            <v>1666</v>
          </cell>
        </row>
        <row r="54">
          <cell r="A54" t="str">
            <v>1666</v>
          </cell>
        </row>
        <row r="55">
          <cell r="A55" t="str">
            <v>1666</v>
          </cell>
        </row>
        <row r="56">
          <cell r="A56" t="str">
            <v>1666</v>
          </cell>
        </row>
        <row r="57">
          <cell r="A57" t="str">
            <v>1666</v>
          </cell>
        </row>
        <row r="58">
          <cell r="A58" t="str">
            <v>1666</v>
          </cell>
        </row>
        <row r="59">
          <cell r="A59" t="str">
            <v>1666</v>
          </cell>
        </row>
        <row r="60">
          <cell r="A60" t="str">
            <v>1667</v>
          </cell>
        </row>
        <row r="61">
          <cell r="A61" t="str">
            <v>1667</v>
          </cell>
        </row>
        <row r="62">
          <cell r="A62" t="str">
            <v>1667</v>
          </cell>
        </row>
        <row r="63">
          <cell r="A63" t="str">
            <v>1667</v>
          </cell>
        </row>
        <row r="64">
          <cell r="A64" t="str">
            <v>1668</v>
          </cell>
        </row>
        <row r="65">
          <cell r="A65" t="str">
            <v>1668</v>
          </cell>
        </row>
        <row r="66">
          <cell r="A66" t="str">
            <v>1668</v>
          </cell>
        </row>
        <row r="67">
          <cell r="A67" t="str">
            <v>1668</v>
          </cell>
        </row>
        <row r="68">
          <cell r="A68" t="str">
            <v>1668</v>
          </cell>
        </row>
        <row r="69">
          <cell r="A69" t="str">
            <v>1668</v>
          </cell>
        </row>
        <row r="70">
          <cell r="A70" t="str">
            <v>1668</v>
          </cell>
        </row>
        <row r="71">
          <cell r="A71" t="str">
            <v>1668</v>
          </cell>
        </row>
        <row r="72">
          <cell r="A72" t="str">
            <v>1668</v>
          </cell>
        </row>
        <row r="73">
          <cell r="A73" t="str">
            <v>1668</v>
          </cell>
        </row>
        <row r="74">
          <cell r="A74" t="str">
            <v>1669</v>
          </cell>
        </row>
        <row r="75">
          <cell r="A75" t="str">
            <v>1669</v>
          </cell>
        </row>
        <row r="76">
          <cell r="A76" t="str">
            <v>1670</v>
          </cell>
        </row>
        <row r="77">
          <cell r="A77" t="str">
            <v>1670</v>
          </cell>
        </row>
        <row r="78">
          <cell r="A78" t="str">
            <v>1671</v>
          </cell>
        </row>
        <row r="79">
          <cell r="A79" t="str">
            <v>1672</v>
          </cell>
        </row>
        <row r="80">
          <cell r="A80" t="str">
            <v>1672</v>
          </cell>
        </row>
        <row r="81">
          <cell r="A81" t="str">
            <v>1673</v>
          </cell>
        </row>
        <row r="82">
          <cell r="A82" t="str">
            <v>1674</v>
          </cell>
        </row>
        <row r="83">
          <cell r="A83" t="str">
            <v>1692</v>
          </cell>
        </row>
        <row r="84">
          <cell r="A84" t="str">
            <v>1692</v>
          </cell>
        </row>
        <row r="85">
          <cell r="A85" t="str">
            <v>1697</v>
          </cell>
        </row>
        <row r="86">
          <cell r="A86" t="str">
            <v>1698</v>
          </cell>
        </row>
        <row r="87">
          <cell r="A87" t="str">
            <v>1705</v>
          </cell>
        </row>
        <row r="88">
          <cell r="A88" t="str">
            <v>1705</v>
          </cell>
        </row>
        <row r="89">
          <cell r="A89" t="str">
            <v>1705</v>
          </cell>
        </row>
        <row r="90">
          <cell r="A90" t="str">
            <v>1705</v>
          </cell>
        </row>
        <row r="91">
          <cell r="A91" t="str">
            <v>1705</v>
          </cell>
        </row>
        <row r="92">
          <cell r="A92" t="str">
            <v>1706</v>
          </cell>
        </row>
        <row r="93">
          <cell r="A93" t="str">
            <v>1706</v>
          </cell>
        </row>
        <row r="94">
          <cell r="A94" t="str">
            <v>1706</v>
          </cell>
        </row>
        <row r="95">
          <cell r="A95" t="str">
            <v>1706</v>
          </cell>
        </row>
        <row r="96">
          <cell r="A96" t="str">
            <v>1706</v>
          </cell>
        </row>
        <row r="97">
          <cell r="A97" t="str">
            <v>1706</v>
          </cell>
        </row>
        <row r="98">
          <cell r="A98" t="str">
            <v>1706</v>
          </cell>
        </row>
        <row r="99">
          <cell r="A99" t="str">
            <v>1706</v>
          </cell>
        </row>
        <row r="100">
          <cell r="A100" t="str">
            <v>1706</v>
          </cell>
        </row>
        <row r="101">
          <cell r="A101" t="str">
            <v>1707</v>
          </cell>
        </row>
        <row r="102">
          <cell r="A102" t="str">
            <v>1708</v>
          </cell>
        </row>
        <row r="103">
          <cell r="A103" t="str">
            <v>1708</v>
          </cell>
        </row>
        <row r="104">
          <cell r="A104" t="str">
            <v>1708</v>
          </cell>
        </row>
        <row r="105">
          <cell r="A105" t="str">
            <v>1708</v>
          </cell>
        </row>
        <row r="106">
          <cell r="A106" t="str">
            <v>1708</v>
          </cell>
        </row>
        <row r="107">
          <cell r="A107" t="str">
            <v>1708</v>
          </cell>
        </row>
        <row r="108">
          <cell r="A108" t="str">
            <v>1708</v>
          </cell>
        </row>
        <row r="109">
          <cell r="A109" t="str">
            <v>1709</v>
          </cell>
        </row>
        <row r="110">
          <cell r="A110" t="str">
            <v>1709</v>
          </cell>
        </row>
        <row r="111">
          <cell r="A111" t="str">
            <v>1709</v>
          </cell>
        </row>
        <row r="112">
          <cell r="A112" t="str">
            <v>1709</v>
          </cell>
        </row>
        <row r="113">
          <cell r="A113" t="str">
            <v>1710</v>
          </cell>
        </row>
        <row r="114">
          <cell r="A114" t="str">
            <v>1722</v>
          </cell>
        </row>
        <row r="115">
          <cell r="A115" t="str">
            <v>1726</v>
          </cell>
        </row>
        <row r="116">
          <cell r="A116" t="str">
            <v>1749</v>
          </cell>
        </row>
        <row r="117">
          <cell r="A117" t="str">
            <v>1835</v>
          </cell>
        </row>
        <row r="118">
          <cell r="A118" t="str">
            <v>1835</v>
          </cell>
        </row>
        <row r="119">
          <cell r="A119" t="str">
            <v>1845</v>
          </cell>
        </row>
        <row r="120">
          <cell r="A120" t="str">
            <v>1845</v>
          </cell>
        </row>
        <row r="121">
          <cell r="A121" t="str">
            <v>1850</v>
          </cell>
        </row>
        <row r="122">
          <cell r="A122" t="str">
            <v>1850</v>
          </cell>
        </row>
        <row r="123">
          <cell r="A123" t="str">
            <v>1875</v>
          </cell>
        </row>
        <row r="124">
          <cell r="A124" t="str">
            <v>1875</v>
          </cell>
        </row>
        <row r="125">
          <cell r="A125" t="str">
            <v>1895</v>
          </cell>
        </row>
        <row r="126">
          <cell r="A126" t="str">
            <v>1895</v>
          </cell>
        </row>
        <row r="127">
          <cell r="A127" t="str">
            <v>1900</v>
          </cell>
        </row>
        <row r="128">
          <cell r="A128" t="str">
            <v>1900</v>
          </cell>
        </row>
        <row r="129">
          <cell r="A129" t="str">
            <v>1910</v>
          </cell>
        </row>
        <row r="130">
          <cell r="A130" t="str">
            <v>1910</v>
          </cell>
        </row>
        <row r="131">
          <cell r="A131" t="str">
            <v>1915</v>
          </cell>
        </row>
        <row r="132">
          <cell r="A132" t="str">
            <v>1915</v>
          </cell>
        </row>
        <row r="133">
          <cell r="A133" t="str">
            <v>1920</v>
          </cell>
        </row>
        <row r="134">
          <cell r="A134" t="str">
            <v>1920</v>
          </cell>
        </row>
        <row r="135">
          <cell r="A135" t="str">
            <v>1925</v>
          </cell>
        </row>
        <row r="136">
          <cell r="A136" t="str">
            <v>1925</v>
          </cell>
        </row>
        <row r="137">
          <cell r="A137" t="str">
            <v>1930</v>
          </cell>
        </row>
        <row r="138">
          <cell r="A138" t="str">
            <v>1930</v>
          </cell>
        </row>
        <row r="139">
          <cell r="A139" t="str">
            <v>1935</v>
          </cell>
        </row>
        <row r="140">
          <cell r="A140" t="str">
            <v>1935</v>
          </cell>
        </row>
        <row r="141">
          <cell r="A141" t="str">
            <v>1940</v>
          </cell>
        </row>
        <row r="142">
          <cell r="A142" t="str">
            <v>1940</v>
          </cell>
        </row>
        <row r="143">
          <cell r="A143" t="str">
            <v>1970</v>
          </cell>
        </row>
        <row r="144">
          <cell r="A144" t="str">
            <v>1970</v>
          </cell>
        </row>
        <row r="145">
          <cell r="A145" t="str">
            <v>1970</v>
          </cell>
        </row>
        <row r="146">
          <cell r="A146" t="str">
            <v>1975</v>
          </cell>
        </row>
        <row r="147">
          <cell r="A147" t="str">
            <v>1975</v>
          </cell>
        </row>
        <row r="148">
          <cell r="A148" t="str">
            <v>1975</v>
          </cell>
        </row>
        <row r="149">
          <cell r="A149" t="str">
            <v>1985</v>
          </cell>
        </row>
        <row r="150">
          <cell r="A150" t="str">
            <v>1985</v>
          </cell>
        </row>
        <row r="151">
          <cell r="A151" t="str">
            <v>1990</v>
          </cell>
        </row>
        <row r="152">
          <cell r="A152" t="str">
            <v>1990</v>
          </cell>
        </row>
        <row r="153">
          <cell r="A153" t="str">
            <v>2000</v>
          </cell>
        </row>
        <row r="154">
          <cell r="A154" t="str">
            <v>2000</v>
          </cell>
        </row>
        <row r="155">
          <cell r="A155" t="str">
            <v>2000</v>
          </cell>
        </row>
        <row r="156">
          <cell r="A156" t="str">
            <v>2030</v>
          </cell>
        </row>
        <row r="157">
          <cell r="A157" t="str">
            <v>2030</v>
          </cell>
        </row>
        <row r="158">
          <cell r="A158" t="str">
            <v>2055</v>
          </cell>
        </row>
        <row r="159">
          <cell r="A159" t="str">
            <v>2055</v>
          </cell>
        </row>
        <row r="160">
          <cell r="A160" t="str">
            <v>2075</v>
          </cell>
        </row>
        <row r="161">
          <cell r="A161" t="str">
            <v>2075</v>
          </cell>
        </row>
        <row r="162">
          <cell r="A162" t="str">
            <v>2105</v>
          </cell>
        </row>
        <row r="163">
          <cell r="A163" t="str">
            <v>2105</v>
          </cell>
        </row>
        <row r="164">
          <cell r="A164" t="str">
            <v>2110</v>
          </cell>
        </row>
        <row r="165">
          <cell r="A165" t="str">
            <v>2110</v>
          </cell>
        </row>
        <row r="166">
          <cell r="A166" t="str">
            <v>2160</v>
          </cell>
        </row>
        <row r="167">
          <cell r="A167" t="str">
            <v>2160</v>
          </cell>
        </row>
        <row r="168">
          <cell r="A168" t="str">
            <v>2230</v>
          </cell>
        </row>
        <row r="169">
          <cell r="A169" t="str">
            <v>2300</v>
          </cell>
        </row>
        <row r="170">
          <cell r="A170" t="str">
            <v>2300</v>
          </cell>
        </row>
        <row r="171">
          <cell r="A171" t="str">
            <v>2320</v>
          </cell>
        </row>
        <row r="172">
          <cell r="A172" t="str">
            <v>2325</v>
          </cell>
        </row>
        <row r="173">
          <cell r="A173" t="str">
            <v>2330</v>
          </cell>
        </row>
        <row r="174">
          <cell r="A174" t="str">
            <v>2335</v>
          </cell>
        </row>
        <row r="175">
          <cell r="A175" t="str">
            <v>2400</v>
          </cell>
        </row>
        <row r="176">
          <cell r="A176" t="str">
            <v>2400</v>
          </cell>
        </row>
        <row r="177">
          <cell r="A177" t="str">
            <v>2410</v>
          </cell>
        </row>
        <row r="178">
          <cell r="A178" t="str">
            <v>2420</v>
          </cell>
        </row>
        <row r="179">
          <cell r="A179" t="str">
            <v>2420</v>
          </cell>
        </row>
        <row r="180">
          <cell r="A180" t="str">
            <v>2425</v>
          </cell>
        </row>
        <row r="181">
          <cell r="A181" t="str">
            <v>2425</v>
          </cell>
        </row>
        <row r="182">
          <cell r="A182" t="str">
            <v>2640</v>
          </cell>
        </row>
        <row r="183">
          <cell r="A183" t="str">
            <v>2665</v>
          </cell>
        </row>
        <row r="184">
          <cell r="A184" t="str">
            <v>2675</v>
          </cell>
        </row>
        <row r="185">
          <cell r="A185" t="str">
            <v>2680</v>
          </cell>
        </row>
        <row r="186">
          <cell r="A186" t="str">
            <v>2685</v>
          </cell>
        </row>
        <row r="187">
          <cell r="A187" t="str">
            <v>2690</v>
          </cell>
        </row>
        <row r="188">
          <cell r="A188" t="str">
            <v>2710</v>
          </cell>
        </row>
        <row r="189">
          <cell r="A189" t="str">
            <v>2775</v>
          </cell>
        </row>
        <row r="190">
          <cell r="A190" t="str">
            <v>2785</v>
          </cell>
        </row>
        <row r="191">
          <cell r="A191" t="str">
            <v>2795</v>
          </cell>
        </row>
        <row r="192">
          <cell r="A192" t="str">
            <v>2855</v>
          </cell>
        </row>
        <row r="193">
          <cell r="A193" t="str">
            <v>2920</v>
          </cell>
        </row>
        <row r="194">
          <cell r="A194" t="str">
            <v>2930</v>
          </cell>
        </row>
        <row r="195">
          <cell r="A195" t="str">
            <v>2960</v>
          </cell>
        </row>
        <row r="196">
          <cell r="A196" t="str">
            <v>2965</v>
          </cell>
        </row>
        <row r="197">
          <cell r="A197" t="str">
            <v>2965</v>
          </cell>
        </row>
        <row r="198">
          <cell r="A198" t="str">
            <v>2980</v>
          </cell>
        </row>
        <row r="199">
          <cell r="A199" t="str">
            <v>3005</v>
          </cell>
        </row>
        <row r="200">
          <cell r="A200" t="str">
            <v>3040</v>
          </cell>
        </row>
        <row r="201">
          <cell r="A201" t="str">
            <v>3110</v>
          </cell>
        </row>
        <row r="202">
          <cell r="A202" t="str">
            <v>3120</v>
          </cell>
        </row>
        <row r="203">
          <cell r="A203" t="str">
            <v>3135</v>
          </cell>
        </row>
        <row r="204">
          <cell r="A204" t="str">
            <v>3160</v>
          </cell>
        </row>
        <row r="205">
          <cell r="A205" t="str">
            <v>3195</v>
          </cell>
        </row>
        <row r="206">
          <cell r="A206" t="str">
            <v>3430</v>
          </cell>
        </row>
        <row r="207">
          <cell r="A207" t="str">
            <v>3430</v>
          </cell>
        </row>
        <row r="208">
          <cell r="A208" t="str">
            <v>3435</v>
          </cell>
        </row>
        <row r="209">
          <cell r="A209" t="str">
            <v>3450</v>
          </cell>
        </row>
        <row r="210">
          <cell r="A210" t="str">
            <v>3455</v>
          </cell>
        </row>
        <row r="211">
          <cell r="A211" t="str">
            <v>3520</v>
          </cell>
        </row>
        <row r="212">
          <cell r="A212" t="str">
            <v>3520</v>
          </cell>
        </row>
        <row r="213">
          <cell r="A213" t="str">
            <v>3705</v>
          </cell>
        </row>
        <row r="214">
          <cell r="A214" t="str">
            <v>3720</v>
          </cell>
        </row>
        <row r="215">
          <cell r="A215" t="str">
            <v>3800</v>
          </cell>
        </row>
        <row r="216">
          <cell r="A216" t="str">
            <v>3975</v>
          </cell>
        </row>
        <row r="217">
          <cell r="A217" t="str">
            <v>3980</v>
          </cell>
        </row>
        <row r="218">
          <cell r="A218" t="str">
            <v>4000</v>
          </cell>
        </row>
        <row r="219">
          <cell r="A219" t="str">
            <v>4005</v>
          </cell>
        </row>
        <row r="220">
          <cell r="A220" t="str">
            <v>4030</v>
          </cell>
        </row>
        <row r="221">
          <cell r="A221" t="str">
            <v>4070</v>
          </cell>
        </row>
        <row r="222">
          <cell r="A222" t="str">
            <v>4265</v>
          </cell>
        </row>
        <row r="223">
          <cell r="A223" t="str">
            <v>4280</v>
          </cell>
        </row>
        <row r="224">
          <cell r="A224" t="str">
            <v>4369</v>
          </cell>
        </row>
        <row r="225">
          <cell r="A225" t="str">
            <v>4371</v>
          </cell>
        </row>
        <row r="226">
          <cell r="A226" t="str">
            <v>4377</v>
          </cell>
        </row>
        <row r="227">
          <cell r="A227" t="str">
            <v>4383</v>
          </cell>
        </row>
        <row r="228">
          <cell r="A228" t="str">
            <v>4385</v>
          </cell>
        </row>
        <row r="229">
          <cell r="A229" t="str">
            <v>4387</v>
          </cell>
        </row>
        <row r="230">
          <cell r="A230" t="str">
            <v>4387</v>
          </cell>
        </row>
        <row r="231">
          <cell r="A231" t="str">
            <v>4419</v>
          </cell>
        </row>
        <row r="232">
          <cell r="A232" t="str">
            <v>4421</v>
          </cell>
        </row>
        <row r="233">
          <cell r="A233" t="str">
            <v>4427</v>
          </cell>
        </row>
        <row r="234">
          <cell r="A234" t="str">
            <v>4433</v>
          </cell>
        </row>
        <row r="235">
          <cell r="A235" t="str">
            <v>4435</v>
          </cell>
        </row>
        <row r="236">
          <cell r="A236" t="str">
            <v>4437</v>
          </cell>
        </row>
        <row r="237">
          <cell r="A237" t="str">
            <v>4515</v>
          </cell>
        </row>
        <row r="238">
          <cell r="A238" t="str">
            <v>4525</v>
          </cell>
        </row>
        <row r="239">
          <cell r="A239" t="str">
            <v>4527</v>
          </cell>
        </row>
        <row r="240">
          <cell r="A240" t="str">
            <v>4535</v>
          </cell>
        </row>
        <row r="241">
          <cell r="A241" t="str">
            <v>4535</v>
          </cell>
        </row>
        <row r="242">
          <cell r="A242" t="str">
            <v>4535</v>
          </cell>
        </row>
        <row r="243">
          <cell r="A243" t="str">
            <v>4545</v>
          </cell>
        </row>
        <row r="244">
          <cell r="A244" t="str">
            <v>4545</v>
          </cell>
        </row>
        <row r="245">
          <cell r="A245" t="str">
            <v>4565</v>
          </cell>
        </row>
        <row r="246">
          <cell r="A246" t="str">
            <v>4565</v>
          </cell>
        </row>
        <row r="247">
          <cell r="A247" t="str">
            <v>4565</v>
          </cell>
        </row>
        <row r="248">
          <cell r="A248" t="str">
            <v>4595</v>
          </cell>
        </row>
        <row r="249">
          <cell r="A249" t="str">
            <v>4612</v>
          </cell>
        </row>
        <row r="250">
          <cell r="A250" t="str">
            <v>4614</v>
          </cell>
        </row>
        <row r="251">
          <cell r="A251" t="str">
            <v>4630</v>
          </cell>
        </row>
        <row r="252">
          <cell r="A252" t="str">
            <v>4634</v>
          </cell>
        </row>
        <row r="253">
          <cell r="A253" t="str">
            <v>4661</v>
          </cell>
        </row>
        <row r="254">
          <cell r="A254" t="str">
            <v>4685</v>
          </cell>
        </row>
        <row r="255">
          <cell r="A255" t="str">
            <v>4715</v>
          </cell>
        </row>
        <row r="256">
          <cell r="A256" t="str">
            <v>4735</v>
          </cell>
        </row>
        <row r="257">
          <cell r="A257" t="str">
            <v>4780</v>
          </cell>
        </row>
        <row r="258">
          <cell r="A258" t="str">
            <v>4785</v>
          </cell>
        </row>
        <row r="259">
          <cell r="A259" t="str">
            <v>4998</v>
          </cell>
        </row>
        <row r="260">
          <cell r="A260" t="str">
            <v>4998</v>
          </cell>
        </row>
        <row r="261">
          <cell r="A261" t="str">
            <v>4998</v>
          </cell>
        </row>
        <row r="262">
          <cell r="A262" t="str">
            <v>5025</v>
          </cell>
        </row>
        <row r="263">
          <cell r="A263" t="str">
            <v>5025</v>
          </cell>
        </row>
        <row r="264">
          <cell r="A264" t="str">
            <v>5025</v>
          </cell>
        </row>
        <row r="265">
          <cell r="A265" t="str">
            <v>5025</v>
          </cell>
        </row>
        <row r="266">
          <cell r="A266" t="str">
            <v>5025</v>
          </cell>
        </row>
        <row r="267">
          <cell r="A267" t="str">
            <v>5025</v>
          </cell>
        </row>
        <row r="268">
          <cell r="A268" t="str">
            <v>5025</v>
          </cell>
        </row>
        <row r="269">
          <cell r="A269" t="str">
            <v>5025</v>
          </cell>
        </row>
        <row r="270">
          <cell r="A270" t="str">
            <v>5025</v>
          </cell>
        </row>
        <row r="271">
          <cell r="A271" t="str">
            <v>5025</v>
          </cell>
        </row>
        <row r="272">
          <cell r="A272" t="str">
            <v>5025</v>
          </cell>
        </row>
        <row r="273">
          <cell r="A273" t="str">
            <v>5025</v>
          </cell>
        </row>
        <row r="274">
          <cell r="A274" t="str">
            <v>5025</v>
          </cell>
        </row>
        <row r="275">
          <cell r="A275" t="str">
            <v>5025</v>
          </cell>
        </row>
        <row r="276">
          <cell r="A276" t="str">
            <v>5025</v>
          </cell>
        </row>
        <row r="277">
          <cell r="A277" t="str">
            <v>5025</v>
          </cell>
        </row>
        <row r="278">
          <cell r="A278" t="str">
            <v>5025</v>
          </cell>
        </row>
        <row r="279">
          <cell r="A279" t="str">
            <v>5025</v>
          </cell>
        </row>
        <row r="280">
          <cell r="A280" t="str">
            <v>5025</v>
          </cell>
        </row>
        <row r="281">
          <cell r="A281" t="str">
            <v>5025</v>
          </cell>
        </row>
        <row r="282">
          <cell r="A282" t="str">
            <v>5030</v>
          </cell>
        </row>
        <row r="283">
          <cell r="A283" t="str">
            <v>5030</v>
          </cell>
        </row>
        <row r="284">
          <cell r="A284" t="str">
            <v>5030</v>
          </cell>
        </row>
        <row r="285">
          <cell r="A285" t="str">
            <v>5030</v>
          </cell>
        </row>
        <row r="286">
          <cell r="A286" t="str">
            <v>5030</v>
          </cell>
        </row>
        <row r="287">
          <cell r="A287" t="str">
            <v>5030</v>
          </cell>
        </row>
        <row r="288">
          <cell r="A288" t="str">
            <v>5030</v>
          </cell>
        </row>
        <row r="289">
          <cell r="A289" t="str">
            <v>5030</v>
          </cell>
        </row>
        <row r="290">
          <cell r="A290" t="str">
            <v>5030</v>
          </cell>
        </row>
        <row r="291">
          <cell r="A291" t="str">
            <v>5030</v>
          </cell>
        </row>
        <row r="292">
          <cell r="A292" t="str">
            <v>5030</v>
          </cell>
        </row>
        <row r="293">
          <cell r="A293" t="str">
            <v>5030</v>
          </cell>
        </row>
        <row r="294">
          <cell r="A294" t="str">
            <v>5030</v>
          </cell>
        </row>
        <row r="295">
          <cell r="A295" t="str">
            <v>5030</v>
          </cell>
        </row>
        <row r="296">
          <cell r="A296" t="str">
            <v>5030</v>
          </cell>
        </row>
        <row r="297">
          <cell r="A297" t="str">
            <v>5030</v>
          </cell>
        </row>
        <row r="298">
          <cell r="A298" t="str">
            <v>5030</v>
          </cell>
        </row>
        <row r="299">
          <cell r="A299" t="str">
            <v>5030</v>
          </cell>
        </row>
        <row r="300">
          <cell r="A300" t="str">
            <v>5030</v>
          </cell>
        </row>
        <row r="301">
          <cell r="A301" t="str">
            <v>5030</v>
          </cell>
        </row>
        <row r="302">
          <cell r="A302" t="str">
            <v>5035</v>
          </cell>
        </row>
        <row r="303">
          <cell r="A303" t="str">
            <v>5035</v>
          </cell>
        </row>
        <row r="304">
          <cell r="A304" t="str">
            <v>5035</v>
          </cell>
        </row>
        <row r="305">
          <cell r="A305" t="str">
            <v>5035</v>
          </cell>
        </row>
        <row r="306">
          <cell r="A306" t="str">
            <v>5035</v>
          </cell>
        </row>
        <row r="307">
          <cell r="A307" t="str">
            <v>5100</v>
          </cell>
        </row>
        <row r="308">
          <cell r="A308" t="str">
            <v>5100</v>
          </cell>
        </row>
        <row r="309">
          <cell r="A309" t="str">
            <v>5100</v>
          </cell>
        </row>
        <row r="310">
          <cell r="A310" t="str">
            <v>5100</v>
          </cell>
        </row>
        <row r="311">
          <cell r="A311" t="str">
            <v>5100</v>
          </cell>
        </row>
        <row r="312">
          <cell r="A312" t="str">
            <v>5105</v>
          </cell>
        </row>
        <row r="313">
          <cell r="A313" t="str">
            <v>5105</v>
          </cell>
        </row>
        <row r="314">
          <cell r="A314" t="str">
            <v>5105</v>
          </cell>
        </row>
        <row r="315">
          <cell r="A315" t="str">
            <v>5105</v>
          </cell>
        </row>
        <row r="316">
          <cell r="A316" t="str">
            <v>5105</v>
          </cell>
        </row>
        <row r="317">
          <cell r="A317" t="str">
            <v>5110</v>
          </cell>
        </row>
        <row r="318">
          <cell r="A318" t="str">
            <v>5110</v>
          </cell>
        </row>
        <row r="319">
          <cell r="A319" t="str">
            <v>5110</v>
          </cell>
        </row>
        <row r="320">
          <cell r="A320" t="str">
            <v>5265</v>
          </cell>
        </row>
        <row r="321">
          <cell r="A321" t="str">
            <v>5265</v>
          </cell>
        </row>
        <row r="322">
          <cell r="A322" t="str">
            <v>5265</v>
          </cell>
        </row>
        <row r="323">
          <cell r="A323" t="str">
            <v>5265</v>
          </cell>
        </row>
        <row r="324">
          <cell r="A324" t="str">
            <v>5265</v>
          </cell>
        </row>
        <row r="325">
          <cell r="A325" t="str">
            <v>5265</v>
          </cell>
        </row>
        <row r="326">
          <cell r="A326" t="str">
            <v>5265</v>
          </cell>
        </row>
        <row r="327">
          <cell r="A327" t="str">
            <v>5265</v>
          </cell>
        </row>
        <row r="328">
          <cell r="A328" t="str">
            <v>5265</v>
          </cell>
        </row>
        <row r="329">
          <cell r="A329" t="str">
            <v>5265</v>
          </cell>
        </row>
        <row r="330">
          <cell r="A330" t="str">
            <v>5265</v>
          </cell>
        </row>
        <row r="331">
          <cell r="A331" t="str">
            <v>5265</v>
          </cell>
        </row>
        <row r="332">
          <cell r="A332" t="str">
            <v>5265</v>
          </cell>
        </row>
        <row r="333">
          <cell r="A333" t="str">
            <v>5265</v>
          </cell>
        </row>
        <row r="334">
          <cell r="A334" t="str">
            <v>5265</v>
          </cell>
        </row>
        <row r="335">
          <cell r="A335" t="str">
            <v>5265</v>
          </cell>
        </row>
        <row r="336">
          <cell r="A336" t="str">
            <v>5265</v>
          </cell>
        </row>
        <row r="337">
          <cell r="A337" t="str">
            <v>5265</v>
          </cell>
        </row>
        <row r="338">
          <cell r="A338" t="str">
            <v>5265</v>
          </cell>
        </row>
        <row r="339">
          <cell r="A339" t="str">
            <v>5265</v>
          </cell>
        </row>
        <row r="340">
          <cell r="A340" t="str">
            <v>5270</v>
          </cell>
        </row>
        <row r="341">
          <cell r="A341" t="str">
            <v>5270</v>
          </cell>
        </row>
        <row r="342">
          <cell r="A342" t="str">
            <v>5270</v>
          </cell>
        </row>
        <row r="343">
          <cell r="A343" t="str">
            <v>5270</v>
          </cell>
        </row>
        <row r="344">
          <cell r="A344" t="str">
            <v>5270</v>
          </cell>
        </row>
        <row r="345">
          <cell r="A345" t="str">
            <v>5270</v>
          </cell>
        </row>
        <row r="346">
          <cell r="A346" t="str">
            <v>5270</v>
          </cell>
        </row>
        <row r="347">
          <cell r="A347" t="str">
            <v>5270</v>
          </cell>
        </row>
        <row r="348">
          <cell r="A348" t="str">
            <v>5270</v>
          </cell>
        </row>
        <row r="349">
          <cell r="A349" t="str">
            <v>5270</v>
          </cell>
        </row>
        <row r="350">
          <cell r="A350" t="str">
            <v>5270</v>
          </cell>
        </row>
        <row r="351">
          <cell r="A351" t="str">
            <v>5270</v>
          </cell>
        </row>
        <row r="352">
          <cell r="A352" t="str">
            <v>5270</v>
          </cell>
        </row>
        <row r="353">
          <cell r="A353" t="str">
            <v>5270</v>
          </cell>
        </row>
        <row r="354">
          <cell r="A354" t="str">
            <v>5270</v>
          </cell>
        </row>
        <row r="355">
          <cell r="A355" t="str">
            <v>5270</v>
          </cell>
        </row>
        <row r="356">
          <cell r="A356" t="str">
            <v>5270</v>
          </cell>
        </row>
        <row r="357">
          <cell r="A357" t="str">
            <v>5270</v>
          </cell>
        </row>
        <row r="358">
          <cell r="A358" t="str">
            <v>5270</v>
          </cell>
        </row>
        <row r="359">
          <cell r="A359" t="str">
            <v>5270</v>
          </cell>
        </row>
        <row r="360">
          <cell r="A360" t="str">
            <v>5455</v>
          </cell>
        </row>
        <row r="361">
          <cell r="A361" t="str">
            <v>5460</v>
          </cell>
        </row>
        <row r="362">
          <cell r="A362" t="str">
            <v>5465</v>
          </cell>
        </row>
        <row r="363">
          <cell r="A363" t="str">
            <v>5465</v>
          </cell>
        </row>
        <row r="364">
          <cell r="A364" t="str">
            <v>5465</v>
          </cell>
        </row>
        <row r="365">
          <cell r="A365" t="str">
            <v>5465</v>
          </cell>
        </row>
        <row r="366">
          <cell r="A366" t="str">
            <v>5465</v>
          </cell>
        </row>
        <row r="367">
          <cell r="A367" t="str">
            <v>5465</v>
          </cell>
        </row>
        <row r="368">
          <cell r="A368" t="str">
            <v>5465</v>
          </cell>
        </row>
        <row r="369">
          <cell r="A369" t="str">
            <v>5465</v>
          </cell>
        </row>
        <row r="370">
          <cell r="A370" t="str">
            <v>5465</v>
          </cell>
        </row>
        <row r="371">
          <cell r="A371" t="str">
            <v>5465</v>
          </cell>
        </row>
        <row r="372">
          <cell r="A372" t="str">
            <v>5465</v>
          </cell>
        </row>
        <row r="373">
          <cell r="A373" t="str">
            <v>5465</v>
          </cell>
        </row>
        <row r="374">
          <cell r="A374" t="str">
            <v>5465</v>
          </cell>
        </row>
        <row r="375">
          <cell r="A375" t="str">
            <v>5465</v>
          </cell>
        </row>
        <row r="376">
          <cell r="A376" t="str">
            <v>5465</v>
          </cell>
        </row>
        <row r="377">
          <cell r="A377" t="str">
            <v>5465</v>
          </cell>
        </row>
        <row r="378">
          <cell r="A378" t="str">
            <v>5465</v>
          </cell>
        </row>
        <row r="379">
          <cell r="A379" t="str">
            <v>5465</v>
          </cell>
        </row>
        <row r="380">
          <cell r="A380" t="str">
            <v>5465</v>
          </cell>
        </row>
        <row r="381">
          <cell r="A381" t="str">
            <v>5465</v>
          </cell>
        </row>
        <row r="382">
          <cell r="A382" t="str">
            <v>5465</v>
          </cell>
        </row>
        <row r="383">
          <cell r="A383" t="str">
            <v>5470</v>
          </cell>
        </row>
        <row r="384">
          <cell r="A384" t="str">
            <v>5470</v>
          </cell>
        </row>
        <row r="385">
          <cell r="A385" t="str">
            <v>5470</v>
          </cell>
        </row>
        <row r="386">
          <cell r="A386" t="str">
            <v>5480</v>
          </cell>
        </row>
        <row r="387">
          <cell r="A387" t="str">
            <v>5480</v>
          </cell>
        </row>
        <row r="388">
          <cell r="A388" t="str">
            <v>5480</v>
          </cell>
        </row>
        <row r="389">
          <cell r="A389" t="str">
            <v>5480</v>
          </cell>
        </row>
        <row r="390">
          <cell r="A390" t="str">
            <v>5480</v>
          </cell>
        </row>
        <row r="391">
          <cell r="A391" t="str">
            <v>5480</v>
          </cell>
        </row>
        <row r="392">
          <cell r="A392" t="str">
            <v>5480</v>
          </cell>
        </row>
        <row r="393">
          <cell r="A393" t="str">
            <v>5480</v>
          </cell>
        </row>
        <row r="394">
          <cell r="A394" t="str">
            <v>5480</v>
          </cell>
        </row>
        <row r="395">
          <cell r="A395" t="str">
            <v>5480</v>
          </cell>
        </row>
        <row r="396">
          <cell r="A396" t="str">
            <v>5480</v>
          </cell>
        </row>
        <row r="397">
          <cell r="A397" t="str">
            <v>5480</v>
          </cell>
        </row>
        <row r="398">
          <cell r="A398" t="str">
            <v>5480</v>
          </cell>
        </row>
        <row r="399">
          <cell r="A399" t="str">
            <v>5480</v>
          </cell>
        </row>
        <row r="400">
          <cell r="A400" t="str">
            <v>5480</v>
          </cell>
        </row>
        <row r="401">
          <cell r="A401" t="str">
            <v>5480</v>
          </cell>
        </row>
        <row r="402">
          <cell r="A402" t="str">
            <v>5485</v>
          </cell>
        </row>
        <row r="403">
          <cell r="A403" t="str">
            <v>5485</v>
          </cell>
        </row>
        <row r="404">
          <cell r="A404" t="str">
            <v>5490</v>
          </cell>
        </row>
        <row r="405">
          <cell r="A405" t="str">
            <v>5490</v>
          </cell>
        </row>
        <row r="406">
          <cell r="A406" t="str">
            <v>5490</v>
          </cell>
        </row>
        <row r="407">
          <cell r="A407" t="str">
            <v>5490</v>
          </cell>
        </row>
        <row r="408">
          <cell r="A408" t="str">
            <v>5490</v>
          </cell>
        </row>
        <row r="409">
          <cell r="A409" t="str">
            <v>5490</v>
          </cell>
        </row>
        <row r="410">
          <cell r="A410" t="str">
            <v>5490</v>
          </cell>
        </row>
        <row r="411">
          <cell r="A411" t="str">
            <v>5490</v>
          </cell>
        </row>
        <row r="412">
          <cell r="A412" t="str">
            <v>5490</v>
          </cell>
        </row>
        <row r="413">
          <cell r="A413" t="str">
            <v>5490</v>
          </cell>
        </row>
        <row r="414">
          <cell r="A414" t="str">
            <v>5490</v>
          </cell>
        </row>
        <row r="415">
          <cell r="A415" t="str">
            <v>5490</v>
          </cell>
        </row>
        <row r="416">
          <cell r="A416" t="str">
            <v>5490</v>
          </cell>
        </row>
        <row r="417">
          <cell r="A417" t="str">
            <v>5490</v>
          </cell>
        </row>
        <row r="418">
          <cell r="A418" t="str">
            <v>5490</v>
          </cell>
        </row>
        <row r="419">
          <cell r="A419" t="str">
            <v>5490</v>
          </cell>
        </row>
        <row r="420">
          <cell r="A420" t="str">
            <v>5490</v>
          </cell>
        </row>
        <row r="421">
          <cell r="A421" t="str">
            <v>5490</v>
          </cell>
        </row>
        <row r="422">
          <cell r="A422" t="str">
            <v>5490</v>
          </cell>
        </row>
        <row r="423">
          <cell r="A423" t="str">
            <v>5490</v>
          </cell>
        </row>
        <row r="424">
          <cell r="A424" t="str">
            <v>5495</v>
          </cell>
        </row>
        <row r="425">
          <cell r="A425" t="str">
            <v>5495</v>
          </cell>
        </row>
        <row r="426">
          <cell r="A426" t="str">
            <v>5495</v>
          </cell>
        </row>
        <row r="427">
          <cell r="A427" t="str">
            <v>5495</v>
          </cell>
        </row>
        <row r="428">
          <cell r="A428" t="str">
            <v>5495</v>
          </cell>
        </row>
        <row r="429">
          <cell r="A429" t="str">
            <v>5495</v>
          </cell>
        </row>
        <row r="430">
          <cell r="A430" t="str">
            <v>5495</v>
          </cell>
        </row>
        <row r="431">
          <cell r="A431" t="str">
            <v>5495</v>
          </cell>
        </row>
        <row r="432">
          <cell r="A432" t="str">
            <v>5495</v>
          </cell>
        </row>
        <row r="433">
          <cell r="A433" t="str">
            <v>5495</v>
          </cell>
        </row>
        <row r="434">
          <cell r="A434" t="str">
            <v>5495</v>
          </cell>
        </row>
        <row r="435">
          <cell r="A435" t="str">
            <v>5495</v>
          </cell>
        </row>
        <row r="436">
          <cell r="A436" t="str">
            <v>5495</v>
          </cell>
        </row>
        <row r="437">
          <cell r="A437" t="str">
            <v>5495</v>
          </cell>
        </row>
        <row r="438">
          <cell r="A438" t="str">
            <v>5495</v>
          </cell>
        </row>
        <row r="439">
          <cell r="A439" t="str">
            <v>5495</v>
          </cell>
        </row>
        <row r="440">
          <cell r="A440" t="str">
            <v>5495</v>
          </cell>
        </row>
        <row r="441">
          <cell r="A441" t="str">
            <v>5505</v>
          </cell>
        </row>
        <row r="442">
          <cell r="A442" t="str">
            <v>5505</v>
          </cell>
        </row>
        <row r="443">
          <cell r="A443" t="str">
            <v>5505</v>
          </cell>
        </row>
        <row r="444">
          <cell r="A444" t="str">
            <v>5505</v>
          </cell>
        </row>
        <row r="445">
          <cell r="A445" t="str">
            <v>5505</v>
          </cell>
        </row>
        <row r="446">
          <cell r="A446" t="str">
            <v>5510</v>
          </cell>
        </row>
        <row r="447">
          <cell r="A447" t="str">
            <v>5510</v>
          </cell>
        </row>
        <row r="448">
          <cell r="A448" t="str">
            <v>5510</v>
          </cell>
        </row>
        <row r="449">
          <cell r="A449" t="str">
            <v>5510</v>
          </cell>
        </row>
        <row r="450">
          <cell r="A450" t="str">
            <v>5510</v>
          </cell>
        </row>
        <row r="451">
          <cell r="A451" t="str">
            <v>5510</v>
          </cell>
        </row>
        <row r="452">
          <cell r="A452" t="str">
            <v>5510</v>
          </cell>
        </row>
        <row r="453">
          <cell r="A453" t="str">
            <v>5510</v>
          </cell>
        </row>
        <row r="454">
          <cell r="A454" t="str">
            <v>5510</v>
          </cell>
        </row>
        <row r="455">
          <cell r="A455" t="str">
            <v>5510</v>
          </cell>
        </row>
        <row r="456">
          <cell r="A456" t="str">
            <v>5510</v>
          </cell>
        </row>
        <row r="457">
          <cell r="A457" t="str">
            <v>5510</v>
          </cell>
        </row>
        <row r="458">
          <cell r="A458" t="str">
            <v>5510</v>
          </cell>
        </row>
        <row r="459">
          <cell r="A459" t="str">
            <v>5510</v>
          </cell>
        </row>
        <row r="460">
          <cell r="A460" t="str">
            <v>5510</v>
          </cell>
        </row>
        <row r="461">
          <cell r="A461" t="str">
            <v>5510</v>
          </cell>
        </row>
        <row r="462">
          <cell r="A462" t="str">
            <v>5510</v>
          </cell>
        </row>
        <row r="463">
          <cell r="A463" t="str">
            <v>5525</v>
          </cell>
        </row>
        <row r="464">
          <cell r="A464" t="str">
            <v>5525</v>
          </cell>
        </row>
        <row r="465">
          <cell r="A465" t="str">
            <v>5530</v>
          </cell>
        </row>
        <row r="466">
          <cell r="A466" t="str">
            <v>5530</v>
          </cell>
        </row>
        <row r="467">
          <cell r="A467" t="str">
            <v>5535</v>
          </cell>
        </row>
        <row r="468">
          <cell r="A468" t="str">
            <v>5535</v>
          </cell>
        </row>
        <row r="469">
          <cell r="A469" t="str">
            <v>5540</v>
          </cell>
        </row>
        <row r="470">
          <cell r="A470" t="str">
            <v>5540</v>
          </cell>
        </row>
        <row r="471">
          <cell r="A471" t="str">
            <v>5540</v>
          </cell>
        </row>
        <row r="472">
          <cell r="A472" t="str">
            <v>5545</v>
          </cell>
        </row>
        <row r="473">
          <cell r="A473" t="str">
            <v>5545</v>
          </cell>
        </row>
        <row r="474">
          <cell r="A474" t="str">
            <v>5545</v>
          </cell>
        </row>
        <row r="475">
          <cell r="A475" t="str">
            <v>5545</v>
          </cell>
        </row>
        <row r="476">
          <cell r="A476" t="str">
            <v>5545</v>
          </cell>
        </row>
        <row r="477">
          <cell r="A477" t="str">
            <v>5545</v>
          </cell>
        </row>
        <row r="478">
          <cell r="A478" t="str">
            <v>5545</v>
          </cell>
        </row>
        <row r="479">
          <cell r="A479" t="str">
            <v>5545</v>
          </cell>
        </row>
        <row r="480">
          <cell r="A480" t="str">
            <v>5545</v>
          </cell>
        </row>
        <row r="481">
          <cell r="A481" t="str">
            <v>5545</v>
          </cell>
        </row>
        <row r="482">
          <cell r="A482" t="str">
            <v>5545</v>
          </cell>
        </row>
        <row r="483">
          <cell r="A483" t="str">
            <v>5545</v>
          </cell>
        </row>
        <row r="484">
          <cell r="A484" t="str">
            <v>5545</v>
          </cell>
        </row>
        <row r="485">
          <cell r="A485" t="str">
            <v>5545</v>
          </cell>
        </row>
        <row r="486">
          <cell r="A486" t="str">
            <v>5545</v>
          </cell>
        </row>
        <row r="487">
          <cell r="A487" t="str">
            <v>5545</v>
          </cell>
        </row>
        <row r="488">
          <cell r="A488" t="str">
            <v>5545</v>
          </cell>
        </row>
        <row r="489">
          <cell r="A489" t="str">
            <v>5545</v>
          </cell>
        </row>
        <row r="490">
          <cell r="A490" t="str">
            <v>5545</v>
          </cell>
        </row>
        <row r="491">
          <cell r="A491" t="str">
            <v>5545</v>
          </cell>
        </row>
        <row r="492">
          <cell r="A492" t="str">
            <v>5545</v>
          </cell>
        </row>
        <row r="493">
          <cell r="A493" t="str">
            <v>5625</v>
          </cell>
        </row>
        <row r="494">
          <cell r="A494" t="str">
            <v>5625</v>
          </cell>
        </row>
        <row r="495">
          <cell r="A495" t="str">
            <v>5630</v>
          </cell>
        </row>
        <row r="496">
          <cell r="A496" t="str">
            <v>5630</v>
          </cell>
        </row>
        <row r="497">
          <cell r="A497" t="str">
            <v>5635</v>
          </cell>
        </row>
        <row r="498">
          <cell r="A498" t="str">
            <v>5635</v>
          </cell>
        </row>
        <row r="499">
          <cell r="A499" t="str">
            <v>5640</v>
          </cell>
        </row>
        <row r="500">
          <cell r="A500" t="str">
            <v>5645</v>
          </cell>
        </row>
        <row r="501">
          <cell r="A501" t="str">
            <v>5645</v>
          </cell>
        </row>
        <row r="502">
          <cell r="A502" t="str">
            <v>5650</v>
          </cell>
        </row>
        <row r="503">
          <cell r="A503" t="str">
            <v>5650</v>
          </cell>
        </row>
        <row r="504">
          <cell r="A504" t="str">
            <v>5655</v>
          </cell>
        </row>
        <row r="505">
          <cell r="A505" t="str">
            <v>5655</v>
          </cell>
        </row>
        <row r="506">
          <cell r="A506" t="str">
            <v>5660</v>
          </cell>
        </row>
        <row r="507">
          <cell r="A507" t="str">
            <v>5660</v>
          </cell>
        </row>
        <row r="508">
          <cell r="A508" t="str">
            <v>5660</v>
          </cell>
        </row>
        <row r="509">
          <cell r="A509" t="str">
            <v>5665</v>
          </cell>
        </row>
        <row r="510">
          <cell r="A510" t="str">
            <v>5665</v>
          </cell>
        </row>
        <row r="511">
          <cell r="A511" t="str">
            <v>5670</v>
          </cell>
        </row>
        <row r="512">
          <cell r="A512" t="str">
            <v>5670</v>
          </cell>
        </row>
        <row r="513">
          <cell r="A513" t="str">
            <v>5675</v>
          </cell>
        </row>
        <row r="514">
          <cell r="A514" t="str">
            <v>5680</v>
          </cell>
        </row>
        <row r="515">
          <cell r="A515" t="str">
            <v>5690</v>
          </cell>
        </row>
        <row r="516">
          <cell r="A516" t="str">
            <v>5690</v>
          </cell>
        </row>
        <row r="517">
          <cell r="A517" t="str">
            <v>5715</v>
          </cell>
        </row>
        <row r="518">
          <cell r="A518" t="str">
            <v>5715</v>
          </cell>
        </row>
        <row r="519">
          <cell r="A519" t="str">
            <v>5735</v>
          </cell>
        </row>
        <row r="520">
          <cell r="A520" t="str">
            <v>5735</v>
          </cell>
        </row>
        <row r="521">
          <cell r="A521" t="str">
            <v>5740</v>
          </cell>
        </row>
        <row r="522">
          <cell r="A522" t="str">
            <v>5740</v>
          </cell>
        </row>
        <row r="523">
          <cell r="A523" t="str">
            <v>5745</v>
          </cell>
        </row>
        <row r="524">
          <cell r="A524" t="str">
            <v>5745</v>
          </cell>
        </row>
        <row r="525">
          <cell r="A525" t="str">
            <v>5750</v>
          </cell>
        </row>
        <row r="526">
          <cell r="A526" t="str">
            <v>5750</v>
          </cell>
        </row>
        <row r="527">
          <cell r="A527" t="str">
            <v>5755</v>
          </cell>
        </row>
        <row r="528">
          <cell r="A528" t="str">
            <v>5755</v>
          </cell>
        </row>
        <row r="529">
          <cell r="A529" t="str">
            <v>5760</v>
          </cell>
        </row>
        <row r="530">
          <cell r="A530" t="str">
            <v>5760</v>
          </cell>
        </row>
        <row r="531">
          <cell r="A531" t="str">
            <v>5790</v>
          </cell>
        </row>
        <row r="532">
          <cell r="A532" t="str">
            <v>5790</v>
          </cell>
        </row>
        <row r="533">
          <cell r="A533" t="str">
            <v>5800</v>
          </cell>
        </row>
        <row r="534">
          <cell r="A534" t="str">
            <v>5810</v>
          </cell>
        </row>
        <row r="535">
          <cell r="A535" t="str">
            <v>5810</v>
          </cell>
        </row>
        <row r="536">
          <cell r="A536" t="str">
            <v>5810</v>
          </cell>
        </row>
        <row r="537">
          <cell r="A537" t="str">
            <v>5810</v>
          </cell>
        </row>
        <row r="538">
          <cell r="A538" t="str">
            <v>5810</v>
          </cell>
        </row>
        <row r="539">
          <cell r="A539" t="str">
            <v>5810</v>
          </cell>
        </row>
        <row r="540">
          <cell r="A540" t="str">
            <v>5810</v>
          </cell>
        </row>
        <row r="541">
          <cell r="A541" t="str">
            <v>5810</v>
          </cell>
        </row>
        <row r="542">
          <cell r="A542" t="str">
            <v>5810</v>
          </cell>
        </row>
        <row r="543">
          <cell r="A543" t="str">
            <v>5810</v>
          </cell>
        </row>
        <row r="544">
          <cell r="A544" t="str">
            <v>5820</v>
          </cell>
        </row>
        <row r="545">
          <cell r="A545" t="str">
            <v>5820</v>
          </cell>
        </row>
        <row r="546">
          <cell r="A546" t="str">
            <v>5820</v>
          </cell>
        </row>
        <row r="547">
          <cell r="A547" t="str">
            <v>5820</v>
          </cell>
        </row>
        <row r="548">
          <cell r="A548" t="str">
            <v>5820</v>
          </cell>
        </row>
        <row r="549">
          <cell r="A549" t="str">
            <v>5820</v>
          </cell>
        </row>
        <row r="550">
          <cell r="A550" t="str">
            <v>5820</v>
          </cell>
        </row>
        <row r="551">
          <cell r="A551" t="str">
            <v>5825</v>
          </cell>
        </row>
        <row r="552">
          <cell r="A552" t="str">
            <v>5825</v>
          </cell>
        </row>
        <row r="553">
          <cell r="A553" t="str">
            <v>5825</v>
          </cell>
        </row>
        <row r="554">
          <cell r="A554" t="str">
            <v>5855</v>
          </cell>
        </row>
        <row r="555">
          <cell r="A555" t="str">
            <v>5855</v>
          </cell>
        </row>
        <row r="556">
          <cell r="A556" t="str">
            <v>5860</v>
          </cell>
        </row>
        <row r="557">
          <cell r="A557" t="str">
            <v>5860</v>
          </cell>
        </row>
        <row r="558">
          <cell r="A558" t="str">
            <v>5860</v>
          </cell>
        </row>
        <row r="559">
          <cell r="A559" t="str">
            <v>5865</v>
          </cell>
        </row>
        <row r="560">
          <cell r="A560" t="str">
            <v>5865</v>
          </cell>
        </row>
        <row r="561">
          <cell r="A561" t="str">
            <v>5880</v>
          </cell>
        </row>
        <row r="562">
          <cell r="A562" t="str">
            <v>5880</v>
          </cell>
        </row>
        <row r="563">
          <cell r="A563" t="str">
            <v>5885</v>
          </cell>
        </row>
        <row r="564">
          <cell r="A564" t="str">
            <v>5885</v>
          </cell>
        </row>
        <row r="565">
          <cell r="A565" t="str">
            <v>5885</v>
          </cell>
        </row>
        <row r="566">
          <cell r="A566" t="str">
            <v>5885</v>
          </cell>
        </row>
        <row r="567">
          <cell r="A567" t="str">
            <v>5885</v>
          </cell>
        </row>
        <row r="568">
          <cell r="A568" t="str">
            <v>5885</v>
          </cell>
        </row>
        <row r="569">
          <cell r="A569" t="str">
            <v>5885</v>
          </cell>
        </row>
        <row r="570">
          <cell r="A570" t="str">
            <v>5885</v>
          </cell>
        </row>
        <row r="571">
          <cell r="A571" t="str">
            <v>5885</v>
          </cell>
        </row>
        <row r="572">
          <cell r="A572" t="str">
            <v>5885</v>
          </cell>
        </row>
        <row r="573">
          <cell r="A573" t="str">
            <v>5885</v>
          </cell>
        </row>
        <row r="574">
          <cell r="A574" t="str">
            <v>5885</v>
          </cell>
        </row>
        <row r="575">
          <cell r="A575" t="str">
            <v>5885</v>
          </cell>
        </row>
        <row r="576">
          <cell r="A576" t="str">
            <v>5885</v>
          </cell>
        </row>
        <row r="577">
          <cell r="A577" t="str">
            <v>5885</v>
          </cell>
        </row>
        <row r="578">
          <cell r="A578" t="str">
            <v>5885</v>
          </cell>
        </row>
        <row r="579">
          <cell r="A579" t="str">
            <v>5885</v>
          </cell>
        </row>
        <row r="580">
          <cell r="A580" t="str">
            <v>5885</v>
          </cell>
        </row>
        <row r="581">
          <cell r="A581" t="str">
            <v>5885</v>
          </cell>
        </row>
        <row r="582">
          <cell r="A582" t="str">
            <v>5885</v>
          </cell>
        </row>
        <row r="583">
          <cell r="A583" t="str">
            <v>5885</v>
          </cell>
        </row>
        <row r="584">
          <cell r="A584" t="str">
            <v>5885</v>
          </cell>
        </row>
        <row r="585">
          <cell r="A585" t="str">
            <v>5885</v>
          </cell>
        </row>
        <row r="586">
          <cell r="A586" t="str">
            <v>5890</v>
          </cell>
        </row>
        <row r="587">
          <cell r="A587" t="str">
            <v>5890</v>
          </cell>
        </row>
        <row r="588">
          <cell r="A588" t="str">
            <v>5890</v>
          </cell>
        </row>
        <row r="589">
          <cell r="A589" t="str">
            <v>5890</v>
          </cell>
        </row>
        <row r="590">
          <cell r="A590" t="str">
            <v>5890</v>
          </cell>
        </row>
        <row r="591">
          <cell r="A591" t="str">
            <v>5895</v>
          </cell>
        </row>
        <row r="592">
          <cell r="A592" t="str">
            <v>5895</v>
          </cell>
        </row>
        <row r="593">
          <cell r="A593" t="str">
            <v>5895</v>
          </cell>
        </row>
        <row r="594">
          <cell r="A594" t="str">
            <v>5895</v>
          </cell>
        </row>
        <row r="595">
          <cell r="A595" t="str">
            <v>5895</v>
          </cell>
        </row>
        <row r="596">
          <cell r="A596" t="str">
            <v>5895</v>
          </cell>
        </row>
        <row r="597">
          <cell r="A597" t="str">
            <v>5895</v>
          </cell>
        </row>
        <row r="598">
          <cell r="A598" t="str">
            <v>5895</v>
          </cell>
        </row>
        <row r="599">
          <cell r="A599" t="str">
            <v>5895</v>
          </cell>
        </row>
        <row r="600">
          <cell r="A600" t="str">
            <v>5895</v>
          </cell>
        </row>
        <row r="601">
          <cell r="A601" t="str">
            <v>5895</v>
          </cell>
        </row>
        <row r="602">
          <cell r="A602" t="str">
            <v>5895</v>
          </cell>
        </row>
        <row r="603">
          <cell r="A603" t="str">
            <v>5895</v>
          </cell>
        </row>
        <row r="604">
          <cell r="A604" t="str">
            <v>5895</v>
          </cell>
        </row>
        <row r="605">
          <cell r="A605" t="str">
            <v>5895</v>
          </cell>
        </row>
        <row r="606">
          <cell r="A606" t="str">
            <v>5895</v>
          </cell>
        </row>
        <row r="607">
          <cell r="A607" t="str">
            <v>5895</v>
          </cell>
        </row>
        <row r="608">
          <cell r="A608" t="str">
            <v>5895</v>
          </cell>
        </row>
        <row r="609">
          <cell r="A609" t="str">
            <v>5895</v>
          </cell>
        </row>
        <row r="610">
          <cell r="A610" t="str">
            <v>5900</v>
          </cell>
        </row>
        <row r="611">
          <cell r="A611" t="str">
            <v>5900</v>
          </cell>
        </row>
        <row r="612">
          <cell r="A612" t="str">
            <v>5900</v>
          </cell>
        </row>
        <row r="613">
          <cell r="A613" t="str">
            <v>5900</v>
          </cell>
        </row>
        <row r="614">
          <cell r="A614" t="str">
            <v>5900</v>
          </cell>
        </row>
        <row r="615">
          <cell r="A615" t="str">
            <v>5900</v>
          </cell>
        </row>
        <row r="616">
          <cell r="A616" t="str">
            <v>5900</v>
          </cell>
        </row>
        <row r="617">
          <cell r="A617" t="str">
            <v>5900</v>
          </cell>
        </row>
        <row r="618">
          <cell r="A618" t="str">
            <v>5900</v>
          </cell>
        </row>
        <row r="619">
          <cell r="A619" t="str">
            <v>5900</v>
          </cell>
        </row>
        <row r="620">
          <cell r="A620" t="str">
            <v>5900</v>
          </cell>
        </row>
        <row r="621">
          <cell r="A621" t="str">
            <v>5900</v>
          </cell>
        </row>
        <row r="622">
          <cell r="A622" t="str">
            <v>5900</v>
          </cell>
        </row>
        <row r="623">
          <cell r="A623" t="str">
            <v>5900</v>
          </cell>
        </row>
        <row r="624">
          <cell r="A624" t="str">
            <v>5930</v>
          </cell>
        </row>
        <row r="625">
          <cell r="A625" t="str">
            <v>5930</v>
          </cell>
        </row>
        <row r="626">
          <cell r="A626" t="str">
            <v>5930</v>
          </cell>
        </row>
        <row r="627">
          <cell r="A627" t="str">
            <v>5930</v>
          </cell>
        </row>
        <row r="628">
          <cell r="A628" t="str">
            <v>5935</v>
          </cell>
        </row>
        <row r="629">
          <cell r="A629" t="str">
            <v>5935</v>
          </cell>
        </row>
        <row r="630">
          <cell r="A630" t="str">
            <v>5935</v>
          </cell>
        </row>
        <row r="631">
          <cell r="A631" t="str">
            <v>5935</v>
          </cell>
        </row>
        <row r="632">
          <cell r="A632" t="str">
            <v>5940</v>
          </cell>
        </row>
        <row r="633">
          <cell r="A633" t="str">
            <v>5940</v>
          </cell>
        </row>
        <row r="634">
          <cell r="A634" t="str">
            <v>5945</v>
          </cell>
        </row>
        <row r="635">
          <cell r="A635" t="str">
            <v>5945</v>
          </cell>
        </row>
        <row r="636">
          <cell r="A636" t="str">
            <v>5945</v>
          </cell>
        </row>
        <row r="637">
          <cell r="A637" t="str">
            <v>5945</v>
          </cell>
        </row>
        <row r="638">
          <cell r="A638" t="str">
            <v>5945</v>
          </cell>
        </row>
        <row r="639">
          <cell r="A639" t="str">
            <v>5945</v>
          </cell>
        </row>
        <row r="640">
          <cell r="A640" t="str">
            <v>5945</v>
          </cell>
        </row>
        <row r="641">
          <cell r="A641" t="str">
            <v>5945</v>
          </cell>
        </row>
        <row r="642">
          <cell r="A642" t="str">
            <v>5945</v>
          </cell>
        </row>
        <row r="643">
          <cell r="A643" t="str">
            <v>5950</v>
          </cell>
        </row>
        <row r="644">
          <cell r="A644" t="str">
            <v>5950</v>
          </cell>
        </row>
        <row r="645">
          <cell r="A645" t="str">
            <v>5950</v>
          </cell>
        </row>
        <row r="646">
          <cell r="A646" t="str">
            <v>5950</v>
          </cell>
        </row>
        <row r="647">
          <cell r="A647" t="str">
            <v>5950</v>
          </cell>
        </row>
        <row r="648">
          <cell r="A648" t="str">
            <v>5950</v>
          </cell>
        </row>
        <row r="649">
          <cell r="A649" t="str">
            <v>5955</v>
          </cell>
        </row>
        <row r="650">
          <cell r="A650" t="str">
            <v>5955</v>
          </cell>
        </row>
        <row r="651">
          <cell r="A651" t="str">
            <v>5955</v>
          </cell>
        </row>
        <row r="652">
          <cell r="A652" t="str">
            <v>5955</v>
          </cell>
        </row>
        <row r="653">
          <cell r="A653" t="str">
            <v>5955</v>
          </cell>
        </row>
        <row r="654">
          <cell r="A654" t="str">
            <v>5955</v>
          </cell>
        </row>
        <row r="655">
          <cell r="A655" t="str">
            <v>5955</v>
          </cell>
        </row>
        <row r="656">
          <cell r="A656" t="str">
            <v>5955</v>
          </cell>
        </row>
        <row r="657">
          <cell r="A657" t="str">
            <v>5955</v>
          </cell>
        </row>
        <row r="658">
          <cell r="A658" t="str">
            <v>5955</v>
          </cell>
        </row>
        <row r="659">
          <cell r="A659" t="str">
            <v>5955</v>
          </cell>
        </row>
        <row r="660">
          <cell r="A660" t="str">
            <v>5955</v>
          </cell>
        </row>
        <row r="661">
          <cell r="A661" t="str">
            <v>5955</v>
          </cell>
        </row>
        <row r="662">
          <cell r="A662" t="str">
            <v>5955</v>
          </cell>
        </row>
        <row r="663">
          <cell r="A663" t="str">
            <v>5955</v>
          </cell>
        </row>
        <row r="664">
          <cell r="A664" t="str">
            <v>5955</v>
          </cell>
        </row>
        <row r="665">
          <cell r="A665" t="str">
            <v>5955</v>
          </cell>
        </row>
        <row r="666">
          <cell r="A666" t="str">
            <v>5955</v>
          </cell>
        </row>
        <row r="667">
          <cell r="A667" t="str">
            <v>5960</v>
          </cell>
        </row>
        <row r="668">
          <cell r="A668" t="str">
            <v>5960</v>
          </cell>
        </row>
        <row r="669">
          <cell r="A669" t="str">
            <v>5960</v>
          </cell>
        </row>
        <row r="670">
          <cell r="A670" t="str">
            <v>5960</v>
          </cell>
        </row>
        <row r="671">
          <cell r="A671" t="str">
            <v>5960</v>
          </cell>
        </row>
        <row r="672">
          <cell r="A672" t="str">
            <v>5960</v>
          </cell>
        </row>
        <row r="673">
          <cell r="A673" t="str">
            <v>5965</v>
          </cell>
        </row>
        <row r="674">
          <cell r="A674" t="str">
            <v>5965</v>
          </cell>
        </row>
        <row r="675">
          <cell r="A675" t="str">
            <v>5970</v>
          </cell>
        </row>
        <row r="676">
          <cell r="A676" t="str">
            <v>5970</v>
          </cell>
        </row>
        <row r="677">
          <cell r="A677" t="str">
            <v>5975</v>
          </cell>
        </row>
        <row r="678">
          <cell r="A678" t="str">
            <v>5975</v>
          </cell>
        </row>
        <row r="679">
          <cell r="A679" t="str">
            <v>5985</v>
          </cell>
        </row>
        <row r="680">
          <cell r="A680" t="str">
            <v>5985</v>
          </cell>
        </row>
        <row r="681">
          <cell r="A681" t="str">
            <v>5985</v>
          </cell>
        </row>
        <row r="682">
          <cell r="A682" t="str">
            <v>5985</v>
          </cell>
        </row>
        <row r="683">
          <cell r="A683" t="str">
            <v>5985</v>
          </cell>
        </row>
        <row r="684">
          <cell r="A684" t="str">
            <v>6005</v>
          </cell>
        </row>
        <row r="685">
          <cell r="A685" t="str">
            <v>6005</v>
          </cell>
        </row>
        <row r="686">
          <cell r="A686" t="str">
            <v>6010</v>
          </cell>
        </row>
        <row r="687">
          <cell r="A687" t="str">
            <v>6010</v>
          </cell>
        </row>
        <row r="688">
          <cell r="A688" t="str">
            <v>6015</v>
          </cell>
        </row>
        <row r="689">
          <cell r="A689" t="str">
            <v>6015</v>
          </cell>
        </row>
        <row r="690">
          <cell r="A690" t="str">
            <v>6020</v>
          </cell>
        </row>
        <row r="691">
          <cell r="A691" t="str">
            <v>6025</v>
          </cell>
        </row>
        <row r="692">
          <cell r="A692" t="str">
            <v>6025</v>
          </cell>
        </row>
        <row r="693">
          <cell r="A693" t="str">
            <v>6025</v>
          </cell>
        </row>
        <row r="694">
          <cell r="A694" t="str">
            <v>6035</v>
          </cell>
        </row>
        <row r="695">
          <cell r="A695" t="str">
            <v>6035</v>
          </cell>
        </row>
        <row r="696">
          <cell r="A696" t="str">
            <v>6040</v>
          </cell>
        </row>
        <row r="697">
          <cell r="A697" t="str">
            <v>6040</v>
          </cell>
        </row>
        <row r="698">
          <cell r="A698" t="str">
            <v>6045</v>
          </cell>
        </row>
        <row r="699">
          <cell r="A699" t="str">
            <v>6045</v>
          </cell>
        </row>
        <row r="700">
          <cell r="A700" t="str">
            <v>6050</v>
          </cell>
        </row>
        <row r="701">
          <cell r="A701" t="str">
            <v>6050</v>
          </cell>
        </row>
        <row r="702">
          <cell r="A702" t="str">
            <v>6065</v>
          </cell>
        </row>
        <row r="703">
          <cell r="A703" t="str">
            <v>6065</v>
          </cell>
        </row>
        <row r="704">
          <cell r="A704" t="str">
            <v>6090</v>
          </cell>
        </row>
        <row r="705">
          <cell r="A705" t="str">
            <v>6090</v>
          </cell>
        </row>
        <row r="706">
          <cell r="A706" t="str">
            <v>6090</v>
          </cell>
        </row>
        <row r="707">
          <cell r="A707" t="str">
            <v>6105</v>
          </cell>
        </row>
        <row r="708">
          <cell r="A708" t="str">
            <v>6105</v>
          </cell>
        </row>
        <row r="709">
          <cell r="A709" t="str">
            <v>6110</v>
          </cell>
        </row>
        <row r="710">
          <cell r="A710" t="str">
            <v>6110</v>
          </cell>
        </row>
        <row r="711">
          <cell r="A711" t="str">
            <v>6115</v>
          </cell>
        </row>
        <row r="712">
          <cell r="A712" t="str">
            <v>6115</v>
          </cell>
        </row>
        <row r="713">
          <cell r="A713" t="str">
            <v>6120</v>
          </cell>
        </row>
        <row r="714">
          <cell r="A714" t="str">
            <v>6120</v>
          </cell>
        </row>
        <row r="715">
          <cell r="A715" t="str">
            <v>6125</v>
          </cell>
        </row>
        <row r="716">
          <cell r="A716" t="str">
            <v>6125</v>
          </cell>
        </row>
        <row r="717">
          <cell r="A717" t="str">
            <v>6130</v>
          </cell>
        </row>
        <row r="718">
          <cell r="A718" t="str">
            <v>6130</v>
          </cell>
        </row>
        <row r="719">
          <cell r="A719" t="str">
            <v>6135</v>
          </cell>
        </row>
        <row r="720">
          <cell r="A720" t="str">
            <v>6135</v>
          </cell>
        </row>
        <row r="721">
          <cell r="A721" t="str">
            <v>6140</v>
          </cell>
        </row>
        <row r="722">
          <cell r="A722" t="str">
            <v>6140</v>
          </cell>
        </row>
        <row r="723">
          <cell r="A723" t="str">
            <v>6145</v>
          </cell>
        </row>
        <row r="724">
          <cell r="A724" t="str">
            <v>6150</v>
          </cell>
        </row>
        <row r="725">
          <cell r="A725" t="str">
            <v>6155</v>
          </cell>
        </row>
        <row r="726">
          <cell r="A726" t="str">
            <v>6155</v>
          </cell>
        </row>
        <row r="727">
          <cell r="A727" t="str">
            <v>6160</v>
          </cell>
        </row>
        <row r="728">
          <cell r="A728" t="str">
            <v>6160</v>
          </cell>
        </row>
        <row r="729">
          <cell r="A729" t="str">
            <v>6160</v>
          </cell>
        </row>
        <row r="730">
          <cell r="A730" t="str">
            <v>6160</v>
          </cell>
        </row>
        <row r="731">
          <cell r="A731" t="str">
            <v>6160</v>
          </cell>
        </row>
        <row r="732">
          <cell r="A732" t="str">
            <v>6160</v>
          </cell>
        </row>
        <row r="733">
          <cell r="A733" t="str">
            <v>6160</v>
          </cell>
        </row>
        <row r="734">
          <cell r="A734" t="str">
            <v>6160</v>
          </cell>
        </row>
        <row r="735">
          <cell r="A735" t="str">
            <v>6165</v>
          </cell>
        </row>
        <row r="736">
          <cell r="A736" t="str">
            <v>6165</v>
          </cell>
        </row>
        <row r="737">
          <cell r="A737" t="str">
            <v>6165</v>
          </cell>
        </row>
        <row r="738">
          <cell r="A738" t="str">
            <v>6185</v>
          </cell>
        </row>
        <row r="739">
          <cell r="A739" t="str">
            <v>6185</v>
          </cell>
        </row>
        <row r="740">
          <cell r="A740" t="str">
            <v>6185</v>
          </cell>
        </row>
        <row r="741">
          <cell r="A741" t="str">
            <v>6185</v>
          </cell>
        </row>
        <row r="742">
          <cell r="A742" t="str">
            <v>6185</v>
          </cell>
        </row>
        <row r="743">
          <cell r="A743" t="str">
            <v>6185</v>
          </cell>
        </row>
        <row r="744">
          <cell r="A744" t="str">
            <v>6200</v>
          </cell>
        </row>
        <row r="745">
          <cell r="A745" t="str">
            <v>6200</v>
          </cell>
        </row>
        <row r="746">
          <cell r="A746" t="str">
            <v>6200</v>
          </cell>
        </row>
        <row r="747">
          <cell r="A747" t="str">
            <v>6200</v>
          </cell>
        </row>
        <row r="748">
          <cell r="A748" t="str">
            <v>6200</v>
          </cell>
        </row>
        <row r="749">
          <cell r="A749" t="str">
            <v>6200</v>
          </cell>
        </row>
        <row r="750">
          <cell r="A750" t="str">
            <v>6200</v>
          </cell>
        </row>
        <row r="751">
          <cell r="A751" t="str">
            <v>6200</v>
          </cell>
        </row>
        <row r="752">
          <cell r="A752" t="str">
            <v>6215</v>
          </cell>
        </row>
        <row r="753">
          <cell r="A753" t="str">
            <v>6220</v>
          </cell>
        </row>
        <row r="754">
          <cell r="A754" t="str">
            <v>6225</v>
          </cell>
        </row>
        <row r="755">
          <cell r="A755" t="str">
            <v>6225</v>
          </cell>
        </row>
        <row r="756">
          <cell r="A756" t="str">
            <v>6230</v>
          </cell>
        </row>
        <row r="757">
          <cell r="A757" t="str">
            <v>6230</v>
          </cell>
        </row>
        <row r="758">
          <cell r="A758" t="str">
            <v>6255</v>
          </cell>
        </row>
        <row r="759">
          <cell r="A759" t="str">
            <v>6255</v>
          </cell>
        </row>
        <row r="760">
          <cell r="A760" t="str">
            <v>6255</v>
          </cell>
        </row>
        <row r="761">
          <cell r="A761" t="str">
            <v>6255</v>
          </cell>
        </row>
        <row r="762">
          <cell r="A762" t="str">
            <v>6255</v>
          </cell>
        </row>
        <row r="763">
          <cell r="A763" t="str">
            <v>6255</v>
          </cell>
        </row>
        <row r="764">
          <cell r="A764" t="str">
            <v>6255</v>
          </cell>
        </row>
        <row r="765">
          <cell r="A765" t="str">
            <v>6255</v>
          </cell>
        </row>
        <row r="766">
          <cell r="A766" t="str">
            <v>6255</v>
          </cell>
        </row>
        <row r="767">
          <cell r="A767" t="str">
            <v>6255</v>
          </cell>
        </row>
        <row r="768">
          <cell r="A768" t="str">
            <v>6255</v>
          </cell>
        </row>
        <row r="769">
          <cell r="A769" t="str">
            <v>6255</v>
          </cell>
        </row>
        <row r="770">
          <cell r="A770" t="str">
            <v>6255</v>
          </cell>
        </row>
        <row r="771">
          <cell r="A771" t="str">
            <v>6255</v>
          </cell>
        </row>
        <row r="772">
          <cell r="A772" t="str">
            <v>6255</v>
          </cell>
        </row>
        <row r="773">
          <cell r="A773" t="str">
            <v>6255</v>
          </cell>
        </row>
        <row r="774">
          <cell r="A774" t="str">
            <v>6255</v>
          </cell>
        </row>
        <row r="775">
          <cell r="A775" t="str">
            <v>6255</v>
          </cell>
        </row>
        <row r="776">
          <cell r="A776" t="str">
            <v>6255</v>
          </cell>
        </row>
        <row r="777">
          <cell r="A777" t="str">
            <v>6255</v>
          </cell>
        </row>
        <row r="778">
          <cell r="A778" t="str">
            <v>6255</v>
          </cell>
        </row>
        <row r="779">
          <cell r="A779" t="str">
            <v>6260</v>
          </cell>
        </row>
        <row r="780">
          <cell r="A780" t="str">
            <v>6260</v>
          </cell>
        </row>
        <row r="781">
          <cell r="A781" t="str">
            <v>6260</v>
          </cell>
        </row>
        <row r="782">
          <cell r="A782" t="str">
            <v>6260</v>
          </cell>
        </row>
        <row r="783">
          <cell r="A783" t="str">
            <v>6260</v>
          </cell>
        </row>
        <row r="784">
          <cell r="A784" t="str">
            <v>6260</v>
          </cell>
        </row>
        <row r="785">
          <cell r="A785" t="str">
            <v>6260</v>
          </cell>
        </row>
        <row r="786">
          <cell r="A786" t="str">
            <v>6260</v>
          </cell>
        </row>
        <row r="787">
          <cell r="A787" t="str">
            <v>6260</v>
          </cell>
        </row>
        <row r="788">
          <cell r="A788" t="str">
            <v>6260</v>
          </cell>
        </row>
        <row r="789">
          <cell r="A789" t="str">
            <v>6260</v>
          </cell>
        </row>
        <row r="790">
          <cell r="A790" t="str">
            <v>6260</v>
          </cell>
        </row>
        <row r="791">
          <cell r="A791" t="str">
            <v>6260</v>
          </cell>
        </row>
        <row r="792">
          <cell r="A792" t="str">
            <v>6270</v>
          </cell>
        </row>
        <row r="793">
          <cell r="A793" t="str">
            <v>6270</v>
          </cell>
        </row>
        <row r="794">
          <cell r="A794" t="str">
            <v>6270</v>
          </cell>
        </row>
        <row r="795">
          <cell r="A795" t="str">
            <v>6285</v>
          </cell>
        </row>
        <row r="796">
          <cell r="A796" t="str">
            <v>6285</v>
          </cell>
        </row>
        <row r="797">
          <cell r="A797" t="str">
            <v>6285</v>
          </cell>
        </row>
        <row r="798">
          <cell r="A798" t="str">
            <v>6285</v>
          </cell>
        </row>
        <row r="799">
          <cell r="A799" t="str">
            <v>6285</v>
          </cell>
        </row>
        <row r="800">
          <cell r="A800" t="str">
            <v>6285</v>
          </cell>
        </row>
        <row r="801">
          <cell r="A801" t="str">
            <v>6285</v>
          </cell>
        </row>
        <row r="802">
          <cell r="A802" t="str">
            <v>6285</v>
          </cell>
        </row>
        <row r="803">
          <cell r="A803" t="str">
            <v>6285</v>
          </cell>
        </row>
        <row r="804">
          <cell r="A804" t="str">
            <v>6285</v>
          </cell>
        </row>
        <row r="805">
          <cell r="A805" t="str">
            <v>6285</v>
          </cell>
        </row>
        <row r="806">
          <cell r="A806" t="str">
            <v>6285</v>
          </cell>
        </row>
        <row r="807">
          <cell r="A807" t="str">
            <v>6285</v>
          </cell>
        </row>
        <row r="808">
          <cell r="A808" t="str">
            <v>6285</v>
          </cell>
        </row>
        <row r="809">
          <cell r="A809" t="str">
            <v>6285</v>
          </cell>
        </row>
        <row r="810">
          <cell r="A810" t="str">
            <v>6285</v>
          </cell>
        </row>
        <row r="811">
          <cell r="A811" t="str">
            <v>6285</v>
          </cell>
        </row>
        <row r="812">
          <cell r="A812" t="str">
            <v>6285</v>
          </cell>
        </row>
        <row r="813">
          <cell r="A813" t="str">
            <v>6290</v>
          </cell>
        </row>
        <row r="814">
          <cell r="A814" t="str">
            <v>6290</v>
          </cell>
        </row>
        <row r="815">
          <cell r="A815" t="str">
            <v>6290</v>
          </cell>
        </row>
        <row r="816">
          <cell r="A816" t="str">
            <v>6290</v>
          </cell>
        </row>
        <row r="817">
          <cell r="A817" t="str">
            <v>6290</v>
          </cell>
        </row>
        <row r="818">
          <cell r="A818" t="str">
            <v>6290</v>
          </cell>
        </row>
        <row r="819">
          <cell r="A819" t="str">
            <v>6290</v>
          </cell>
        </row>
        <row r="820">
          <cell r="A820" t="str">
            <v>6290</v>
          </cell>
        </row>
        <row r="821">
          <cell r="A821" t="str">
            <v>6290</v>
          </cell>
        </row>
        <row r="822">
          <cell r="A822" t="str">
            <v>6290</v>
          </cell>
        </row>
        <row r="823">
          <cell r="A823" t="str">
            <v>6290</v>
          </cell>
        </row>
        <row r="824">
          <cell r="A824" t="str">
            <v>6295</v>
          </cell>
        </row>
        <row r="825">
          <cell r="A825" t="str">
            <v>6295</v>
          </cell>
        </row>
        <row r="826">
          <cell r="A826" t="str">
            <v>6295</v>
          </cell>
        </row>
        <row r="827">
          <cell r="A827" t="str">
            <v>6295</v>
          </cell>
        </row>
        <row r="828">
          <cell r="A828" t="str">
            <v>6295</v>
          </cell>
        </row>
        <row r="829">
          <cell r="A829" t="str">
            <v>6295</v>
          </cell>
        </row>
        <row r="830">
          <cell r="A830" t="str">
            <v>6295</v>
          </cell>
        </row>
        <row r="831">
          <cell r="A831" t="str">
            <v>6300</v>
          </cell>
        </row>
        <row r="832">
          <cell r="A832" t="str">
            <v>6300</v>
          </cell>
        </row>
        <row r="833">
          <cell r="A833" t="str">
            <v>6300</v>
          </cell>
        </row>
        <row r="834">
          <cell r="A834" t="str">
            <v>6300</v>
          </cell>
        </row>
        <row r="835">
          <cell r="A835" t="str">
            <v>6300</v>
          </cell>
        </row>
        <row r="836">
          <cell r="A836" t="str">
            <v>6300</v>
          </cell>
        </row>
        <row r="837">
          <cell r="A837" t="str">
            <v>6300</v>
          </cell>
        </row>
        <row r="838">
          <cell r="A838" t="str">
            <v>6300</v>
          </cell>
        </row>
        <row r="839">
          <cell r="A839" t="str">
            <v>6305</v>
          </cell>
        </row>
        <row r="840">
          <cell r="A840" t="str">
            <v>6305</v>
          </cell>
        </row>
        <row r="841">
          <cell r="A841" t="str">
            <v>6305</v>
          </cell>
        </row>
        <row r="842">
          <cell r="A842" t="str">
            <v>6305</v>
          </cell>
        </row>
        <row r="843">
          <cell r="A843" t="str">
            <v>6305</v>
          </cell>
        </row>
        <row r="844">
          <cell r="A844" t="str">
            <v>6305</v>
          </cell>
        </row>
        <row r="845">
          <cell r="A845" t="str">
            <v>6305</v>
          </cell>
        </row>
        <row r="846">
          <cell r="A846" t="str">
            <v>6305</v>
          </cell>
        </row>
        <row r="847">
          <cell r="A847" t="str">
            <v>6305</v>
          </cell>
        </row>
        <row r="848">
          <cell r="A848" t="str">
            <v>6305</v>
          </cell>
        </row>
        <row r="849">
          <cell r="A849" t="str">
            <v>6305</v>
          </cell>
        </row>
        <row r="850">
          <cell r="A850" t="str">
            <v>6305</v>
          </cell>
        </row>
        <row r="851">
          <cell r="A851" t="str">
            <v>6305</v>
          </cell>
        </row>
        <row r="852">
          <cell r="A852" t="str">
            <v>6305</v>
          </cell>
        </row>
        <row r="853">
          <cell r="A853" t="str">
            <v>6305</v>
          </cell>
        </row>
        <row r="854">
          <cell r="A854" t="str">
            <v>6305</v>
          </cell>
        </row>
        <row r="855">
          <cell r="A855" t="str">
            <v>6305</v>
          </cell>
        </row>
        <row r="856">
          <cell r="A856" t="str">
            <v>6305</v>
          </cell>
        </row>
        <row r="857">
          <cell r="A857" t="str">
            <v>6305</v>
          </cell>
        </row>
        <row r="858">
          <cell r="A858" t="str">
            <v>6310</v>
          </cell>
        </row>
        <row r="859">
          <cell r="A859" t="str">
            <v>6310</v>
          </cell>
        </row>
        <row r="860">
          <cell r="A860" t="str">
            <v>6310</v>
          </cell>
        </row>
        <row r="861">
          <cell r="A861" t="str">
            <v>6310</v>
          </cell>
        </row>
        <row r="862">
          <cell r="A862" t="str">
            <v>6310</v>
          </cell>
        </row>
        <row r="863">
          <cell r="A863" t="str">
            <v>6310</v>
          </cell>
        </row>
        <row r="864">
          <cell r="A864" t="str">
            <v>6310</v>
          </cell>
        </row>
        <row r="865">
          <cell r="A865" t="str">
            <v>6310</v>
          </cell>
        </row>
        <row r="866">
          <cell r="A866" t="str">
            <v>6310</v>
          </cell>
        </row>
        <row r="867">
          <cell r="A867" t="str">
            <v>6310</v>
          </cell>
        </row>
        <row r="868">
          <cell r="A868" t="str">
            <v>6310</v>
          </cell>
        </row>
        <row r="869">
          <cell r="A869" t="str">
            <v>6310</v>
          </cell>
        </row>
        <row r="870">
          <cell r="A870" t="str">
            <v>6310</v>
          </cell>
        </row>
        <row r="871">
          <cell r="A871" t="str">
            <v>6310</v>
          </cell>
        </row>
        <row r="872">
          <cell r="A872" t="str">
            <v>6310</v>
          </cell>
        </row>
        <row r="873">
          <cell r="A873" t="str">
            <v>6310</v>
          </cell>
        </row>
        <row r="874">
          <cell r="A874" t="str">
            <v>6310</v>
          </cell>
        </row>
        <row r="875">
          <cell r="A875" t="str">
            <v>6320</v>
          </cell>
        </row>
        <row r="876">
          <cell r="A876" t="str">
            <v>6320</v>
          </cell>
        </row>
        <row r="877">
          <cell r="A877" t="str">
            <v>6325</v>
          </cell>
        </row>
        <row r="878">
          <cell r="A878" t="str">
            <v>6325</v>
          </cell>
        </row>
        <row r="879">
          <cell r="A879" t="str">
            <v>6325</v>
          </cell>
        </row>
        <row r="880">
          <cell r="A880" t="str">
            <v>6325</v>
          </cell>
        </row>
        <row r="881">
          <cell r="A881" t="str">
            <v>6330</v>
          </cell>
        </row>
        <row r="882">
          <cell r="A882" t="str">
            <v>6330</v>
          </cell>
        </row>
        <row r="883">
          <cell r="A883" t="str">
            <v>6330</v>
          </cell>
        </row>
        <row r="884">
          <cell r="A884" t="str">
            <v>6335</v>
          </cell>
        </row>
        <row r="885">
          <cell r="A885" t="str">
            <v>6335</v>
          </cell>
        </row>
        <row r="886">
          <cell r="A886" t="str">
            <v>6335</v>
          </cell>
        </row>
        <row r="887">
          <cell r="A887" t="str">
            <v>6340</v>
          </cell>
        </row>
        <row r="888">
          <cell r="A888" t="str">
            <v>6340</v>
          </cell>
        </row>
        <row r="889">
          <cell r="A889" t="str">
            <v>6345</v>
          </cell>
        </row>
        <row r="890">
          <cell r="A890" t="str">
            <v>6345</v>
          </cell>
        </row>
        <row r="891">
          <cell r="A891" t="str">
            <v>6345</v>
          </cell>
        </row>
        <row r="892">
          <cell r="A892" t="str">
            <v>6345</v>
          </cell>
        </row>
        <row r="893">
          <cell r="A893" t="str">
            <v>6355</v>
          </cell>
        </row>
        <row r="894">
          <cell r="A894" t="str">
            <v>6360</v>
          </cell>
        </row>
        <row r="895">
          <cell r="A895" t="str">
            <v>6360</v>
          </cell>
        </row>
        <row r="896">
          <cell r="A896" t="str">
            <v>6360</v>
          </cell>
        </row>
        <row r="897">
          <cell r="A897" t="str">
            <v>6360</v>
          </cell>
        </row>
        <row r="898">
          <cell r="A898" t="str">
            <v>6360</v>
          </cell>
        </row>
        <row r="899">
          <cell r="A899" t="str">
            <v>6360</v>
          </cell>
        </row>
        <row r="900">
          <cell r="A900" t="str">
            <v>6360</v>
          </cell>
        </row>
        <row r="901">
          <cell r="A901" t="str">
            <v>6360</v>
          </cell>
        </row>
        <row r="902">
          <cell r="A902" t="str">
            <v>6360</v>
          </cell>
        </row>
        <row r="903">
          <cell r="A903" t="str">
            <v>6370</v>
          </cell>
        </row>
        <row r="904">
          <cell r="A904" t="str">
            <v>6385</v>
          </cell>
        </row>
        <row r="905">
          <cell r="A905" t="str">
            <v>6385</v>
          </cell>
        </row>
        <row r="906">
          <cell r="A906" t="str">
            <v>6385</v>
          </cell>
        </row>
        <row r="907">
          <cell r="A907" t="str">
            <v>6385</v>
          </cell>
        </row>
        <row r="908">
          <cell r="A908" t="str">
            <v>6390</v>
          </cell>
        </row>
        <row r="909">
          <cell r="A909" t="str">
            <v>6400</v>
          </cell>
        </row>
        <row r="910">
          <cell r="A910" t="str">
            <v>6400</v>
          </cell>
        </row>
        <row r="911">
          <cell r="A911" t="str">
            <v>6400</v>
          </cell>
        </row>
        <row r="912">
          <cell r="A912" t="str">
            <v>6410</v>
          </cell>
        </row>
        <row r="913">
          <cell r="A913" t="str">
            <v>6410</v>
          </cell>
        </row>
        <row r="914">
          <cell r="A914" t="str">
            <v>6410</v>
          </cell>
        </row>
        <row r="915">
          <cell r="A915" t="str">
            <v>6410</v>
          </cell>
        </row>
        <row r="916">
          <cell r="A916" t="str">
            <v>6445</v>
          </cell>
        </row>
        <row r="917">
          <cell r="A917" t="str">
            <v>6445</v>
          </cell>
        </row>
        <row r="918">
          <cell r="A918" t="str">
            <v>6445</v>
          </cell>
        </row>
        <row r="919">
          <cell r="A919" t="str">
            <v>6445</v>
          </cell>
        </row>
        <row r="920">
          <cell r="A920" t="str">
            <v>6445</v>
          </cell>
        </row>
        <row r="921">
          <cell r="A921" t="str">
            <v>6445</v>
          </cell>
        </row>
        <row r="922">
          <cell r="A922" t="str">
            <v>6445</v>
          </cell>
        </row>
        <row r="923">
          <cell r="A923" t="str">
            <v>6445</v>
          </cell>
        </row>
        <row r="924">
          <cell r="A924" t="str">
            <v>6445</v>
          </cell>
        </row>
        <row r="925">
          <cell r="A925" t="str">
            <v>6445</v>
          </cell>
        </row>
        <row r="926">
          <cell r="A926" t="str">
            <v>6445</v>
          </cell>
        </row>
        <row r="927">
          <cell r="A927" t="str">
            <v>6445</v>
          </cell>
        </row>
        <row r="928">
          <cell r="A928" t="str">
            <v>6445</v>
          </cell>
        </row>
        <row r="929">
          <cell r="A929" t="str">
            <v>6445</v>
          </cell>
        </row>
        <row r="930">
          <cell r="A930" t="str">
            <v>6445</v>
          </cell>
        </row>
        <row r="931">
          <cell r="A931" t="str">
            <v>6445</v>
          </cell>
        </row>
        <row r="932">
          <cell r="A932" t="str">
            <v>6445</v>
          </cell>
        </row>
        <row r="933">
          <cell r="A933" t="str">
            <v>6445</v>
          </cell>
        </row>
        <row r="934">
          <cell r="A934" t="str">
            <v>6445</v>
          </cell>
        </row>
        <row r="935">
          <cell r="A935" t="str">
            <v>6445</v>
          </cell>
        </row>
        <row r="936">
          <cell r="A936" t="str">
            <v>6445</v>
          </cell>
        </row>
        <row r="937">
          <cell r="A937" t="str">
            <v>6445</v>
          </cell>
        </row>
        <row r="938">
          <cell r="A938" t="str">
            <v>6445</v>
          </cell>
        </row>
        <row r="939">
          <cell r="A939" t="str">
            <v>6445</v>
          </cell>
        </row>
        <row r="940">
          <cell r="A940" t="str">
            <v>6455</v>
          </cell>
        </row>
        <row r="941">
          <cell r="A941" t="str">
            <v>6455</v>
          </cell>
        </row>
        <row r="942">
          <cell r="A942" t="str">
            <v>6455</v>
          </cell>
        </row>
        <row r="943">
          <cell r="A943" t="str">
            <v>6455</v>
          </cell>
        </row>
        <row r="944">
          <cell r="A944" t="str">
            <v>6455</v>
          </cell>
        </row>
        <row r="945">
          <cell r="A945" t="str">
            <v>6455</v>
          </cell>
        </row>
        <row r="946">
          <cell r="A946" t="str">
            <v>6455</v>
          </cell>
        </row>
        <row r="947">
          <cell r="A947" t="str">
            <v>6455</v>
          </cell>
        </row>
        <row r="948">
          <cell r="A948" t="str">
            <v>6455</v>
          </cell>
        </row>
        <row r="949">
          <cell r="A949" t="str">
            <v>6455</v>
          </cell>
        </row>
        <row r="950">
          <cell r="A950" t="str">
            <v>6455</v>
          </cell>
        </row>
        <row r="951">
          <cell r="A951" t="str">
            <v>6455</v>
          </cell>
        </row>
        <row r="952">
          <cell r="A952" t="str">
            <v>6455</v>
          </cell>
        </row>
        <row r="953">
          <cell r="A953" t="str">
            <v>6455</v>
          </cell>
        </row>
        <row r="954">
          <cell r="A954" t="str">
            <v>6455</v>
          </cell>
        </row>
        <row r="955">
          <cell r="A955" t="str">
            <v>6455</v>
          </cell>
        </row>
        <row r="956">
          <cell r="A956" t="str">
            <v>6455</v>
          </cell>
        </row>
        <row r="957">
          <cell r="A957" t="str">
            <v>6455</v>
          </cell>
        </row>
        <row r="958">
          <cell r="A958" t="str">
            <v>6460</v>
          </cell>
        </row>
        <row r="959">
          <cell r="A959" t="str">
            <v>6460</v>
          </cell>
        </row>
        <row r="960">
          <cell r="A960" t="str">
            <v>6460</v>
          </cell>
        </row>
        <row r="961">
          <cell r="A961" t="str">
            <v>6460</v>
          </cell>
        </row>
        <row r="962">
          <cell r="A962" t="str">
            <v>6460</v>
          </cell>
        </row>
        <row r="963">
          <cell r="A963" t="str">
            <v>6460</v>
          </cell>
        </row>
        <row r="964">
          <cell r="A964" t="str">
            <v>6460</v>
          </cell>
        </row>
        <row r="965">
          <cell r="A965" t="str">
            <v>6460</v>
          </cell>
        </row>
        <row r="966">
          <cell r="A966" t="str">
            <v>6460</v>
          </cell>
        </row>
        <row r="967">
          <cell r="A967" t="str">
            <v>6460</v>
          </cell>
        </row>
        <row r="968">
          <cell r="A968" t="str">
            <v>6460</v>
          </cell>
        </row>
        <row r="969">
          <cell r="A969" t="str">
            <v>6460</v>
          </cell>
        </row>
        <row r="970">
          <cell r="A970" t="str">
            <v>6460</v>
          </cell>
        </row>
        <row r="971">
          <cell r="A971" t="str">
            <v>6460</v>
          </cell>
        </row>
        <row r="972">
          <cell r="A972" t="str">
            <v>6460</v>
          </cell>
        </row>
        <row r="973">
          <cell r="A973" t="str">
            <v>6460</v>
          </cell>
        </row>
        <row r="974">
          <cell r="A974" t="str">
            <v>6460</v>
          </cell>
        </row>
        <row r="975">
          <cell r="A975" t="str">
            <v>6460</v>
          </cell>
        </row>
        <row r="976">
          <cell r="A976" t="str">
            <v>6460</v>
          </cell>
        </row>
        <row r="977">
          <cell r="A977" t="str">
            <v>6460</v>
          </cell>
        </row>
        <row r="978">
          <cell r="A978" t="str">
            <v>6460</v>
          </cell>
        </row>
        <row r="979">
          <cell r="A979" t="str">
            <v>6485</v>
          </cell>
        </row>
        <row r="980">
          <cell r="A980" t="str">
            <v>6485</v>
          </cell>
        </row>
        <row r="981">
          <cell r="A981" t="str">
            <v>6485</v>
          </cell>
        </row>
        <row r="982">
          <cell r="A982" t="str">
            <v>6485</v>
          </cell>
        </row>
        <row r="983">
          <cell r="A983" t="str">
            <v>6485</v>
          </cell>
        </row>
        <row r="984">
          <cell r="A984" t="str">
            <v>6485</v>
          </cell>
        </row>
        <row r="985">
          <cell r="A985" t="str">
            <v>6485</v>
          </cell>
        </row>
        <row r="986">
          <cell r="A986" t="str">
            <v>6485</v>
          </cell>
        </row>
        <row r="987">
          <cell r="A987" t="str">
            <v>6485</v>
          </cell>
        </row>
        <row r="988">
          <cell r="A988" t="str">
            <v>6485</v>
          </cell>
        </row>
        <row r="989">
          <cell r="A989" t="str">
            <v>6485</v>
          </cell>
        </row>
        <row r="990">
          <cell r="A990" t="str">
            <v>6485</v>
          </cell>
        </row>
        <row r="991">
          <cell r="A991" t="str">
            <v>6485</v>
          </cell>
        </row>
        <row r="992">
          <cell r="A992" t="str">
            <v>6485</v>
          </cell>
        </row>
        <row r="993">
          <cell r="A993" t="str">
            <v>6485</v>
          </cell>
        </row>
        <row r="994">
          <cell r="A994" t="str">
            <v>6485</v>
          </cell>
        </row>
        <row r="995">
          <cell r="A995" t="str">
            <v>6485</v>
          </cell>
        </row>
        <row r="996">
          <cell r="A996" t="str">
            <v>6485</v>
          </cell>
        </row>
        <row r="997">
          <cell r="A997" t="str">
            <v>6485</v>
          </cell>
        </row>
        <row r="998">
          <cell r="A998" t="str">
            <v>6505</v>
          </cell>
        </row>
        <row r="999">
          <cell r="A999" t="str">
            <v>6505</v>
          </cell>
        </row>
        <row r="1000">
          <cell r="A1000" t="str">
            <v>6505</v>
          </cell>
        </row>
        <row r="1001">
          <cell r="A1001" t="str">
            <v>6510</v>
          </cell>
        </row>
        <row r="1002">
          <cell r="A1002" t="str">
            <v>6510</v>
          </cell>
        </row>
        <row r="1003">
          <cell r="A1003" t="str">
            <v>6510</v>
          </cell>
        </row>
        <row r="1004">
          <cell r="A1004" t="str">
            <v>6510</v>
          </cell>
        </row>
        <row r="1005">
          <cell r="A1005" t="str">
            <v>6510</v>
          </cell>
        </row>
        <row r="1006">
          <cell r="A1006" t="str">
            <v>6510</v>
          </cell>
        </row>
        <row r="1007">
          <cell r="A1007" t="str">
            <v>6510</v>
          </cell>
        </row>
        <row r="1008">
          <cell r="A1008" t="str">
            <v>6510</v>
          </cell>
        </row>
        <row r="1009">
          <cell r="A1009" t="str">
            <v>6510</v>
          </cell>
        </row>
        <row r="1010">
          <cell r="A1010" t="str">
            <v>6510</v>
          </cell>
        </row>
        <row r="1011">
          <cell r="A1011" t="str">
            <v>6510</v>
          </cell>
        </row>
        <row r="1012">
          <cell r="A1012" t="str">
            <v>6510</v>
          </cell>
        </row>
        <row r="1013">
          <cell r="A1013" t="str">
            <v>6510</v>
          </cell>
        </row>
        <row r="1014">
          <cell r="A1014" t="str">
            <v>6510</v>
          </cell>
        </row>
        <row r="1015">
          <cell r="A1015" t="str">
            <v>6510</v>
          </cell>
        </row>
        <row r="1016">
          <cell r="A1016" t="str">
            <v>6510</v>
          </cell>
        </row>
        <row r="1017">
          <cell r="A1017" t="str">
            <v>6510</v>
          </cell>
        </row>
        <row r="1018">
          <cell r="A1018" t="str">
            <v>6510</v>
          </cell>
        </row>
        <row r="1019">
          <cell r="A1019" t="str">
            <v>6510</v>
          </cell>
        </row>
        <row r="1020">
          <cell r="A1020" t="str">
            <v>6510</v>
          </cell>
        </row>
        <row r="1021">
          <cell r="A1021" t="str">
            <v>6520</v>
          </cell>
        </row>
        <row r="1022">
          <cell r="A1022" t="str">
            <v>6520</v>
          </cell>
        </row>
        <row r="1023">
          <cell r="A1023" t="str">
            <v>6520</v>
          </cell>
        </row>
        <row r="1024">
          <cell r="A1024" t="str">
            <v>6520</v>
          </cell>
        </row>
        <row r="1025">
          <cell r="A1025" t="str">
            <v>6520</v>
          </cell>
        </row>
        <row r="1026">
          <cell r="A1026" t="str">
            <v>6520</v>
          </cell>
        </row>
        <row r="1027">
          <cell r="A1027" t="str">
            <v>6520</v>
          </cell>
        </row>
        <row r="1028">
          <cell r="A1028" t="str">
            <v>6520</v>
          </cell>
        </row>
        <row r="1029">
          <cell r="A1029" t="str">
            <v>6520</v>
          </cell>
        </row>
        <row r="1030">
          <cell r="A1030" t="str">
            <v>6520</v>
          </cell>
        </row>
        <row r="1031">
          <cell r="A1031" t="str">
            <v>6520</v>
          </cell>
        </row>
        <row r="1032">
          <cell r="A1032" t="str">
            <v>6520</v>
          </cell>
        </row>
        <row r="1033">
          <cell r="A1033" t="str">
            <v>6520</v>
          </cell>
        </row>
        <row r="1034">
          <cell r="A1034" t="str">
            <v>6520</v>
          </cell>
        </row>
        <row r="1035">
          <cell r="A1035" t="str">
            <v>6520</v>
          </cell>
        </row>
        <row r="1036">
          <cell r="A1036" t="str">
            <v>6520</v>
          </cell>
        </row>
        <row r="1037">
          <cell r="A1037" t="str">
            <v>6520</v>
          </cell>
        </row>
        <row r="1038">
          <cell r="A1038" t="str">
            <v>6520</v>
          </cell>
        </row>
        <row r="1039">
          <cell r="A1039" t="str">
            <v>6520</v>
          </cell>
        </row>
        <row r="1040">
          <cell r="A1040" t="str">
            <v>6520</v>
          </cell>
        </row>
        <row r="1041">
          <cell r="A1041" t="str">
            <v>6520</v>
          </cell>
        </row>
        <row r="1042">
          <cell r="A1042" t="str">
            <v>6525</v>
          </cell>
        </row>
        <row r="1043">
          <cell r="A1043" t="str">
            <v>6525</v>
          </cell>
        </row>
        <row r="1044">
          <cell r="A1044" t="str">
            <v>6525</v>
          </cell>
        </row>
        <row r="1045">
          <cell r="A1045" t="str">
            <v>6525</v>
          </cell>
        </row>
        <row r="1046">
          <cell r="A1046" t="str">
            <v>6525</v>
          </cell>
        </row>
        <row r="1047">
          <cell r="A1047" t="str">
            <v>6525</v>
          </cell>
        </row>
        <row r="1048">
          <cell r="A1048" t="str">
            <v>6525</v>
          </cell>
        </row>
        <row r="1049">
          <cell r="A1049" t="str">
            <v>6525</v>
          </cell>
        </row>
        <row r="1050">
          <cell r="A1050" t="str">
            <v>6525</v>
          </cell>
        </row>
        <row r="1051">
          <cell r="A1051" t="str">
            <v>6525</v>
          </cell>
        </row>
        <row r="1052">
          <cell r="A1052" t="str">
            <v>6525</v>
          </cell>
        </row>
        <row r="1053">
          <cell r="A1053" t="str">
            <v>6525</v>
          </cell>
        </row>
        <row r="1054">
          <cell r="A1054" t="str">
            <v>6525</v>
          </cell>
        </row>
        <row r="1055">
          <cell r="A1055" t="str">
            <v>6525</v>
          </cell>
        </row>
        <row r="1056">
          <cell r="A1056" t="str">
            <v>6525</v>
          </cell>
        </row>
        <row r="1057">
          <cell r="A1057" t="str">
            <v>6525</v>
          </cell>
        </row>
        <row r="1058">
          <cell r="A1058" t="str">
            <v>6525</v>
          </cell>
        </row>
        <row r="1059">
          <cell r="A1059" t="str">
            <v>6525</v>
          </cell>
        </row>
        <row r="1060">
          <cell r="A1060" t="str">
            <v>6525</v>
          </cell>
        </row>
        <row r="1061">
          <cell r="A1061" t="str">
            <v>6525</v>
          </cell>
        </row>
        <row r="1062">
          <cell r="A1062" t="str">
            <v>6525</v>
          </cell>
        </row>
        <row r="1063">
          <cell r="A1063" t="str">
            <v>6530</v>
          </cell>
        </row>
        <row r="1064">
          <cell r="A1064" t="str">
            <v>6530</v>
          </cell>
        </row>
        <row r="1065">
          <cell r="A1065" t="str">
            <v>6530</v>
          </cell>
        </row>
        <row r="1066">
          <cell r="A1066" t="str">
            <v>6530</v>
          </cell>
        </row>
        <row r="1067">
          <cell r="A1067" t="str">
            <v>6530</v>
          </cell>
        </row>
        <row r="1068">
          <cell r="A1068" t="str">
            <v>6530</v>
          </cell>
        </row>
        <row r="1069">
          <cell r="A1069" t="str">
            <v>6530</v>
          </cell>
        </row>
        <row r="1070">
          <cell r="A1070" t="str">
            <v>6530</v>
          </cell>
        </row>
        <row r="1071">
          <cell r="A1071" t="str">
            <v>6530</v>
          </cell>
        </row>
        <row r="1072">
          <cell r="A1072" t="str">
            <v>6530</v>
          </cell>
        </row>
        <row r="1073">
          <cell r="A1073" t="str">
            <v>6530</v>
          </cell>
        </row>
        <row r="1074">
          <cell r="A1074" t="str">
            <v>6530</v>
          </cell>
        </row>
        <row r="1075">
          <cell r="A1075" t="str">
            <v>6530</v>
          </cell>
        </row>
        <row r="1076">
          <cell r="A1076" t="str">
            <v>6530</v>
          </cell>
        </row>
        <row r="1077">
          <cell r="A1077" t="str">
            <v>6530</v>
          </cell>
        </row>
        <row r="1078">
          <cell r="A1078" t="str">
            <v>6530</v>
          </cell>
        </row>
        <row r="1079">
          <cell r="A1079" t="str">
            <v>6530</v>
          </cell>
        </row>
        <row r="1080">
          <cell r="A1080" t="str">
            <v>6530</v>
          </cell>
        </row>
        <row r="1081">
          <cell r="A1081" t="str">
            <v>6530</v>
          </cell>
        </row>
        <row r="1082">
          <cell r="A1082" t="str">
            <v>6530</v>
          </cell>
        </row>
        <row r="1083">
          <cell r="A1083" t="str">
            <v>6530</v>
          </cell>
        </row>
        <row r="1084">
          <cell r="A1084" t="str">
            <v>6530</v>
          </cell>
        </row>
        <row r="1085">
          <cell r="A1085" t="str">
            <v>6535</v>
          </cell>
        </row>
        <row r="1086">
          <cell r="A1086" t="str">
            <v>6535</v>
          </cell>
        </row>
        <row r="1087">
          <cell r="A1087" t="str">
            <v>6535</v>
          </cell>
        </row>
        <row r="1088">
          <cell r="A1088" t="str">
            <v>6535</v>
          </cell>
        </row>
        <row r="1089">
          <cell r="A1089" t="str">
            <v>6535</v>
          </cell>
        </row>
        <row r="1090">
          <cell r="A1090" t="str">
            <v>6535</v>
          </cell>
        </row>
        <row r="1091">
          <cell r="A1091" t="str">
            <v>6535</v>
          </cell>
        </row>
        <row r="1092">
          <cell r="A1092" t="str">
            <v>6535</v>
          </cell>
        </row>
        <row r="1093">
          <cell r="A1093" t="str">
            <v>6535</v>
          </cell>
        </row>
        <row r="1094">
          <cell r="A1094" t="str">
            <v>6535</v>
          </cell>
        </row>
        <row r="1095">
          <cell r="A1095" t="str">
            <v>6535</v>
          </cell>
        </row>
        <row r="1096">
          <cell r="A1096" t="str">
            <v>6535</v>
          </cell>
        </row>
        <row r="1097">
          <cell r="A1097" t="str">
            <v>6535</v>
          </cell>
        </row>
        <row r="1098">
          <cell r="A1098" t="str">
            <v>6535</v>
          </cell>
        </row>
        <row r="1099">
          <cell r="A1099" t="str">
            <v>6535</v>
          </cell>
        </row>
        <row r="1100">
          <cell r="A1100" t="str">
            <v>6535</v>
          </cell>
        </row>
        <row r="1101">
          <cell r="A1101" t="str">
            <v>6535</v>
          </cell>
        </row>
        <row r="1102">
          <cell r="A1102" t="str">
            <v>6535</v>
          </cell>
        </row>
        <row r="1103">
          <cell r="A1103" t="str">
            <v>6535</v>
          </cell>
        </row>
        <row r="1104">
          <cell r="A1104" t="str">
            <v>6535</v>
          </cell>
        </row>
        <row r="1105">
          <cell r="A1105" t="str">
            <v>6540</v>
          </cell>
        </row>
        <row r="1106">
          <cell r="A1106" t="str">
            <v>6540</v>
          </cell>
        </row>
        <row r="1107">
          <cell r="A1107" t="str">
            <v>6540</v>
          </cell>
        </row>
        <row r="1108">
          <cell r="A1108" t="str">
            <v>6540</v>
          </cell>
        </row>
        <row r="1109">
          <cell r="A1109" t="str">
            <v>6540</v>
          </cell>
        </row>
        <row r="1110">
          <cell r="A1110" t="str">
            <v>6540</v>
          </cell>
        </row>
        <row r="1111">
          <cell r="A1111" t="str">
            <v>6540</v>
          </cell>
        </row>
        <row r="1112">
          <cell r="A1112" t="str">
            <v>6540</v>
          </cell>
        </row>
        <row r="1113">
          <cell r="A1113" t="str">
            <v>6540</v>
          </cell>
        </row>
        <row r="1114">
          <cell r="A1114" t="str">
            <v>6540</v>
          </cell>
        </row>
        <row r="1115">
          <cell r="A1115" t="str">
            <v>6540</v>
          </cell>
        </row>
        <row r="1116">
          <cell r="A1116" t="str">
            <v>6540</v>
          </cell>
        </row>
        <row r="1117">
          <cell r="A1117" t="str">
            <v>6540</v>
          </cell>
        </row>
        <row r="1118">
          <cell r="A1118" t="str">
            <v>6540</v>
          </cell>
        </row>
        <row r="1119">
          <cell r="A1119" t="str">
            <v>6540</v>
          </cell>
        </row>
        <row r="1120">
          <cell r="A1120" t="str">
            <v>6540</v>
          </cell>
        </row>
        <row r="1121">
          <cell r="A1121" t="str">
            <v>6540</v>
          </cell>
        </row>
        <row r="1122">
          <cell r="A1122" t="str">
            <v>6540</v>
          </cell>
        </row>
        <row r="1123">
          <cell r="A1123" t="str">
            <v>6540</v>
          </cell>
        </row>
        <row r="1124">
          <cell r="A1124" t="str">
            <v>6540</v>
          </cell>
        </row>
        <row r="1125">
          <cell r="A1125" t="str">
            <v>6545</v>
          </cell>
        </row>
        <row r="1126">
          <cell r="A1126" t="str">
            <v>6545</v>
          </cell>
        </row>
        <row r="1127">
          <cell r="A1127" t="str">
            <v>6545</v>
          </cell>
        </row>
        <row r="1128">
          <cell r="A1128" t="str">
            <v>6545</v>
          </cell>
        </row>
        <row r="1129">
          <cell r="A1129" t="str">
            <v>6545</v>
          </cell>
        </row>
        <row r="1130">
          <cell r="A1130" t="str">
            <v>6545</v>
          </cell>
        </row>
        <row r="1131">
          <cell r="A1131" t="str">
            <v>6545</v>
          </cell>
        </row>
        <row r="1132">
          <cell r="A1132" t="str">
            <v>6545</v>
          </cell>
        </row>
        <row r="1133">
          <cell r="A1133" t="str">
            <v>6545</v>
          </cell>
        </row>
        <row r="1134">
          <cell r="A1134" t="str">
            <v>6545</v>
          </cell>
        </row>
        <row r="1135">
          <cell r="A1135" t="str">
            <v>6545</v>
          </cell>
        </row>
        <row r="1136">
          <cell r="A1136" t="str">
            <v>6545</v>
          </cell>
        </row>
        <row r="1137">
          <cell r="A1137" t="str">
            <v>6545</v>
          </cell>
        </row>
        <row r="1138">
          <cell r="A1138" t="str">
            <v>6545</v>
          </cell>
        </row>
        <row r="1139">
          <cell r="A1139" t="str">
            <v>6545</v>
          </cell>
        </row>
        <row r="1140">
          <cell r="A1140" t="str">
            <v>6545</v>
          </cell>
        </row>
        <row r="1141">
          <cell r="A1141" t="str">
            <v>6545</v>
          </cell>
        </row>
        <row r="1142">
          <cell r="A1142" t="str">
            <v>6550</v>
          </cell>
        </row>
        <row r="1143">
          <cell r="A1143" t="str">
            <v>6550</v>
          </cell>
        </row>
        <row r="1144">
          <cell r="A1144" t="str">
            <v>6550</v>
          </cell>
        </row>
        <row r="1145">
          <cell r="A1145" t="str">
            <v>6550</v>
          </cell>
        </row>
        <row r="1146">
          <cell r="A1146" t="str">
            <v>6550</v>
          </cell>
        </row>
        <row r="1147">
          <cell r="A1147" t="str">
            <v>6550</v>
          </cell>
        </row>
        <row r="1148">
          <cell r="A1148" t="str">
            <v>6550</v>
          </cell>
        </row>
        <row r="1149">
          <cell r="A1149" t="str">
            <v>6550</v>
          </cell>
        </row>
        <row r="1150">
          <cell r="A1150" t="str">
            <v>6580</v>
          </cell>
        </row>
        <row r="1151">
          <cell r="A1151" t="str">
            <v>6580</v>
          </cell>
        </row>
        <row r="1152">
          <cell r="A1152" t="str">
            <v>6580</v>
          </cell>
        </row>
        <row r="1153">
          <cell r="A1153" t="str">
            <v>6580</v>
          </cell>
        </row>
        <row r="1154">
          <cell r="A1154" t="str">
            <v>6580</v>
          </cell>
        </row>
        <row r="1155">
          <cell r="A1155" t="str">
            <v>6580</v>
          </cell>
        </row>
        <row r="1156">
          <cell r="A1156" t="str">
            <v>6580</v>
          </cell>
        </row>
        <row r="1157">
          <cell r="A1157" t="str">
            <v>6580</v>
          </cell>
        </row>
        <row r="1158">
          <cell r="A1158" t="str">
            <v>6585</v>
          </cell>
        </row>
        <row r="1159">
          <cell r="A1159" t="str">
            <v>6585</v>
          </cell>
        </row>
        <row r="1160">
          <cell r="A1160" t="str">
            <v>6585</v>
          </cell>
        </row>
        <row r="1161">
          <cell r="A1161" t="str">
            <v>6585</v>
          </cell>
        </row>
        <row r="1162">
          <cell r="A1162" t="str">
            <v>6585</v>
          </cell>
        </row>
        <row r="1163">
          <cell r="A1163" t="str">
            <v>6585</v>
          </cell>
        </row>
        <row r="1164">
          <cell r="A1164" t="str">
            <v>6585</v>
          </cell>
        </row>
        <row r="1165">
          <cell r="A1165" t="str">
            <v>6585</v>
          </cell>
        </row>
        <row r="1166">
          <cell r="A1166" t="str">
            <v>6595</v>
          </cell>
        </row>
        <row r="1167">
          <cell r="A1167" t="str">
            <v>6595</v>
          </cell>
        </row>
        <row r="1168">
          <cell r="A1168" t="str">
            <v>6595</v>
          </cell>
        </row>
        <row r="1169">
          <cell r="A1169" t="str">
            <v>6595</v>
          </cell>
        </row>
        <row r="1170">
          <cell r="A1170" t="str">
            <v>6595</v>
          </cell>
        </row>
        <row r="1171">
          <cell r="A1171" t="str">
            <v>6595</v>
          </cell>
        </row>
        <row r="1172">
          <cell r="A1172" t="str">
            <v>6595</v>
          </cell>
        </row>
        <row r="1173">
          <cell r="A1173" t="str">
            <v>6595</v>
          </cell>
        </row>
        <row r="1174">
          <cell r="A1174" t="str">
            <v>6595</v>
          </cell>
        </row>
        <row r="1175">
          <cell r="A1175" t="str">
            <v>6595</v>
          </cell>
        </row>
        <row r="1176">
          <cell r="A1176" t="str">
            <v>6595</v>
          </cell>
        </row>
        <row r="1177">
          <cell r="A1177" t="str">
            <v>6595</v>
          </cell>
        </row>
        <row r="1178">
          <cell r="A1178" t="str">
            <v>6595</v>
          </cell>
        </row>
        <row r="1179">
          <cell r="A1179" t="str">
            <v>6595</v>
          </cell>
        </row>
        <row r="1180">
          <cell r="A1180" t="str">
            <v>6600</v>
          </cell>
        </row>
        <row r="1181">
          <cell r="A1181" t="str">
            <v>6600</v>
          </cell>
        </row>
        <row r="1182">
          <cell r="A1182" t="str">
            <v>6600</v>
          </cell>
        </row>
        <row r="1183">
          <cell r="A1183" t="str">
            <v>6600</v>
          </cell>
        </row>
        <row r="1184">
          <cell r="A1184" t="str">
            <v>6600</v>
          </cell>
        </row>
        <row r="1185">
          <cell r="A1185" t="str">
            <v>6610</v>
          </cell>
        </row>
        <row r="1186">
          <cell r="A1186" t="str">
            <v>6610</v>
          </cell>
        </row>
        <row r="1187">
          <cell r="A1187" t="str">
            <v>6610</v>
          </cell>
        </row>
        <row r="1188">
          <cell r="A1188" t="str">
            <v>6610</v>
          </cell>
        </row>
        <row r="1189">
          <cell r="A1189" t="str">
            <v>6610</v>
          </cell>
        </row>
        <row r="1190">
          <cell r="A1190" t="str">
            <v>6610</v>
          </cell>
        </row>
        <row r="1191">
          <cell r="A1191" t="str">
            <v>6610</v>
          </cell>
        </row>
        <row r="1192">
          <cell r="A1192" t="str">
            <v>6610</v>
          </cell>
        </row>
        <row r="1193">
          <cell r="A1193" t="str">
            <v>6610</v>
          </cell>
        </row>
        <row r="1194">
          <cell r="A1194" t="str">
            <v>6640</v>
          </cell>
        </row>
        <row r="1195">
          <cell r="A1195" t="str">
            <v>6640</v>
          </cell>
        </row>
        <row r="1196">
          <cell r="A1196" t="str">
            <v>6640</v>
          </cell>
        </row>
        <row r="1197">
          <cell r="A1197" t="str">
            <v>6640</v>
          </cell>
        </row>
        <row r="1198">
          <cell r="A1198" t="str">
            <v>6640</v>
          </cell>
        </row>
        <row r="1199">
          <cell r="A1199" t="str">
            <v>6640</v>
          </cell>
        </row>
        <row r="1200">
          <cell r="A1200" t="str">
            <v>6660</v>
          </cell>
        </row>
        <row r="1201">
          <cell r="A1201" t="str">
            <v>6660</v>
          </cell>
        </row>
        <row r="1202">
          <cell r="A1202" t="str">
            <v>6660</v>
          </cell>
        </row>
        <row r="1203">
          <cell r="A1203" t="str">
            <v>6660</v>
          </cell>
        </row>
        <row r="1204">
          <cell r="A1204" t="str">
            <v>6660</v>
          </cell>
        </row>
        <row r="1205">
          <cell r="A1205" t="str">
            <v>6680</v>
          </cell>
        </row>
        <row r="1206">
          <cell r="A1206" t="str">
            <v>6680</v>
          </cell>
        </row>
        <row r="1207">
          <cell r="A1207" t="str">
            <v>6680</v>
          </cell>
        </row>
        <row r="1208">
          <cell r="A1208" t="str">
            <v>6680</v>
          </cell>
        </row>
        <row r="1209">
          <cell r="A1209" t="str">
            <v>6680</v>
          </cell>
        </row>
        <row r="1210">
          <cell r="A1210" t="str">
            <v>6710</v>
          </cell>
        </row>
        <row r="1211">
          <cell r="A1211" t="str">
            <v>6710</v>
          </cell>
        </row>
        <row r="1212">
          <cell r="A1212" t="str">
            <v>6710</v>
          </cell>
        </row>
        <row r="1213">
          <cell r="A1213" t="str">
            <v>6710</v>
          </cell>
        </row>
        <row r="1214">
          <cell r="A1214" t="str">
            <v>6710</v>
          </cell>
        </row>
        <row r="1215">
          <cell r="A1215" t="str">
            <v>6715</v>
          </cell>
        </row>
        <row r="1216">
          <cell r="A1216" t="str">
            <v>6715</v>
          </cell>
        </row>
        <row r="1217">
          <cell r="A1217" t="str">
            <v>6715</v>
          </cell>
        </row>
        <row r="1218">
          <cell r="A1218" t="str">
            <v>6715</v>
          </cell>
        </row>
        <row r="1219">
          <cell r="A1219" t="str">
            <v>6715</v>
          </cell>
        </row>
        <row r="1220">
          <cell r="A1220" t="str">
            <v>6765</v>
          </cell>
        </row>
        <row r="1221">
          <cell r="A1221" t="str">
            <v>6765</v>
          </cell>
        </row>
        <row r="1222">
          <cell r="A1222" t="str">
            <v>6765</v>
          </cell>
        </row>
        <row r="1223">
          <cell r="A1223" t="str">
            <v>6765</v>
          </cell>
        </row>
        <row r="1224">
          <cell r="A1224" t="str">
            <v>6765</v>
          </cell>
        </row>
        <row r="1225">
          <cell r="A1225" t="str">
            <v>6835</v>
          </cell>
        </row>
        <row r="1226">
          <cell r="A1226" t="str">
            <v>6835</v>
          </cell>
        </row>
        <row r="1227">
          <cell r="A1227" t="str">
            <v>6905</v>
          </cell>
        </row>
        <row r="1228">
          <cell r="A1228" t="str">
            <v>6905</v>
          </cell>
        </row>
        <row r="1229">
          <cell r="A1229" t="str">
            <v>6905</v>
          </cell>
        </row>
        <row r="1230">
          <cell r="A1230" t="str">
            <v>6920</v>
          </cell>
        </row>
        <row r="1231">
          <cell r="A1231" t="str">
            <v>6920</v>
          </cell>
        </row>
        <row r="1232">
          <cell r="A1232" t="str">
            <v>6960</v>
          </cell>
        </row>
        <row r="1233">
          <cell r="A1233" t="str">
            <v>6960</v>
          </cell>
        </row>
        <row r="1234">
          <cell r="A1234" t="str">
            <v>6960</v>
          </cell>
        </row>
        <row r="1235">
          <cell r="A1235" t="str">
            <v>6960</v>
          </cell>
        </row>
        <row r="1236">
          <cell r="A1236" t="str">
            <v>6960</v>
          </cell>
        </row>
        <row r="1237">
          <cell r="A1237" t="str">
            <v>6960</v>
          </cell>
        </row>
        <row r="1238">
          <cell r="A1238" t="str">
            <v>6960</v>
          </cell>
        </row>
        <row r="1239">
          <cell r="A1239" t="str">
            <v>6960</v>
          </cell>
        </row>
        <row r="1240">
          <cell r="A1240" t="str">
            <v>6960</v>
          </cell>
        </row>
        <row r="1241">
          <cell r="A1241" t="str">
            <v>6960</v>
          </cell>
        </row>
        <row r="1242">
          <cell r="A1242" t="str">
            <v>6960</v>
          </cell>
        </row>
        <row r="1243">
          <cell r="A1243" t="str">
            <v>6960</v>
          </cell>
        </row>
        <row r="1244">
          <cell r="A1244" t="str">
            <v>6960</v>
          </cell>
        </row>
        <row r="1245">
          <cell r="A1245" t="str">
            <v>6960</v>
          </cell>
        </row>
        <row r="1246">
          <cell r="A1246" t="str">
            <v>6960</v>
          </cell>
        </row>
        <row r="1247">
          <cell r="A1247" t="str">
            <v>6960</v>
          </cell>
        </row>
        <row r="1248">
          <cell r="A1248" t="str">
            <v>6960</v>
          </cell>
        </row>
        <row r="1249">
          <cell r="A1249" t="str">
            <v>6960</v>
          </cell>
        </row>
        <row r="1250">
          <cell r="A1250" t="str">
            <v>6960</v>
          </cell>
        </row>
        <row r="1251">
          <cell r="A1251" t="str">
            <v>6965</v>
          </cell>
        </row>
        <row r="1252">
          <cell r="A1252" t="str">
            <v>6965</v>
          </cell>
        </row>
        <row r="1253">
          <cell r="A1253" t="str">
            <v>6965</v>
          </cell>
        </row>
        <row r="1254">
          <cell r="A1254" t="str">
            <v>6965</v>
          </cell>
        </row>
        <row r="1255">
          <cell r="A1255" t="str">
            <v>6965</v>
          </cell>
        </row>
        <row r="1256">
          <cell r="A1256" t="str">
            <v>6985</v>
          </cell>
        </row>
        <row r="1257">
          <cell r="A1257" t="str">
            <v>6985</v>
          </cell>
        </row>
        <row r="1258">
          <cell r="A1258" t="str">
            <v>6985</v>
          </cell>
        </row>
        <row r="1259">
          <cell r="A1259" t="str">
            <v>6985</v>
          </cell>
        </row>
        <row r="1260">
          <cell r="A1260" t="str">
            <v>6985</v>
          </cell>
        </row>
        <row r="1261">
          <cell r="A1261" t="str">
            <v>6985</v>
          </cell>
        </row>
        <row r="1262">
          <cell r="A1262" t="str">
            <v>6985</v>
          </cell>
        </row>
        <row r="1263">
          <cell r="A1263" t="str">
            <v>6985</v>
          </cell>
        </row>
        <row r="1264">
          <cell r="A1264" t="str">
            <v>6985</v>
          </cell>
        </row>
        <row r="1265">
          <cell r="A1265" t="str">
            <v>6985</v>
          </cell>
        </row>
        <row r="1266">
          <cell r="A1266" t="str">
            <v>6985</v>
          </cell>
        </row>
        <row r="1267">
          <cell r="A1267" t="str">
            <v>6985</v>
          </cell>
        </row>
        <row r="1268">
          <cell r="A1268" t="str">
            <v>6985</v>
          </cell>
        </row>
        <row r="1269">
          <cell r="A1269" t="str">
            <v>6985</v>
          </cell>
        </row>
        <row r="1270">
          <cell r="A1270" t="str">
            <v>6985</v>
          </cell>
        </row>
        <row r="1271">
          <cell r="A1271" t="str">
            <v>6985</v>
          </cell>
        </row>
        <row r="1272">
          <cell r="A1272" t="str">
            <v>6985</v>
          </cell>
        </row>
        <row r="1273">
          <cell r="A1273" t="str">
            <v>7160</v>
          </cell>
        </row>
        <row r="1274">
          <cell r="A1274" t="str">
            <v>7160</v>
          </cell>
        </row>
        <row r="1275">
          <cell r="A1275" t="str">
            <v>7160</v>
          </cell>
        </row>
        <row r="1276">
          <cell r="A1276" t="str">
            <v>7160</v>
          </cell>
        </row>
        <row r="1277">
          <cell r="A1277" t="str">
            <v>7160</v>
          </cell>
        </row>
        <row r="1278">
          <cell r="A1278" t="str">
            <v>7160</v>
          </cell>
        </row>
        <row r="1279">
          <cell r="A1279" t="str">
            <v>7160</v>
          </cell>
        </row>
        <row r="1280">
          <cell r="A1280" t="str">
            <v>7160</v>
          </cell>
        </row>
        <row r="1281">
          <cell r="A1281" t="str">
            <v>7160</v>
          </cell>
        </row>
        <row r="1282">
          <cell r="A1282" t="str">
            <v>7160</v>
          </cell>
        </row>
        <row r="1283">
          <cell r="A1283" t="str">
            <v>7160</v>
          </cell>
        </row>
        <row r="1284">
          <cell r="A1284" t="str">
            <v>7160</v>
          </cell>
        </row>
        <row r="1285">
          <cell r="A1285" t="str">
            <v>7160</v>
          </cell>
        </row>
        <row r="1286">
          <cell r="A1286" t="str">
            <v>7160</v>
          </cell>
        </row>
        <row r="1287">
          <cell r="A1287" t="str">
            <v>7160</v>
          </cell>
        </row>
        <row r="1288">
          <cell r="A1288" t="str">
            <v>7160</v>
          </cell>
        </row>
        <row r="1289">
          <cell r="A1289" t="str">
            <v>7165</v>
          </cell>
        </row>
        <row r="1290">
          <cell r="A1290" t="str">
            <v>7165</v>
          </cell>
        </row>
        <row r="1291">
          <cell r="A1291" t="str">
            <v>7165</v>
          </cell>
        </row>
        <row r="1292">
          <cell r="A1292" t="str">
            <v>7165</v>
          </cell>
        </row>
        <row r="1293">
          <cell r="A1293" t="str">
            <v>7165</v>
          </cell>
        </row>
        <row r="1294">
          <cell r="A1294" t="str">
            <v>7165</v>
          </cell>
        </row>
        <row r="1295">
          <cell r="A1295" t="str">
            <v>7165</v>
          </cell>
        </row>
        <row r="1296">
          <cell r="A1296" t="str">
            <v>7165</v>
          </cell>
        </row>
        <row r="1297">
          <cell r="A1297" t="str">
            <v>7165</v>
          </cell>
        </row>
        <row r="1298">
          <cell r="A1298" t="str">
            <v>7180</v>
          </cell>
        </row>
        <row r="1299">
          <cell r="A1299" t="str">
            <v>7180</v>
          </cell>
        </row>
        <row r="1300">
          <cell r="A1300" t="str">
            <v>7180</v>
          </cell>
        </row>
        <row r="1301">
          <cell r="A1301" t="str">
            <v>7185</v>
          </cell>
        </row>
        <row r="1302">
          <cell r="A1302" t="str">
            <v>7185</v>
          </cell>
        </row>
        <row r="1303">
          <cell r="A1303" t="str">
            <v>7185</v>
          </cell>
        </row>
        <row r="1304">
          <cell r="A1304" t="str">
            <v>7185</v>
          </cell>
        </row>
        <row r="1305">
          <cell r="A1305" t="str">
            <v>7185</v>
          </cell>
        </row>
        <row r="1306">
          <cell r="A1306" t="str">
            <v>7185</v>
          </cell>
        </row>
        <row r="1307">
          <cell r="A1307" t="str">
            <v>7205</v>
          </cell>
        </row>
        <row r="1308">
          <cell r="A1308" t="str">
            <v>7205</v>
          </cell>
        </row>
        <row r="1309">
          <cell r="A1309" t="str">
            <v>7205</v>
          </cell>
        </row>
        <row r="1310">
          <cell r="A1310" t="str">
            <v>7245</v>
          </cell>
        </row>
        <row r="1311">
          <cell r="A1311" t="str">
            <v>7245</v>
          </cell>
        </row>
        <row r="1312">
          <cell r="A1312" t="str">
            <v>7245</v>
          </cell>
        </row>
        <row r="1313">
          <cell r="A1313" t="str">
            <v>7430</v>
          </cell>
        </row>
        <row r="1314">
          <cell r="A1314" t="str">
            <v>7430</v>
          </cell>
        </row>
        <row r="1315">
          <cell r="A1315" t="str">
            <v>7430</v>
          </cell>
        </row>
        <row r="1316">
          <cell r="A1316" t="str">
            <v>7445</v>
          </cell>
        </row>
        <row r="1317">
          <cell r="A1317" t="str">
            <v>7445</v>
          </cell>
        </row>
        <row r="1318">
          <cell r="A1318" t="str">
            <v>7445</v>
          </cell>
        </row>
        <row r="1319">
          <cell r="A1319" t="str">
            <v>7510</v>
          </cell>
        </row>
        <row r="1320">
          <cell r="A1320" t="str">
            <v>7510</v>
          </cell>
        </row>
        <row r="1321">
          <cell r="A1321" t="str">
            <v>7515</v>
          </cell>
        </row>
        <row r="1322">
          <cell r="A1322" t="str">
            <v>7515</v>
          </cell>
        </row>
        <row r="1323">
          <cell r="A1323" t="str">
            <v>7520</v>
          </cell>
        </row>
        <row r="1324">
          <cell r="A1324" t="str">
            <v>7520</v>
          </cell>
        </row>
        <row r="1325">
          <cell r="A1325" t="str">
            <v>7540</v>
          </cell>
        </row>
        <row r="1326">
          <cell r="A1326" t="str">
            <v>7545</v>
          </cell>
        </row>
        <row r="1327">
          <cell r="A1327" t="str">
            <v>7545</v>
          </cell>
        </row>
        <row r="1328">
          <cell r="A1328" t="str">
            <v>7545</v>
          </cell>
        </row>
        <row r="1329">
          <cell r="A1329" t="str">
            <v>7550</v>
          </cell>
        </row>
        <row r="1330">
          <cell r="A1330" t="str">
            <v>7550</v>
          </cell>
        </row>
        <row r="1331">
          <cell r="A1331" t="str">
            <v>7550</v>
          </cell>
        </row>
        <row r="1332">
          <cell r="A1332" t="str">
            <v>7555</v>
          </cell>
        </row>
        <row r="1333">
          <cell r="A1333" t="str">
            <v>7555</v>
          </cell>
        </row>
        <row r="1334">
          <cell r="A1334" t="str">
            <v>7555</v>
          </cell>
        </row>
        <row r="1335">
          <cell r="A1335" t="str">
            <v>7555</v>
          </cell>
        </row>
        <row r="1336">
          <cell r="A1336" t="str">
            <v>7555</v>
          </cell>
        </row>
        <row r="1337">
          <cell r="A1337" t="str">
            <v>7555</v>
          </cell>
        </row>
        <row r="1338">
          <cell r="A1338" t="str">
            <v>7555</v>
          </cell>
        </row>
        <row r="1339">
          <cell r="A1339" t="str">
            <v>7555</v>
          </cell>
        </row>
        <row r="1340">
          <cell r="A1340" t="str">
            <v>7555</v>
          </cell>
        </row>
        <row r="1341">
          <cell r="A1341" t="str">
            <v>7555</v>
          </cell>
        </row>
        <row r="1342">
          <cell r="A1342" t="str">
            <v>7555</v>
          </cell>
        </row>
        <row r="1343">
          <cell r="A1343" t="str">
            <v>7555</v>
          </cell>
        </row>
        <row r="1344">
          <cell r="A1344" t="str">
            <v>7555</v>
          </cell>
        </row>
        <row r="1345">
          <cell r="A1345" t="str">
            <v>7555</v>
          </cell>
        </row>
        <row r="1346">
          <cell r="A1346" t="str">
            <v>7555</v>
          </cell>
        </row>
        <row r="1347">
          <cell r="A1347" t="str">
            <v>7555</v>
          </cell>
        </row>
        <row r="1348">
          <cell r="A1348" t="str">
            <v>7555</v>
          </cell>
        </row>
        <row r="1349">
          <cell r="A1349" t="str">
            <v>7560</v>
          </cell>
        </row>
        <row r="1350">
          <cell r="A1350" t="str">
            <v>7570</v>
          </cell>
        </row>
        <row r="1351">
          <cell r="A1351" t="str">
            <v>7710</v>
          </cell>
        </row>
        <row r="1352">
          <cell r="A1352" t="str">
            <v>7710</v>
          </cell>
        </row>
        <row r="1353">
          <cell r="A1353" t="str">
            <v>7735</v>
          </cell>
        </row>
        <row r="1354">
          <cell r="A1354" t="str">
            <v>7735</v>
          </cell>
        </row>
        <row r="1355">
          <cell r="A1355" t="str">
            <v>7735</v>
          </cell>
        </row>
        <row r="1356">
          <cell r="A1356" t="str">
            <v>7735</v>
          </cell>
        </row>
        <row r="1357">
          <cell r="A1357" t="str">
            <v>7735</v>
          </cell>
        </row>
        <row r="1358">
          <cell r="A1358" t="str">
            <v>7735</v>
          </cell>
        </row>
        <row r="1359">
          <cell r="A1359" t="str">
            <v>7735</v>
          </cell>
        </row>
        <row r="1360">
          <cell r="A1360" t="str">
            <v>7735</v>
          </cell>
        </row>
        <row r="1361">
          <cell r="A1361" t="str">
            <v>7735</v>
          </cell>
        </row>
        <row r="1362">
          <cell r="A1362" t="str">
            <v>7735</v>
          </cell>
        </row>
        <row r="1363">
          <cell r="A1363" t="str">
            <v>7735</v>
          </cell>
        </row>
        <row r="1364">
          <cell r="A1364" t="str">
            <v>7735</v>
          </cell>
        </row>
        <row r="1365">
          <cell r="A1365" t="str">
            <v>7735</v>
          </cell>
        </row>
        <row r="1366">
          <cell r="A1366" t="str">
            <v>7735</v>
          </cell>
        </row>
        <row r="1367">
          <cell r="A1367" t="str">
            <v>7735</v>
          </cell>
        </row>
        <row r="1368">
          <cell r="A1368" t="str">
            <v>7735</v>
          </cell>
        </row>
        <row r="1369">
          <cell r="A1369" t="str">
            <v>7735</v>
          </cell>
        </row>
        <row r="1370">
          <cell r="A1370" t="str">
            <v>7735</v>
          </cell>
        </row>
        <row r="1371">
          <cell r="A1371" t="str">
            <v>7735</v>
          </cell>
        </row>
        <row r="1372">
          <cell r="A1372" t="str">
            <v>7735</v>
          </cell>
        </row>
        <row r="1373">
          <cell r="A1373" t="str">
            <v>7735</v>
          </cell>
        </row>
        <row r="1374">
          <cell r="A1374" t="str">
            <v>7735</v>
          </cell>
        </row>
        <row r="1375">
          <cell r="A1375" t="str">
            <v>7750</v>
          </cell>
        </row>
        <row r="1376">
          <cell r="A1376" t="str">
            <v>7750</v>
          </cell>
        </row>
        <row r="1377">
          <cell r="A1377" t="str">
            <v>7750</v>
          </cell>
        </row>
        <row r="1378">
          <cell r="A1378" t="str">
            <v>7750</v>
          </cell>
        </row>
        <row r="1379">
          <cell r="A1379" t="str">
            <v>7750</v>
          </cell>
        </row>
        <row r="1380">
          <cell r="A1380" t="str">
            <v>7750</v>
          </cell>
        </row>
        <row r="1381">
          <cell r="A1381" t="str">
            <v>7750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Cs"/>
      <sheetName val="Input Schedule"/>
      <sheetName val="Control Panel"/>
      <sheetName val="TB for the Filing Template"/>
      <sheetName val="COPY ELECTRONIC TB HERE"/>
      <sheetName val="Linked TB"/>
      <sheetName val="Sch.A-B.S"/>
      <sheetName val="Sch.B-I.S"/>
      <sheetName val="Sch.C-R.B"/>
      <sheetName val="Sch.D&amp;E-REV"/>
      <sheetName val="Sch.F-growth"/>
      <sheetName val="Proposed Rates"/>
      <sheetName val="wp.a-uncoll"/>
      <sheetName val="wp-b-salary"/>
      <sheetName val="wp-b1-Staff Alloc"/>
      <sheetName val="wp-appendix"/>
      <sheetName val="wp-b2-ops charged to plant"/>
      <sheetName val="wp-b3 Calc of Health and Other "/>
      <sheetName val="wp-d-rc.exp"/>
      <sheetName val="wp-e-toi"/>
      <sheetName val="wp-f-depr"/>
      <sheetName val="wp-g-inc.tx"/>
      <sheetName val="wp.h-cap.struc"/>
      <sheetName val="wp-i-wc"/>
      <sheetName val="wp-j-pf.plant"/>
      <sheetName val="wp-k-Purchased Wtr."/>
      <sheetName val="wp-m-penalties"/>
      <sheetName val="wp-l-GL additions - Galena"/>
      <sheetName val="wp-n-CPI"/>
      <sheetName val="wp-o-Purchased Power"/>
      <sheetName val="WP- P - Allocations"/>
      <sheetName val="wp - r7 (w)- 2008"/>
      <sheetName val="wp - r7(s) - 2008"/>
      <sheetName val="Mapping (2)"/>
      <sheetName val="2008 - TB"/>
      <sheetName val="xxxRate-Rev Comp"/>
      <sheetName val="Consumption Data"/>
      <sheetName val="Mapping"/>
      <sheetName val="For Testimony"/>
      <sheetName val="Bill Factor Computation"/>
      <sheetName val="Computation of Rates"/>
    </sheetNames>
    <sheetDataSet>
      <sheetData sheetId="0"/>
      <sheetData sheetId="1">
        <row r="3">
          <cell r="C3" t="str">
            <v>Galena Territory Utilities, Inc.</v>
          </cell>
        </row>
      </sheetData>
      <sheetData sheetId="2"/>
      <sheetData sheetId="3"/>
      <sheetData sheetId="4">
        <row r="1">
          <cell r="A1" t="str">
            <v>Account Number</v>
          </cell>
        </row>
      </sheetData>
      <sheetData sheetId="5">
        <row r="9">
          <cell r="A9">
            <v>1020</v>
          </cell>
          <cell r="B9" t="str">
            <v>ORGANIZATION</v>
          </cell>
          <cell r="C9">
            <v>43138.07</v>
          </cell>
          <cell r="D9">
            <v>0</v>
          </cell>
          <cell r="E9">
            <v>43138.07</v>
          </cell>
          <cell r="F9">
            <v>43138.07</v>
          </cell>
          <cell r="G9">
            <v>0</v>
          </cell>
        </row>
        <row r="10">
          <cell r="A10">
            <v>1025</v>
          </cell>
          <cell r="B10" t="str">
            <v>FRANCHISES</v>
          </cell>
          <cell r="C10">
            <v>37950.85</v>
          </cell>
          <cell r="D10">
            <v>0</v>
          </cell>
          <cell r="E10">
            <v>37950.85</v>
          </cell>
          <cell r="F10">
            <v>37950.85</v>
          </cell>
          <cell r="G10">
            <v>0</v>
          </cell>
        </row>
        <row r="11">
          <cell r="A11">
            <v>1030</v>
          </cell>
          <cell r="B11" t="str">
            <v>LAND &amp; LAND RIGHTS PUMP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>
            <v>1040</v>
          </cell>
          <cell r="B12" t="str">
            <v>LAND &amp; LAND RIGHTS TRANS D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1045</v>
          </cell>
          <cell r="B13" t="str">
            <v>LAND &amp; LAND RIGHTS GEN PLT</v>
          </cell>
          <cell r="C13">
            <v>10494.99</v>
          </cell>
          <cell r="D13">
            <v>0</v>
          </cell>
          <cell r="E13">
            <v>10494.99</v>
          </cell>
          <cell r="F13">
            <v>10494.99</v>
          </cell>
          <cell r="G13">
            <v>0</v>
          </cell>
        </row>
        <row r="14">
          <cell r="A14">
            <v>1050</v>
          </cell>
          <cell r="B14" t="str">
            <v>STRUCT &amp; IMPRV SRC SUPPLY</v>
          </cell>
          <cell r="C14">
            <v>79558.31</v>
          </cell>
          <cell r="D14">
            <v>0</v>
          </cell>
          <cell r="E14">
            <v>79558.31</v>
          </cell>
          <cell r="F14">
            <v>79558.31</v>
          </cell>
          <cell r="G14">
            <v>0</v>
          </cell>
        </row>
        <row r="15">
          <cell r="A15">
            <v>1055</v>
          </cell>
          <cell r="B15" t="str">
            <v>STRUCT &amp; IMPRV WTR TRT PLT</v>
          </cell>
          <cell r="C15">
            <v>43512.4</v>
          </cell>
          <cell r="D15">
            <v>0</v>
          </cell>
          <cell r="E15">
            <v>43512.4</v>
          </cell>
          <cell r="F15">
            <v>43512.4</v>
          </cell>
          <cell r="G15">
            <v>0</v>
          </cell>
        </row>
        <row r="16">
          <cell r="A16">
            <v>1065</v>
          </cell>
          <cell r="B16" t="str">
            <v>STRUCT &amp; IMPRV GEN PLT</v>
          </cell>
          <cell r="C16">
            <v>62522.1</v>
          </cell>
          <cell r="D16">
            <v>0</v>
          </cell>
          <cell r="E16">
            <v>62522.1</v>
          </cell>
          <cell r="F16">
            <v>62522.1</v>
          </cell>
          <cell r="G16">
            <v>0</v>
          </cell>
        </row>
        <row r="17">
          <cell r="A17">
            <v>1070</v>
          </cell>
          <cell r="B17" t="str">
            <v>COLLECTING RESERVOIRS</v>
          </cell>
          <cell r="C17">
            <v>330</v>
          </cell>
          <cell r="D17">
            <v>0</v>
          </cell>
          <cell r="E17">
            <v>330</v>
          </cell>
          <cell r="F17">
            <v>330</v>
          </cell>
          <cell r="G17">
            <v>0</v>
          </cell>
        </row>
        <row r="18">
          <cell r="A18">
            <v>1080</v>
          </cell>
          <cell r="B18" t="str">
            <v>WELLS &amp; SPRINGS</v>
          </cell>
          <cell r="C18">
            <v>1274929.95</v>
          </cell>
          <cell r="D18">
            <v>0</v>
          </cell>
          <cell r="E18">
            <v>1274929.95</v>
          </cell>
          <cell r="F18">
            <v>1274929.95</v>
          </cell>
          <cell r="G18">
            <v>0</v>
          </cell>
        </row>
        <row r="19">
          <cell r="A19">
            <v>1090</v>
          </cell>
          <cell r="B19" t="str">
            <v>SUPPLY MAINS</v>
          </cell>
          <cell r="C19">
            <v>22596.35</v>
          </cell>
          <cell r="D19">
            <v>0</v>
          </cell>
          <cell r="E19">
            <v>22596.35</v>
          </cell>
          <cell r="F19">
            <v>22596.35</v>
          </cell>
          <cell r="G19">
            <v>0</v>
          </cell>
        </row>
        <row r="20">
          <cell r="A20">
            <v>1100</v>
          </cell>
          <cell r="B20" t="str">
            <v>ELECTRIC PUMP EQUIP SRC PUMP</v>
          </cell>
          <cell r="C20">
            <v>423.04</v>
          </cell>
          <cell r="D20">
            <v>0</v>
          </cell>
          <cell r="E20">
            <v>423.04</v>
          </cell>
          <cell r="F20">
            <v>423.04</v>
          </cell>
          <cell r="G20">
            <v>0</v>
          </cell>
        </row>
        <row r="21">
          <cell r="A21">
            <v>1105</v>
          </cell>
          <cell r="B21" t="str">
            <v>ELECTRIC PUMP EQUIP WTP</v>
          </cell>
          <cell r="C21">
            <v>394762.47</v>
          </cell>
          <cell r="D21">
            <v>0</v>
          </cell>
          <cell r="E21">
            <v>394762.47</v>
          </cell>
          <cell r="F21">
            <v>394762.47</v>
          </cell>
          <cell r="G21">
            <v>0</v>
          </cell>
        </row>
        <row r="22">
          <cell r="A22">
            <v>1110</v>
          </cell>
          <cell r="B22" t="str">
            <v>ELECTRIC PUMP EQUIP TRANS DIST</v>
          </cell>
          <cell r="C22">
            <v>15863.11</v>
          </cell>
          <cell r="D22">
            <v>0</v>
          </cell>
          <cell r="E22">
            <v>15863.11</v>
          </cell>
          <cell r="F22">
            <v>15863.11</v>
          </cell>
          <cell r="G22">
            <v>0</v>
          </cell>
        </row>
        <row r="23">
          <cell r="A23">
            <v>1115</v>
          </cell>
          <cell r="B23" t="str">
            <v>WATER TREATMENT EQPT</v>
          </cell>
          <cell r="C23">
            <v>229094.63</v>
          </cell>
          <cell r="D23">
            <v>0</v>
          </cell>
          <cell r="E23">
            <v>229094.63</v>
          </cell>
          <cell r="F23">
            <v>229094.63</v>
          </cell>
          <cell r="G23">
            <v>0</v>
          </cell>
        </row>
        <row r="24">
          <cell r="A24">
            <v>1120</v>
          </cell>
          <cell r="B24" t="str">
            <v>DIST RESV &amp; STANDPIPES</v>
          </cell>
          <cell r="C24">
            <v>485121.65</v>
          </cell>
          <cell r="D24">
            <v>0</v>
          </cell>
          <cell r="E24">
            <v>485121.65</v>
          </cell>
          <cell r="F24">
            <v>485121.65</v>
          </cell>
          <cell r="G24">
            <v>0</v>
          </cell>
        </row>
        <row r="25">
          <cell r="A25">
            <v>1125</v>
          </cell>
          <cell r="B25" t="str">
            <v>TRANS &amp; DISTR MAINS</v>
          </cell>
          <cell r="C25">
            <v>2379125</v>
          </cell>
          <cell r="D25">
            <v>0</v>
          </cell>
          <cell r="E25">
            <v>2379125</v>
          </cell>
          <cell r="F25">
            <v>2379125</v>
          </cell>
          <cell r="G25">
            <v>0</v>
          </cell>
        </row>
        <row r="26">
          <cell r="A26">
            <v>1130</v>
          </cell>
          <cell r="B26" t="str">
            <v>SERVICE LINES</v>
          </cell>
          <cell r="C26">
            <v>1217396.19</v>
          </cell>
          <cell r="D26">
            <v>0</v>
          </cell>
          <cell r="E26">
            <v>1217396.19</v>
          </cell>
          <cell r="F26">
            <v>1217396.19</v>
          </cell>
          <cell r="G26">
            <v>0</v>
          </cell>
        </row>
        <row r="27">
          <cell r="A27">
            <v>1135</v>
          </cell>
          <cell r="B27" t="str">
            <v>METERS</v>
          </cell>
          <cell r="C27">
            <v>156316.25</v>
          </cell>
          <cell r="D27">
            <v>0</v>
          </cell>
          <cell r="E27">
            <v>156316.25</v>
          </cell>
          <cell r="F27">
            <v>156316.25</v>
          </cell>
          <cell r="G27">
            <v>0</v>
          </cell>
        </row>
        <row r="28">
          <cell r="A28">
            <v>1140</v>
          </cell>
          <cell r="B28" t="str">
            <v>METER INSTALLATIONS</v>
          </cell>
          <cell r="C28">
            <v>34610.76</v>
          </cell>
          <cell r="D28">
            <v>0</v>
          </cell>
          <cell r="E28">
            <v>34610.76</v>
          </cell>
          <cell r="F28">
            <v>34610.76</v>
          </cell>
          <cell r="G28">
            <v>0</v>
          </cell>
        </row>
        <row r="29">
          <cell r="A29">
            <v>1145</v>
          </cell>
          <cell r="B29" t="str">
            <v>HYDRANTS</v>
          </cell>
          <cell r="C29">
            <v>165101.60999999999</v>
          </cell>
          <cell r="D29">
            <v>0</v>
          </cell>
          <cell r="E29">
            <v>165101.60999999999</v>
          </cell>
          <cell r="F29">
            <v>165101.60999999999</v>
          </cell>
          <cell r="G29">
            <v>0</v>
          </cell>
        </row>
        <row r="30">
          <cell r="A30">
            <v>1165</v>
          </cell>
          <cell r="B30" t="str">
            <v>OTH PLT&amp;MISC EQUIP WTP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1175</v>
          </cell>
          <cell r="B31" t="str">
            <v>OFFICE STRUCT &amp; IMPRV</v>
          </cell>
          <cell r="C31">
            <v>59229.13</v>
          </cell>
          <cell r="D31">
            <v>0</v>
          </cell>
          <cell r="E31">
            <v>59229.13</v>
          </cell>
          <cell r="F31">
            <v>43467.08977035353</v>
          </cell>
          <cell r="G31">
            <v>15762.040229646467</v>
          </cell>
        </row>
        <row r="32">
          <cell r="A32">
            <v>1180</v>
          </cell>
          <cell r="B32" t="str">
            <v>OFFICE FURN &amp; EQPT</v>
          </cell>
          <cell r="C32">
            <v>17350.169999999998</v>
          </cell>
          <cell r="D32">
            <v>0</v>
          </cell>
          <cell r="E32">
            <v>17350.169999999998</v>
          </cell>
          <cell r="F32">
            <v>12732.947401403577</v>
          </cell>
          <cell r="G32">
            <v>4617.2225985964214</v>
          </cell>
        </row>
        <row r="33">
          <cell r="A33">
            <v>1190</v>
          </cell>
          <cell r="B33" t="str">
            <v>TOOL SHOP &amp; MISC EQPT</v>
          </cell>
          <cell r="C33">
            <v>40415.42</v>
          </cell>
          <cell r="D33">
            <v>0</v>
          </cell>
          <cell r="E33">
            <v>40415.42</v>
          </cell>
          <cell r="F33">
            <v>29660.079242199598</v>
          </cell>
          <cell r="G33">
            <v>10755.340757800401</v>
          </cell>
        </row>
        <row r="34">
          <cell r="A34">
            <v>1195</v>
          </cell>
          <cell r="B34" t="str">
            <v>LABORATORY EQUIPMENT</v>
          </cell>
          <cell r="C34">
            <v>3510.8</v>
          </cell>
          <cell r="D34">
            <v>0</v>
          </cell>
          <cell r="E34">
            <v>3510.8</v>
          </cell>
          <cell r="F34">
            <v>2576.5068432671083</v>
          </cell>
          <cell r="G34">
            <v>934.29315673289193</v>
          </cell>
        </row>
        <row r="35">
          <cell r="A35">
            <v>1205</v>
          </cell>
          <cell r="B35" t="str">
            <v>COMMUNICATION EQPT</v>
          </cell>
          <cell r="C35">
            <v>17360.419999999998</v>
          </cell>
          <cell r="D35">
            <v>0</v>
          </cell>
          <cell r="E35">
            <v>17360.419999999998</v>
          </cell>
          <cell r="F35">
            <v>12740.469674145825</v>
          </cell>
          <cell r="G35">
            <v>4619.9503258541736</v>
          </cell>
        </row>
        <row r="36">
          <cell r="A36">
            <v>1210</v>
          </cell>
          <cell r="B36" t="str">
            <v>MISC EQUIPMENT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1245</v>
          </cell>
          <cell r="B37" t="str">
            <v>ORGANIZATION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1260</v>
          </cell>
          <cell r="B38" t="str">
            <v>LAND &amp; LAND RIGHTS INTANG PLT</v>
          </cell>
          <cell r="C38">
            <v>0</v>
          </cell>
          <cell r="D38">
            <v>404.42</v>
          </cell>
          <cell r="E38">
            <v>404.42</v>
          </cell>
          <cell r="F38">
            <v>0</v>
          </cell>
          <cell r="G38">
            <v>404.42</v>
          </cell>
        </row>
        <row r="39">
          <cell r="A39">
            <v>1285</v>
          </cell>
          <cell r="B39" t="str">
            <v>LAND &amp; LAND RIGHTS GEN PL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1295</v>
          </cell>
          <cell r="B40" t="str">
            <v>STRUCT/IMPRV PUMP PLT LS</v>
          </cell>
          <cell r="C40">
            <v>0</v>
          </cell>
          <cell r="D40">
            <v>69659.899999999994</v>
          </cell>
          <cell r="E40">
            <v>69659.899999999994</v>
          </cell>
          <cell r="F40">
            <v>0</v>
          </cell>
          <cell r="G40">
            <v>69659.899999999994</v>
          </cell>
        </row>
        <row r="41">
          <cell r="A41">
            <v>1315</v>
          </cell>
          <cell r="B41" t="str">
            <v>STRUCT/IMPRV GEN PLT</v>
          </cell>
          <cell r="C41">
            <v>0</v>
          </cell>
          <cell r="D41">
            <v>3340.06</v>
          </cell>
          <cell r="E41">
            <v>3340.06</v>
          </cell>
          <cell r="F41">
            <v>0</v>
          </cell>
          <cell r="G41">
            <v>3340.06</v>
          </cell>
        </row>
        <row r="42">
          <cell r="A42">
            <v>1345</v>
          </cell>
          <cell r="B42" t="str">
            <v>SEWER FORCE MAIN/SRVC LINES</v>
          </cell>
          <cell r="C42">
            <v>0</v>
          </cell>
          <cell r="D42">
            <v>158513.96</v>
          </cell>
          <cell r="E42">
            <v>158513.96</v>
          </cell>
          <cell r="F42">
            <v>0</v>
          </cell>
          <cell r="G42">
            <v>158513.96</v>
          </cell>
        </row>
        <row r="43">
          <cell r="A43">
            <v>1350</v>
          </cell>
          <cell r="B43" t="str">
            <v>SEWER GRAVITY MAIN/MANHOLES</v>
          </cell>
          <cell r="C43">
            <v>0</v>
          </cell>
          <cell r="D43">
            <v>885282.71</v>
          </cell>
          <cell r="E43">
            <v>885282.71</v>
          </cell>
          <cell r="F43">
            <v>0</v>
          </cell>
          <cell r="G43">
            <v>885282.71</v>
          </cell>
        </row>
        <row r="44">
          <cell r="A44">
            <v>1365</v>
          </cell>
          <cell r="B44" t="str">
            <v>FLOW MEASURE DEVICES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1380</v>
          </cell>
          <cell r="B45" t="str">
            <v>PUMPING EQUIPMENT PUMP PLT</v>
          </cell>
          <cell r="C45">
            <v>0</v>
          </cell>
          <cell r="D45">
            <v>1512</v>
          </cell>
          <cell r="E45">
            <v>1512</v>
          </cell>
          <cell r="F45">
            <v>0</v>
          </cell>
          <cell r="G45">
            <v>1512</v>
          </cell>
        </row>
        <row r="46">
          <cell r="A46">
            <v>1400</v>
          </cell>
          <cell r="B46" t="str">
            <v>TREAT/DISP EQUIP TRT PLT</v>
          </cell>
          <cell r="C46">
            <v>0</v>
          </cell>
          <cell r="D46">
            <v>1013800.96</v>
          </cell>
          <cell r="E46">
            <v>1013800.96</v>
          </cell>
          <cell r="F46">
            <v>0</v>
          </cell>
          <cell r="G46">
            <v>1013800.96</v>
          </cell>
        </row>
        <row r="47">
          <cell r="A47">
            <v>1410</v>
          </cell>
          <cell r="B47" t="str">
            <v>PLANT SEWERS TRTMT PLT</v>
          </cell>
          <cell r="C47">
            <v>0</v>
          </cell>
          <cell r="D47">
            <v>1112</v>
          </cell>
          <cell r="E47">
            <v>1112</v>
          </cell>
          <cell r="F47">
            <v>0</v>
          </cell>
          <cell r="G47">
            <v>1112</v>
          </cell>
        </row>
        <row r="48">
          <cell r="A48">
            <v>1415</v>
          </cell>
          <cell r="B48" t="str">
            <v>PLANT SEWERS RECLAIM WTP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1425</v>
          </cell>
          <cell r="B49" t="str">
            <v>OTHER PLT TANGIBLE</v>
          </cell>
          <cell r="C49">
            <v>0</v>
          </cell>
          <cell r="D49">
            <v>695</v>
          </cell>
          <cell r="E49">
            <v>695</v>
          </cell>
          <cell r="F49">
            <v>0</v>
          </cell>
          <cell r="G49">
            <v>695</v>
          </cell>
        </row>
        <row r="50">
          <cell r="A50">
            <v>1430</v>
          </cell>
          <cell r="B50" t="str">
            <v>OTHER PLT COLLECTION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1435</v>
          </cell>
          <cell r="B51" t="str">
            <v>OTHER PLT PUMP</v>
          </cell>
          <cell r="C51">
            <v>0</v>
          </cell>
          <cell r="D51">
            <v>1432.73</v>
          </cell>
          <cell r="E51">
            <v>1432.73</v>
          </cell>
          <cell r="F51">
            <v>0</v>
          </cell>
          <cell r="G51">
            <v>1432.73</v>
          </cell>
        </row>
        <row r="52">
          <cell r="A52">
            <v>1440</v>
          </cell>
          <cell r="B52" t="str">
            <v>OTHER PLT TREATMENT</v>
          </cell>
          <cell r="C52">
            <v>0</v>
          </cell>
          <cell r="D52">
            <v>1158.08</v>
          </cell>
          <cell r="E52">
            <v>1158.08</v>
          </cell>
          <cell r="F52">
            <v>0</v>
          </cell>
          <cell r="G52">
            <v>1158.08</v>
          </cell>
        </row>
        <row r="53">
          <cell r="A53">
            <v>1445</v>
          </cell>
          <cell r="B53" t="str">
            <v>OTHER PLT RECLAIM WTR TRT</v>
          </cell>
          <cell r="C53">
            <v>0</v>
          </cell>
          <cell r="D53">
            <v>363.38</v>
          </cell>
          <cell r="E53">
            <v>363.38</v>
          </cell>
          <cell r="F53">
            <v>0</v>
          </cell>
          <cell r="G53">
            <v>363.38</v>
          </cell>
        </row>
        <row r="54">
          <cell r="A54">
            <v>1455</v>
          </cell>
          <cell r="B54" t="str">
            <v>OFFICE STRUCT &amp; IMPRV</v>
          </cell>
          <cell r="C54">
            <v>0</v>
          </cell>
          <cell r="D54">
            <v>12860</v>
          </cell>
          <cell r="E54">
            <v>12860</v>
          </cell>
          <cell r="F54">
            <v>9437.7002405192579</v>
          </cell>
          <cell r="G54">
            <v>3422.2997594807421</v>
          </cell>
        </row>
        <row r="55">
          <cell r="A55">
            <v>1460</v>
          </cell>
          <cell r="B55" t="str">
            <v>OFFICE FURN &amp; EQPT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1470</v>
          </cell>
          <cell r="B56" t="str">
            <v>TOOL SHOP &amp; MISC EQPT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1480</v>
          </cell>
          <cell r="B57" t="str">
            <v>POWER OPERATED EQUIP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1500</v>
          </cell>
          <cell r="B58" t="str">
            <v>OTHER TANGIBLE PLT SEWER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1540</v>
          </cell>
          <cell r="B59" t="str">
            <v>REUSE TRANMISSION &amp; DIST</v>
          </cell>
          <cell r="C59">
            <v>0</v>
          </cell>
          <cell r="D59">
            <v>258.06</v>
          </cell>
          <cell r="E59">
            <v>258.06</v>
          </cell>
          <cell r="F59">
            <v>0</v>
          </cell>
          <cell r="G59">
            <v>258.06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TOTAL</v>
          </cell>
          <cell r="B61" t="str">
            <v>PLANT IN SERVICE</v>
          </cell>
          <cell r="C61">
            <v>6790713.669999999</v>
          </cell>
          <cell r="D61">
            <v>2150393.2599999998</v>
          </cell>
          <cell r="E61">
            <v>8941106.9300000016</v>
          </cell>
          <cell r="F61">
            <v>6763462.5231718877</v>
          </cell>
          <cell r="G61">
            <v>2177644.406828111</v>
          </cell>
        </row>
        <row r="62">
          <cell r="B62">
            <v>27251.14682811033</v>
          </cell>
        </row>
        <row r="63">
          <cell r="A63">
            <v>1555</v>
          </cell>
          <cell r="B63" t="str">
            <v>TRANSPORTATION EQPT WTR</v>
          </cell>
          <cell r="C63">
            <v>123737.65</v>
          </cell>
          <cell r="D63">
            <v>0</v>
          </cell>
          <cell r="E63">
            <v>123737.65</v>
          </cell>
          <cell r="F63">
            <v>90808.619686336518</v>
          </cell>
          <cell r="G63">
            <v>32929.030313663476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TOTAL</v>
          </cell>
          <cell r="B65" t="str">
            <v>TRANSPORTATION EQPT</v>
          </cell>
          <cell r="C65">
            <v>123737.65</v>
          </cell>
          <cell r="D65">
            <v>0</v>
          </cell>
          <cell r="E65">
            <v>123737.65</v>
          </cell>
          <cell r="F65">
            <v>90808.619686336518</v>
          </cell>
          <cell r="G65">
            <v>32929.030313663476</v>
          </cell>
        </row>
        <row r="67">
          <cell r="A67">
            <v>1580</v>
          </cell>
          <cell r="B67" t="str">
            <v>MAINFRAME COMPUTER WTR</v>
          </cell>
          <cell r="C67">
            <v>5838.87</v>
          </cell>
          <cell r="D67">
            <v>0</v>
          </cell>
          <cell r="E67">
            <v>5838.87</v>
          </cell>
          <cell r="F67">
            <v>4285.0314777107833</v>
          </cell>
          <cell r="G67">
            <v>1553.8385222892166</v>
          </cell>
        </row>
        <row r="68">
          <cell r="A68">
            <v>1585</v>
          </cell>
          <cell r="B68" t="str">
            <v>MINI COMPUTERS WTR</v>
          </cell>
          <cell r="C68">
            <v>31323.360000000001</v>
          </cell>
          <cell r="D68">
            <v>0</v>
          </cell>
          <cell r="E68">
            <v>31323.360000000001</v>
          </cell>
          <cell r="F68">
            <v>22987.595816941783</v>
          </cell>
          <cell r="G68">
            <v>8335.7641830582179</v>
          </cell>
        </row>
        <row r="69">
          <cell r="A69">
            <v>1590</v>
          </cell>
          <cell r="B69" t="str">
            <v>COMP SYS COST WTR</v>
          </cell>
          <cell r="C69">
            <v>229551.67</v>
          </cell>
          <cell r="D69">
            <v>0</v>
          </cell>
          <cell r="E69">
            <v>229551.67</v>
          </cell>
          <cell r="F69">
            <v>168463.44099304802</v>
          </cell>
          <cell r="G69">
            <v>61088.229006951995</v>
          </cell>
        </row>
        <row r="70">
          <cell r="A70">
            <v>1595</v>
          </cell>
          <cell r="B70" t="str">
            <v>MICRO SYS COST WTR</v>
          </cell>
          <cell r="C70">
            <v>6912.58</v>
          </cell>
          <cell r="D70">
            <v>0</v>
          </cell>
          <cell r="E70">
            <v>6912.58</v>
          </cell>
          <cell r="F70">
            <v>5073.0060597673883</v>
          </cell>
          <cell r="G70">
            <v>1839.5739402326117</v>
          </cell>
        </row>
        <row r="71">
          <cell r="A71">
            <v>1640</v>
          </cell>
          <cell r="B71" t="str">
            <v>OTHER PLANT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TOTAL</v>
          </cell>
          <cell r="B73" t="str">
            <v>COMPUTER EQUIPMENT</v>
          </cell>
          <cell r="C73">
            <v>273626.48000000004</v>
          </cell>
          <cell r="D73">
            <v>0</v>
          </cell>
          <cell r="E73">
            <v>273626.48000000004</v>
          </cell>
          <cell r="F73">
            <v>200809.07434746798</v>
          </cell>
          <cell r="G73">
            <v>72817.405652532048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Sch.F-growth"/>
      <sheetName val="wp.a-uncoll"/>
      <sheetName val="wp-b-salary"/>
      <sheetName val="wp-b2-ops charged to plant"/>
      <sheetName val="wp-c-def charges"/>
      <sheetName val="wp-c2-calc of def charges"/>
      <sheetName val="wp-d-rc.exp"/>
      <sheetName val="wp-e-toi"/>
      <sheetName val="wp-f-depr"/>
      <sheetName val="wp-g-inc.tx"/>
      <sheetName val="wp.h-cap.struc"/>
      <sheetName val="wp-i-wc"/>
      <sheetName val="wp-j-pf.plant"/>
      <sheetName val="wp-k-retirements"/>
      <sheetName val="wp-l-GL additions"/>
      <sheetName val="wp-m-penalties"/>
      <sheetName val="wp-n-CPI"/>
      <sheetName val="wp-o-project phoenix "/>
      <sheetName val="wp-p1-allocation of vehicles"/>
      <sheetName val="wp-p1a-adjustment to trans exp"/>
      <sheetName val="wp-p2-allocation of computers"/>
      <sheetName val="wp-p3-allocations of WSC base"/>
      <sheetName val="wp-p4-allocation of WSC expense"/>
      <sheetName val="wp-p5-alloc of cws office exp"/>
      <sheetName val="wp-p6-closed office exp"/>
      <sheetName val="wp-u-Insurance Exp"/>
      <sheetName val="wp-appendix"/>
      <sheetName val="xxxRate-Rev Comp"/>
      <sheetName val="Allocation data summary"/>
      <sheetName val="Allocation data"/>
      <sheetName val="Consumption Data"/>
      <sheetName val="ERC Count NB 12-07"/>
      <sheetName val="wp-q-Def Chrgs"/>
      <sheetName val="CWS Systems 08 RC template"/>
    </sheetNames>
    <sheetDataSet>
      <sheetData sheetId="0" refreshError="1">
        <row r="3">
          <cell r="C3" t="str">
            <v>CWS Systems, Inc.</v>
          </cell>
        </row>
        <row r="5">
          <cell r="C5" t="str">
            <v>W-778, Sub XXX</v>
          </cell>
        </row>
        <row r="7">
          <cell r="C7">
            <v>39447</v>
          </cell>
        </row>
        <row r="11">
          <cell r="C11">
            <v>8658</v>
          </cell>
        </row>
        <row r="12">
          <cell r="C12">
            <v>4085.7</v>
          </cell>
        </row>
      </sheetData>
      <sheetData sheetId="1" refreshError="1"/>
      <sheetData sheetId="2" refreshError="1">
        <row r="1">
          <cell r="A1" t="str">
            <v>Account Number</v>
          </cell>
          <cell r="B1" t="str">
            <v>Account Name</v>
          </cell>
          <cell r="C1" t="str">
            <v>IS/BS</v>
          </cell>
          <cell r="D1" t="str">
            <v>Balance DR/(CR)</v>
          </cell>
        </row>
        <row r="2">
          <cell r="A2" t="str">
            <v>1020</v>
          </cell>
          <cell r="B2" t="str">
            <v>ORGANIZATION</v>
          </cell>
          <cell r="C2" t="str">
            <v>BS</v>
          </cell>
          <cell r="D2">
            <v>189479.66</v>
          </cell>
          <cell r="E2" t="b">
            <v>0</v>
          </cell>
        </row>
        <row r="3">
          <cell r="A3" t="str">
            <v>1045</v>
          </cell>
          <cell r="B3" t="str">
            <v>LAND &amp; LAND RIGHTS GEN PLT</v>
          </cell>
          <cell r="C3" t="str">
            <v>BS</v>
          </cell>
          <cell r="D3">
            <v>50949.45</v>
          </cell>
          <cell r="E3" t="b">
            <v>0</v>
          </cell>
        </row>
        <row r="4">
          <cell r="A4" t="str">
            <v>1050</v>
          </cell>
          <cell r="B4" t="str">
            <v>STRUCT &amp; IMPRV SRC SUPPLY</v>
          </cell>
          <cell r="C4" t="str">
            <v>BS</v>
          </cell>
          <cell r="D4">
            <v>452181.11</v>
          </cell>
          <cell r="E4" t="b">
            <v>0</v>
          </cell>
        </row>
        <row r="5">
          <cell r="A5" t="str">
            <v>1055</v>
          </cell>
          <cell r="B5" t="str">
            <v>STRUCT &amp; IMPRV WTR TRT PLT</v>
          </cell>
          <cell r="C5" t="str">
            <v>BS</v>
          </cell>
          <cell r="D5">
            <v>184343.38</v>
          </cell>
          <cell r="E5" t="b">
            <v>0</v>
          </cell>
        </row>
        <row r="6">
          <cell r="A6" t="str">
            <v>1080</v>
          </cell>
          <cell r="B6" t="str">
            <v>WELLS &amp; SPRINGS</v>
          </cell>
          <cell r="C6" t="str">
            <v>BS</v>
          </cell>
          <cell r="D6">
            <v>1687630.31</v>
          </cell>
          <cell r="E6" t="b">
            <v>0</v>
          </cell>
        </row>
        <row r="7">
          <cell r="A7" t="str">
            <v>1100</v>
          </cell>
          <cell r="B7" t="str">
            <v>ELECTRIC PUMP EQUIP SRC PUMP</v>
          </cell>
          <cell r="C7" t="str">
            <v>BS</v>
          </cell>
          <cell r="D7">
            <v>490</v>
          </cell>
          <cell r="E7" t="b">
            <v>0</v>
          </cell>
        </row>
        <row r="8">
          <cell r="A8" t="str">
            <v>1105</v>
          </cell>
          <cell r="B8" t="str">
            <v>ELECTRIC PUMP EQUIP WTP</v>
          </cell>
          <cell r="C8" t="str">
            <v>BS</v>
          </cell>
          <cell r="D8">
            <v>942325.82</v>
          </cell>
          <cell r="E8" t="b">
            <v>0</v>
          </cell>
        </row>
        <row r="9">
          <cell r="A9" t="str">
            <v>1115</v>
          </cell>
          <cell r="B9" t="str">
            <v>WATER TREATMENT EQPT</v>
          </cell>
          <cell r="C9" t="str">
            <v>BS</v>
          </cell>
          <cell r="D9">
            <v>304205.25</v>
          </cell>
          <cell r="E9" t="b">
            <v>0</v>
          </cell>
        </row>
        <row r="10">
          <cell r="A10" t="str">
            <v>1120</v>
          </cell>
          <cell r="B10" t="str">
            <v>DIST RESV &amp; STANDPIPES</v>
          </cell>
          <cell r="C10" t="str">
            <v>BS</v>
          </cell>
          <cell r="D10">
            <v>1231742.08</v>
          </cell>
          <cell r="E10" t="b">
            <v>0</v>
          </cell>
        </row>
        <row r="11">
          <cell r="A11" t="str">
            <v>1125</v>
          </cell>
          <cell r="B11" t="str">
            <v>TRANS &amp; DISTR MAINS</v>
          </cell>
          <cell r="C11" t="str">
            <v>BS</v>
          </cell>
          <cell r="D11">
            <v>5047635.62</v>
          </cell>
          <cell r="E11" t="b">
            <v>0</v>
          </cell>
        </row>
        <row r="12">
          <cell r="A12" t="str">
            <v>1130</v>
          </cell>
          <cell r="B12" t="str">
            <v>SERVICE LINES</v>
          </cell>
          <cell r="C12" t="str">
            <v>BS</v>
          </cell>
          <cell r="D12">
            <v>1382625.43</v>
          </cell>
          <cell r="E12" t="b">
            <v>0</v>
          </cell>
        </row>
        <row r="13">
          <cell r="A13" t="str">
            <v>1135</v>
          </cell>
          <cell r="B13" t="str">
            <v>METERS</v>
          </cell>
          <cell r="C13" t="str">
            <v>BS</v>
          </cell>
          <cell r="D13">
            <v>382942.89</v>
          </cell>
          <cell r="E13" t="b">
            <v>0</v>
          </cell>
        </row>
        <row r="14">
          <cell r="A14" t="str">
            <v>1140</v>
          </cell>
          <cell r="B14" t="str">
            <v>METER INSTALLATIONS</v>
          </cell>
          <cell r="C14" t="str">
            <v>BS</v>
          </cell>
          <cell r="D14">
            <v>94239.85</v>
          </cell>
          <cell r="E14" t="b">
            <v>0</v>
          </cell>
        </row>
        <row r="15">
          <cell r="A15" t="str">
            <v>1145</v>
          </cell>
          <cell r="B15" t="str">
            <v>HYDRANTS</v>
          </cell>
          <cell r="C15" t="str">
            <v>BS</v>
          </cell>
          <cell r="D15">
            <v>245340.06</v>
          </cell>
          <cell r="E15" t="b">
            <v>0</v>
          </cell>
        </row>
        <row r="16">
          <cell r="A16" t="str">
            <v>1175</v>
          </cell>
          <cell r="B16" t="str">
            <v>OFFICE STRUCT &amp; IMPRV</v>
          </cell>
          <cell r="C16" t="str">
            <v>BS</v>
          </cell>
          <cell r="D16">
            <v>135331.54999999999</v>
          </cell>
          <cell r="E16" t="b">
            <v>0</v>
          </cell>
        </row>
        <row r="17">
          <cell r="A17" t="str">
            <v>1180</v>
          </cell>
          <cell r="B17" t="str">
            <v>OFFICE FURN &amp; EQPT</v>
          </cell>
          <cell r="C17" t="str">
            <v>BS</v>
          </cell>
          <cell r="D17">
            <v>57413.88</v>
          </cell>
          <cell r="E17" t="b">
            <v>0</v>
          </cell>
        </row>
        <row r="18">
          <cell r="A18" t="str">
            <v>1190</v>
          </cell>
          <cell r="B18" t="str">
            <v>TOOL SHOP &amp; MISC EQPT</v>
          </cell>
          <cell r="C18" t="str">
            <v>BS</v>
          </cell>
          <cell r="D18">
            <v>200282.85</v>
          </cell>
          <cell r="E18" t="b">
            <v>0</v>
          </cell>
        </row>
        <row r="19">
          <cell r="A19" t="str">
            <v>1195</v>
          </cell>
          <cell r="B19" t="str">
            <v>LABORATORY EQUIPMENT</v>
          </cell>
          <cell r="C19" t="str">
            <v>BS</v>
          </cell>
          <cell r="D19">
            <v>10394.76</v>
          </cell>
          <cell r="E19" t="b">
            <v>0</v>
          </cell>
        </row>
        <row r="20">
          <cell r="A20" t="str">
            <v>1205</v>
          </cell>
          <cell r="B20" t="str">
            <v>COMMUNICATION EQPT</v>
          </cell>
          <cell r="C20" t="str">
            <v>BS</v>
          </cell>
          <cell r="D20">
            <v>44641.02</v>
          </cell>
          <cell r="E20" t="b">
            <v>0</v>
          </cell>
        </row>
        <row r="21">
          <cell r="A21" t="str">
            <v>1245</v>
          </cell>
          <cell r="B21" t="str">
            <v>ORGANIZATION</v>
          </cell>
          <cell r="C21" t="str">
            <v>BS</v>
          </cell>
          <cell r="D21">
            <v>21939.08</v>
          </cell>
          <cell r="E21" t="b">
            <v>0</v>
          </cell>
        </row>
        <row r="22">
          <cell r="A22" t="str">
            <v>1295</v>
          </cell>
          <cell r="B22" t="str">
            <v>STRUCT/IMPRV PUMP PLT LS</v>
          </cell>
          <cell r="C22" t="str">
            <v>BS</v>
          </cell>
          <cell r="D22">
            <v>911729.54</v>
          </cell>
          <cell r="E22" t="b">
            <v>0</v>
          </cell>
        </row>
        <row r="23">
          <cell r="A23" t="str">
            <v>1315</v>
          </cell>
          <cell r="B23" t="str">
            <v>STRUCT/IMPRV GEN PLT</v>
          </cell>
          <cell r="C23" t="str">
            <v>BS</v>
          </cell>
          <cell r="D23">
            <v>223512.25</v>
          </cell>
          <cell r="E23" t="b">
            <v>0</v>
          </cell>
        </row>
        <row r="24">
          <cell r="A24" t="str">
            <v>1345</v>
          </cell>
          <cell r="B24" t="str">
            <v>SEWER FORCE MAIN/SRVC LINES</v>
          </cell>
          <cell r="C24" t="str">
            <v>BS</v>
          </cell>
          <cell r="D24">
            <v>551516.54</v>
          </cell>
          <cell r="E24" t="b">
            <v>0</v>
          </cell>
        </row>
        <row r="25">
          <cell r="A25" t="str">
            <v>1350</v>
          </cell>
          <cell r="B25" t="str">
            <v>SEWER GRAVITY MAIN/MANHOLES</v>
          </cell>
          <cell r="C25" t="str">
            <v>BS</v>
          </cell>
          <cell r="D25">
            <v>4613708.05</v>
          </cell>
          <cell r="E25" t="b">
            <v>0</v>
          </cell>
        </row>
        <row r="26">
          <cell r="A26" t="str">
            <v>1400</v>
          </cell>
          <cell r="B26" t="str">
            <v>TREAT/DISP EQUIP TRT PLT</v>
          </cell>
          <cell r="C26" t="str">
            <v>BS</v>
          </cell>
          <cell r="D26">
            <v>2884960.49</v>
          </cell>
          <cell r="E26" t="b">
            <v>0</v>
          </cell>
        </row>
        <row r="27">
          <cell r="A27" t="str">
            <v>1470</v>
          </cell>
          <cell r="B27" t="str">
            <v>TOOL SHOP &amp; MISC EQPT</v>
          </cell>
          <cell r="C27" t="str">
            <v>BS</v>
          </cell>
          <cell r="D27">
            <v>25316</v>
          </cell>
          <cell r="E27" t="b">
            <v>0</v>
          </cell>
        </row>
        <row r="28">
          <cell r="A28" t="str">
            <v>1555</v>
          </cell>
          <cell r="B28" t="str">
            <v>TRANSPORTATION EQPT WTR</v>
          </cell>
          <cell r="C28" t="str">
            <v>BS</v>
          </cell>
          <cell r="D28">
            <v>122297</v>
          </cell>
          <cell r="E28" t="b">
            <v>0</v>
          </cell>
        </row>
        <row r="29">
          <cell r="A29" t="str">
            <v>1580</v>
          </cell>
          <cell r="B29" t="str">
            <v>MAINFRAME COMPUTER WTR</v>
          </cell>
          <cell r="C29" t="str">
            <v>BS</v>
          </cell>
          <cell r="D29">
            <v>23721</v>
          </cell>
          <cell r="E29" t="b">
            <v>0</v>
          </cell>
        </row>
        <row r="30">
          <cell r="A30" t="str">
            <v>1585</v>
          </cell>
          <cell r="B30" t="str">
            <v>MINI COMPUTERS WTR</v>
          </cell>
          <cell r="C30" t="str">
            <v>BS</v>
          </cell>
          <cell r="D30">
            <v>49541</v>
          </cell>
          <cell r="E30" t="b">
            <v>0</v>
          </cell>
        </row>
        <row r="31">
          <cell r="A31" t="str">
            <v>1590</v>
          </cell>
          <cell r="B31" t="str">
            <v>COMP SYS COST WTR</v>
          </cell>
          <cell r="C31" t="str">
            <v>BS</v>
          </cell>
          <cell r="D31">
            <v>35153</v>
          </cell>
          <cell r="E31" t="b">
            <v>0</v>
          </cell>
        </row>
        <row r="32">
          <cell r="A32" t="str">
            <v>1595</v>
          </cell>
          <cell r="B32" t="str">
            <v>MICRO SYS COST WTR</v>
          </cell>
          <cell r="C32" t="str">
            <v>BS</v>
          </cell>
          <cell r="D32">
            <v>20956</v>
          </cell>
          <cell r="E32" t="b">
            <v>0</v>
          </cell>
        </row>
        <row r="33">
          <cell r="A33" t="str">
            <v>1665</v>
          </cell>
          <cell r="B33" t="str">
            <v>WIP - CAPITALIZED TIME</v>
          </cell>
          <cell r="C33" t="str">
            <v>BS</v>
          </cell>
          <cell r="D33">
            <v>9054.2999999999993</v>
          </cell>
          <cell r="E33" t="b">
            <v>0</v>
          </cell>
        </row>
        <row r="34">
          <cell r="A34" t="str">
            <v>1666</v>
          </cell>
          <cell r="B34" t="str">
            <v>WIP - INTEREST DURING CONSTR</v>
          </cell>
          <cell r="C34" t="str">
            <v>BS</v>
          </cell>
          <cell r="D34">
            <v>35020.559999999998</v>
          </cell>
          <cell r="E34" t="b">
            <v>0</v>
          </cell>
        </row>
        <row r="35">
          <cell r="A35" t="str">
            <v>1667</v>
          </cell>
          <cell r="B35" t="str">
            <v>WIP - ENGINEERING</v>
          </cell>
          <cell r="C35" t="str">
            <v>BS</v>
          </cell>
          <cell r="D35">
            <v>49126.77</v>
          </cell>
          <cell r="E35" t="b">
            <v>0</v>
          </cell>
        </row>
        <row r="36">
          <cell r="A36" t="str">
            <v>1668</v>
          </cell>
          <cell r="B36" t="str">
            <v>WIP - LABOR/INSTALLATION</v>
          </cell>
          <cell r="C36" t="str">
            <v>BS</v>
          </cell>
          <cell r="D36">
            <v>563730.27</v>
          </cell>
          <cell r="E36" t="b">
            <v>0</v>
          </cell>
        </row>
        <row r="37">
          <cell r="A37" t="str">
            <v>1669</v>
          </cell>
          <cell r="B37" t="str">
            <v>WIP - EQUIPMENT</v>
          </cell>
          <cell r="C37" t="str">
            <v>BS</v>
          </cell>
          <cell r="D37">
            <v>35221.550000000003</v>
          </cell>
          <cell r="E37" t="b">
            <v>0</v>
          </cell>
        </row>
        <row r="38">
          <cell r="A38" t="str">
            <v>1670</v>
          </cell>
          <cell r="B38" t="str">
            <v>WIP - MATERIAL</v>
          </cell>
          <cell r="C38" t="str">
            <v>BS</v>
          </cell>
          <cell r="D38">
            <v>14662.02</v>
          </cell>
          <cell r="E38" t="b">
            <v>0</v>
          </cell>
        </row>
        <row r="39">
          <cell r="A39" t="str">
            <v>1671</v>
          </cell>
          <cell r="B39" t="str">
            <v>WIP - ELECTRICAL</v>
          </cell>
          <cell r="C39" t="str">
            <v>BS</v>
          </cell>
          <cell r="D39">
            <v>1678.03</v>
          </cell>
          <cell r="E39" t="b">
            <v>0</v>
          </cell>
        </row>
        <row r="40">
          <cell r="A40" t="str">
            <v>1672</v>
          </cell>
          <cell r="B40" t="str">
            <v>WIP - PIPING</v>
          </cell>
          <cell r="C40" t="str">
            <v>BS</v>
          </cell>
          <cell r="D40">
            <v>79047.41</v>
          </cell>
          <cell r="E40" t="b">
            <v>0</v>
          </cell>
        </row>
        <row r="41">
          <cell r="A41" t="str">
            <v>1673</v>
          </cell>
          <cell r="B41" t="str">
            <v>WIP - SITE WORK</v>
          </cell>
          <cell r="C41" t="str">
            <v>BS</v>
          </cell>
          <cell r="D41">
            <v>6645</v>
          </cell>
          <cell r="E41" t="b">
            <v>0</v>
          </cell>
        </row>
        <row r="42">
          <cell r="A42" t="str">
            <v>1674</v>
          </cell>
          <cell r="B42" t="str">
            <v>WIP - BUILDING ADDITION</v>
          </cell>
          <cell r="C42" t="str">
            <v>BS</v>
          </cell>
          <cell r="D42">
            <v>4631.18</v>
          </cell>
          <cell r="E42" t="b">
            <v>0</v>
          </cell>
        </row>
        <row r="43">
          <cell r="A43" t="str">
            <v>1692</v>
          </cell>
          <cell r="B43" t="str">
            <v>WIP - WELL HOUSE</v>
          </cell>
          <cell r="C43" t="str">
            <v>BS</v>
          </cell>
          <cell r="D43">
            <v>24942.22</v>
          </cell>
          <cell r="E43" t="b">
            <v>0</v>
          </cell>
        </row>
        <row r="44">
          <cell r="A44" t="str">
            <v>1697</v>
          </cell>
          <cell r="B44" t="str">
            <v>WIP - CLOSE CP TO GL LEGACY</v>
          </cell>
          <cell r="C44" t="str">
            <v>BS</v>
          </cell>
          <cell r="D44">
            <v>-67742.179999999993</v>
          </cell>
          <cell r="E44" t="b">
            <v>0</v>
          </cell>
        </row>
        <row r="45">
          <cell r="A45" t="str">
            <v>1698</v>
          </cell>
          <cell r="B45" t="str">
            <v>WIP - J/E CLEARING LEGACY</v>
          </cell>
          <cell r="C45" t="str">
            <v>BS</v>
          </cell>
          <cell r="D45">
            <v>67742.179999999993</v>
          </cell>
          <cell r="E45" t="b">
            <v>0</v>
          </cell>
        </row>
        <row r="46">
          <cell r="A46" t="str">
            <v>1705</v>
          </cell>
          <cell r="B46" t="str">
            <v>WIP - CAPITALIZED TIME</v>
          </cell>
          <cell r="C46" t="str">
            <v>BS</v>
          </cell>
          <cell r="D46">
            <v>4029.81</v>
          </cell>
          <cell r="E46" t="b">
            <v>0</v>
          </cell>
        </row>
        <row r="47">
          <cell r="A47" t="str">
            <v>1706</v>
          </cell>
          <cell r="B47" t="str">
            <v>WIP - INTEREST DURING CONSTR</v>
          </cell>
          <cell r="C47" t="str">
            <v>BS</v>
          </cell>
          <cell r="D47">
            <v>5289.94</v>
          </cell>
          <cell r="E47" t="b">
            <v>0</v>
          </cell>
        </row>
        <row r="48">
          <cell r="A48" t="str">
            <v>1707</v>
          </cell>
          <cell r="B48" t="str">
            <v>WIP - ENGINEERING</v>
          </cell>
          <cell r="C48" t="str">
            <v>BS</v>
          </cell>
          <cell r="D48">
            <v>55875.55</v>
          </cell>
          <cell r="E48" t="b">
            <v>0</v>
          </cell>
        </row>
        <row r="49">
          <cell r="A49" t="str">
            <v>1708</v>
          </cell>
          <cell r="B49" t="str">
            <v>WIP - LABOR/INSTALLATION</v>
          </cell>
          <cell r="C49" t="str">
            <v>BS</v>
          </cell>
          <cell r="D49">
            <v>233617.36</v>
          </cell>
          <cell r="E49" t="b">
            <v>0</v>
          </cell>
        </row>
        <row r="50">
          <cell r="A50" t="str">
            <v>1709</v>
          </cell>
          <cell r="B50" t="str">
            <v>WIP - EQUIPMENT</v>
          </cell>
          <cell r="C50" t="str">
            <v>BS</v>
          </cell>
          <cell r="D50">
            <v>183106.77</v>
          </cell>
          <cell r="E50" t="b">
            <v>0</v>
          </cell>
        </row>
        <row r="51">
          <cell r="A51" t="str">
            <v>1710</v>
          </cell>
          <cell r="B51" t="str">
            <v>WIP - MATERIAL</v>
          </cell>
          <cell r="C51" t="str">
            <v>BS</v>
          </cell>
          <cell r="D51">
            <v>11144</v>
          </cell>
          <cell r="E51" t="b">
            <v>0</v>
          </cell>
        </row>
        <row r="52">
          <cell r="A52" t="str">
            <v>1722</v>
          </cell>
          <cell r="B52" t="str">
            <v>WIP - MODIFICATION/LIFT STN</v>
          </cell>
          <cell r="C52" t="str">
            <v>BS</v>
          </cell>
          <cell r="D52">
            <v>2546.73</v>
          </cell>
          <cell r="E52" t="b">
            <v>0</v>
          </cell>
        </row>
        <row r="53">
          <cell r="A53" t="str">
            <v>1726</v>
          </cell>
          <cell r="B53" t="str">
            <v>WIP - PUMPS/EQUIPMENT</v>
          </cell>
          <cell r="C53" t="str">
            <v>BS</v>
          </cell>
          <cell r="D53">
            <v>24926.95</v>
          </cell>
          <cell r="E53" t="b">
            <v>0</v>
          </cell>
        </row>
        <row r="54">
          <cell r="A54" t="str">
            <v>1749</v>
          </cell>
          <cell r="B54" t="str">
            <v>WIP - MATERIAL</v>
          </cell>
          <cell r="C54" t="str">
            <v>BS</v>
          </cell>
          <cell r="D54">
            <v>476539</v>
          </cell>
          <cell r="E54" t="b">
            <v>0</v>
          </cell>
        </row>
        <row r="55">
          <cell r="A55" t="str">
            <v>1835</v>
          </cell>
          <cell r="B55" t="str">
            <v>ACC DEPR-ORGANIZATION</v>
          </cell>
          <cell r="C55" t="str">
            <v>BS</v>
          </cell>
          <cell r="D55">
            <v>30335.48</v>
          </cell>
          <cell r="E55" t="b">
            <v>0</v>
          </cell>
        </row>
        <row r="56">
          <cell r="A56" t="str">
            <v>1845</v>
          </cell>
          <cell r="B56" t="str">
            <v>ACC DEPR-STRUCT&amp;IMPRV SRC SPLY</v>
          </cell>
          <cell r="C56" t="str">
            <v>BS</v>
          </cell>
          <cell r="D56">
            <v>-90364.34</v>
          </cell>
          <cell r="E56" t="b">
            <v>0</v>
          </cell>
        </row>
        <row r="57">
          <cell r="A57" t="str">
            <v>1850</v>
          </cell>
          <cell r="B57" t="str">
            <v>ACC DEPR-STRUCT&amp;IMPRV WTP</v>
          </cell>
          <cell r="C57" t="str">
            <v>BS</v>
          </cell>
          <cell r="D57">
            <v>703.09</v>
          </cell>
          <cell r="E57" t="b">
            <v>0</v>
          </cell>
        </row>
        <row r="58">
          <cell r="A58" t="str">
            <v>1875</v>
          </cell>
          <cell r="B58" t="str">
            <v>ACC DEPR-WELLS &amp; SPRINGS</v>
          </cell>
          <cell r="C58" t="str">
            <v>BS</v>
          </cell>
          <cell r="D58">
            <v>-306071.78999999998</v>
          </cell>
          <cell r="E58" t="b">
            <v>0</v>
          </cell>
        </row>
        <row r="59">
          <cell r="A59" t="str">
            <v>1895</v>
          </cell>
          <cell r="B59" t="str">
            <v>ACC DEPR-ELECT PUMP EQUIP SRC PUMP</v>
          </cell>
          <cell r="C59" t="str">
            <v>BS</v>
          </cell>
          <cell r="D59">
            <v>7151.25</v>
          </cell>
          <cell r="E59" t="b">
            <v>0</v>
          </cell>
        </row>
        <row r="60">
          <cell r="A60" t="str">
            <v>1900</v>
          </cell>
          <cell r="B60" t="str">
            <v>ACC DEPR-ELECT PUMP EQUIP WTP</v>
          </cell>
          <cell r="C60" t="str">
            <v>BS</v>
          </cell>
          <cell r="D60">
            <v>-186369.45</v>
          </cell>
          <cell r="E60" t="b">
            <v>0</v>
          </cell>
        </row>
        <row r="61">
          <cell r="A61" t="str">
            <v>1910</v>
          </cell>
          <cell r="B61" t="str">
            <v>ACC DEPR-WATER TREATMENT EQPT</v>
          </cell>
          <cell r="C61" t="str">
            <v>BS</v>
          </cell>
          <cell r="D61">
            <v>-52957.78</v>
          </cell>
          <cell r="E61" t="b">
            <v>0</v>
          </cell>
        </row>
        <row r="62">
          <cell r="A62" t="str">
            <v>1915</v>
          </cell>
          <cell r="B62" t="str">
            <v>ACC DEPR-DIST RESV &amp; STANDPIPE</v>
          </cell>
          <cell r="C62" t="str">
            <v>BS</v>
          </cell>
          <cell r="D62">
            <v>-251998.26</v>
          </cell>
          <cell r="E62" t="b">
            <v>0</v>
          </cell>
        </row>
        <row r="63">
          <cell r="A63" t="str">
            <v>1920</v>
          </cell>
          <cell r="B63" t="str">
            <v>ACC DEPR-TRANS &amp; DISTR MAINS</v>
          </cell>
          <cell r="C63" t="str">
            <v>BS</v>
          </cell>
          <cell r="D63">
            <v>-1032300.64</v>
          </cell>
          <cell r="E63" t="b">
            <v>0</v>
          </cell>
        </row>
        <row r="64">
          <cell r="A64" t="str">
            <v>1925</v>
          </cell>
          <cell r="B64" t="str">
            <v>ACC DEPR-SERVICE LINES</v>
          </cell>
          <cell r="C64" t="str">
            <v>BS</v>
          </cell>
          <cell r="D64">
            <v>-255462.81</v>
          </cell>
          <cell r="E64" t="b">
            <v>0</v>
          </cell>
        </row>
        <row r="65">
          <cell r="A65" t="str">
            <v>1930</v>
          </cell>
          <cell r="B65" t="str">
            <v>ACC DEPR-METERS</v>
          </cell>
          <cell r="C65" t="str">
            <v>BS</v>
          </cell>
          <cell r="D65">
            <v>-64577.56</v>
          </cell>
          <cell r="E65" t="b">
            <v>0</v>
          </cell>
        </row>
        <row r="66">
          <cell r="A66" t="str">
            <v>1935</v>
          </cell>
          <cell r="B66" t="str">
            <v>ACC DEPR-METER INSTALLS</v>
          </cell>
          <cell r="C66" t="str">
            <v>BS</v>
          </cell>
          <cell r="D66">
            <v>-18378.68</v>
          </cell>
          <cell r="E66" t="b">
            <v>0</v>
          </cell>
        </row>
        <row r="67">
          <cell r="A67" t="str">
            <v>1940</v>
          </cell>
          <cell r="B67" t="str">
            <v>ACC DEPR-HYDRANTS</v>
          </cell>
          <cell r="C67" t="str">
            <v>BS</v>
          </cell>
          <cell r="D67">
            <v>-45588.43</v>
          </cell>
          <cell r="E67" t="b">
            <v>0</v>
          </cell>
        </row>
        <row r="68">
          <cell r="A68" t="str">
            <v>1970</v>
          </cell>
          <cell r="B68" t="str">
            <v>ACC DEPR-OFFICE STRUCTURE</v>
          </cell>
          <cell r="C68" t="str">
            <v>BS</v>
          </cell>
          <cell r="D68">
            <v>-54125.64</v>
          </cell>
          <cell r="E68" t="b">
            <v>0</v>
          </cell>
        </row>
        <row r="69">
          <cell r="A69" t="str">
            <v>1975</v>
          </cell>
          <cell r="B69" t="str">
            <v>ACC DEPR-OFFICE FURN/EQPT</v>
          </cell>
          <cell r="C69" t="str">
            <v>BS</v>
          </cell>
          <cell r="D69">
            <v>-43798.75</v>
          </cell>
          <cell r="E69" t="b">
            <v>0</v>
          </cell>
        </row>
        <row r="70">
          <cell r="A70" t="str">
            <v>1985</v>
          </cell>
          <cell r="B70" t="str">
            <v>ACC DEPR-TOOL SHOP &amp; MISC EQPT</v>
          </cell>
          <cell r="C70" t="str">
            <v>BS</v>
          </cell>
          <cell r="D70">
            <v>-41202.620000000003</v>
          </cell>
          <cell r="E70" t="b">
            <v>0</v>
          </cell>
        </row>
        <row r="71">
          <cell r="A71" t="str">
            <v>1990</v>
          </cell>
          <cell r="B71" t="str">
            <v>ACC DEPR-LABORATORY EQUIPMENT</v>
          </cell>
          <cell r="C71" t="str">
            <v>BS</v>
          </cell>
          <cell r="D71">
            <v>-2144.7199999999998</v>
          </cell>
          <cell r="E71" t="b">
            <v>0</v>
          </cell>
        </row>
        <row r="72">
          <cell r="A72" t="str">
            <v>2000</v>
          </cell>
          <cell r="B72" t="str">
            <v>ACC DEPR-COMMUNICATION EQPT</v>
          </cell>
          <cell r="C72" t="str">
            <v>BS</v>
          </cell>
          <cell r="D72">
            <v>-18254.939999999999</v>
          </cell>
          <cell r="E72" t="b">
            <v>0</v>
          </cell>
        </row>
        <row r="73">
          <cell r="A73" t="str">
            <v>2030</v>
          </cell>
          <cell r="B73" t="str">
            <v>ACC DEPR-ORGANIZATION</v>
          </cell>
          <cell r="C73" t="str">
            <v>BS</v>
          </cell>
          <cell r="D73">
            <v>16483.27</v>
          </cell>
          <cell r="E73" t="b">
            <v>0</v>
          </cell>
        </row>
        <row r="74">
          <cell r="A74" t="str">
            <v>2055</v>
          </cell>
          <cell r="B74" t="str">
            <v>ACC DEPR-STRUCT/IMPRV PUMP PLT LS</v>
          </cell>
          <cell r="C74" t="str">
            <v>BS</v>
          </cell>
          <cell r="D74">
            <v>-173394.09</v>
          </cell>
          <cell r="E74" t="b">
            <v>0</v>
          </cell>
        </row>
        <row r="75">
          <cell r="A75" t="str">
            <v>2075</v>
          </cell>
          <cell r="B75" t="str">
            <v>ACC DEPR-STRUCT/IMPRV GEN PLT</v>
          </cell>
          <cell r="C75" t="str">
            <v>BS</v>
          </cell>
          <cell r="D75">
            <v>-35024.949999999997</v>
          </cell>
          <cell r="E75" t="b">
            <v>0</v>
          </cell>
        </row>
        <row r="76">
          <cell r="A76" t="str">
            <v>2105</v>
          </cell>
          <cell r="B76" t="str">
            <v>ACC DEPR-SEWER FORCE MAIN/SRVC LINES</v>
          </cell>
          <cell r="C76" t="str">
            <v>BS</v>
          </cell>
          <cell r="D76">
            <v>-131555.21</v>
          </cell>
          <cell r="E76" t="b">
            <v>0</v>
          </cell>
        </row>
        <row r="77">
          <cell r="A77" t="str">
            <v>2110</v>
          </cell>
          <cell r="B77" t="str">
            <v>ACC DEPR-SEWER GRVTY MAIN/MAN</v>
          </cell>
          <cell r="C77" t="str">
            <v>BS</v>
          </cell>
          <cell r="D77">
            <v>-927119.53</v>
          </cell>
          <cell r="E77" t="b">
            <v>0</v>
          </cell>
        </row>
        <row r="78">
          <cell r="A78" t="str">
            <v>2160</v>
          </cell>
          <cell r="B78" t="str">
            <v>ACC DEPR-TREAT/DISP EQP TRT PLT</v>
          </cell>
          <cell r="C78" t="str">
            <v>BS</v>
          </cell>
          <cell r="D78">
            <v>-561701.07999999996</v>
          </cell>
          <cell r="E78" t="b">
            <v>0</v>
          </cell>
        </row>
        <row r="79">
          <cell r="A79" t="str">
            <v>2230</v>
          </cell>
          <cell r="B79" t="str">
            <v>ACC DEPR-TOOL SHOP &amp; MISC EQPT</v>
          </cell>
          <cell r="C79" t="str">
            <v>BS</v>
          </cell>
          <cell r="D79">
            <v>-6148.34</v>
          </cell>
          <cell r="E79" t="b">
            <v>0</v>
          </cell>
        </row>
        <row r="80">
          <cell r="A80" t="str">
            <v>2300</v>
          </cell>
          <cell r="B80" t="str">
            <v>ACC DEPR-TRANSPORTATION WTR</v>
          </cell>
          <cell r="C80" t="str">
            <v>BS</v>
          </cell>
          <cell r="D80">
            <v>-75633.990000000005</v>
          </cell>
          <cell r="E80" t="b">
            <v>0</v>
          </cell>
        </row>
        <row r="81">
          <cell r="A81" t="str">
            <v>2320</v>
          </cell>
          <cell r="B81" t="str">
            <v>ACC DEPR-MAINFRAME COMP WTR</v>
          </cell>
          <cell r="C81" t="str">
            <v>BS</v>
          </cell>
          <cell r="D81">
            <v>-22758</v>
          </cell>
          <cell r="E81" t="b">
            <v>0</v>
          </cell>
        </row>
        <row r="82">
          <cell r="A82" t="str">
            <v>2325</v>
          </cell>
          <cell r="B82" t="str">
            <v>ACC DEPR-MINI COMP WTR</v>
          </cell>
          <cell r="C82" t="str">
            <v>BS</v>
          </cell>
          <cell r="D82">
            <v>-38433</v>
          </cell>
          <cell r="E82" t="b">
            <v>0</v>
          </cell>
        </row>
        <row r="83">
          <cell r="A83" t="str">
            <v>2330</v>
          </cell>
          <cell r="B83" t="str">
            <v>COMP SYS AMORTIZATION WTR</v>
          </cell>
          <cell r="C83" t="str">
            <v>BS</v>
          </cell>
          <cell r="D83">
            <v>-34446</v>
          </cell>
          <cell r="E83" t="b">
            <v>0</v>
          </cell>
        </row>
        <row r="84">
          <cell r="A84" t="str">
            <v>2335</v>
          </cell>
          <cell r="B84" t="str">
            <v>MICRO SYS AMORTIZATION WTR</v>
          </cell>
          <cell r="C84" t="str">
            <v>BS</v>
          </cell>
          <cell r="D84">
            <v>-10714</v>
          </cell>
          <cell r="E84" t="b">
            <v>0</v>
          </cell>
        </row>
        <row r="85">
          <cell r="A85" t="str">
            <v>2400</v>
          </cell>
          <cell r="B85" t="str">
            <v>UTILITY PAA WTR PLANT AMORT</v>
          </cell>
          <cell r="C85" t="str">
            <v>BS</v>
          </cell>
          <cell r="D85">
            <v>-641167.39</v>
          </cell>
          <cell r="E85" t="b">
            <v>0</v>
          </cell>
        </row>
        <row r="86">
          <cell r="A86" t="str">
            <v>2410</v>
          </cell>
          <cell r="B86" t="str">
            <v>UTILITY PAA SWR PLANT AMORT</v>
          </cell>
          <cell r="C86" t="str">
            <v>BS</v>
          </cell>
          <cell r="D86">
            <v>-60675.85</v>
          </cell>
          <cell r="E86" t="b">
            <v>0</v>
          </cell>
        </row>
        <row r="87">
          <cell r="A87" t="str">
            <v>2420</v>
          </cell>
          <cell r="B87" t="str">
            <v>ACC AMORT UTIL PAA-WATER</v>
          </cell>
          <cell r="C87" t="str">
            <v>BS</v>
          </cell>
          <cell r="D87">
            <v>126171</v>
          </cell>
          <cell r="E87" t="b">
            <v>0</v>
          </cell>
        </row>
        <row r="88">
          <cell r="A88" t="str">
            <v>2425</v>
          </cell>
          <cell r="B88" t="str">
            <v>ACC AMORT UTIL PAA-SEWER</v>
          </cell>
          <cell r="C88" t="str">
            <v>BS</v>
          </cell>
          <cell r="D88">
            <v>21848.79</v>
          </cell>
          <cell r="E88" t="b">
            <v>0</v>
          </cell>
        </row>
        <row r="89">
          <cell r="A89" t="str">
            <v>2640</v>
          </cell>
          <cell r="B89" t="str">
            <v>CASH-CHASE-WSC DISBURSEMENT</v>
          </cell>
          <cell r="C89" t="str">
            <v>BS</v>
          </cell>
          <cell r="D89">
            <v>-14.59</v>
          </cell>
          <cell r="E89" t="b">
            <v>0</v>
          </cell>
        </row>
        <row r="90">
          <cell r="A90" t="str">
            <v>2665</v>
          </cell>
          <cell r="B90" t="str">
            <v>CASH UNAPPLIED</v>
          </cell>
          <cell r="C90" t="str">
            <v>BS</v>
          </cell>
          <cell r="D90">
            <v>-2216.33</v>
          </cell>
          <cell r="E90" t="b">
            <v>0</v>
          </cell>
        </row>
        <row r="91">
          <cell r="A91" t="str">
            <v>2675</v>
          </cell>
          <cell r="B91" t="str">
            <v>A/R-CUSTOMER TRADE CC&amp;B</v>
          </cell>
          <cell r="C91" t="str">
            <v>BS</v>
          </cell>
          <cell r="D91">
            <v>325247.61</v>
          </cell>
          <cell r="E91" t="b">
            <v>0</v>
          </cell>
        </row>
        <row r="92">
          <cell r="A92" t="str">
            <v>2680</v>
          </cell>
          <cell r="B92" t="str">
            <v>A/R-CUSTOMER ACCRUAL</v>
          </cell>
          <cell r="C92" t="str">
            <v>BS</v>
          </cell>
          <cell r="D92">
            <v>216135</v>
          </cell>
          <cell r="E92" t="b">
            <v>0</v>
          </cell>
        </row>
        <row r="93">
          <cell r="A93" t="str">
            <v>2685</v>
          </cell>
          <cell r="B93" t="str">
            <v>A/R-CUSTOMER REFUNDS</v>
          </cell>
          <cell r="C93" t="str">
            <v>BS</v>
          </cell>
          <cell r="D93">
            <v>-8552.57</v>
          </cell>
          <cell r="E93" t="b">
            <v>0</v>
          </cell>
        </row>
        <row r="94">
          <cell r="A94" t="str">
            <v>2690</v>
          </cell>
          <cell r="B94" t="str">
            <v>ACCUM PROV UNCOLLECT ACCTS</v>
          </cell>
          <cell r="C94" t="str">
            <v>BS</v>
          </cell>
          <cell r="D94">
            <v>-71930.97</v>
          </cell>
          <cell r="E94" t="b">
            <v>0</v>
          </cell>
        </row>
        <row r="95">
          <cell r="A95" t="str">
            <v>2710</v>
          </cell>
          <cell r="B95" t="str">
            <v>A/R ASSOC COS</v>
          </cell>
          <cell r="C95" t="str">
            <v>BS</v>
          </cell>
          <cell r="D95">
            <v>-291543.51</v>
          </cell>
          <cell r="E95" t="b">
            <v>0</v>
          </cell>
        </row>
        <row r="96">
          <cell r="A96" t="str">
            <v>2775</v>
          </cell>
          <cell r="B96" t="str">
            <v>SPECIAL DEPOSITS</v>
          </cell>
          <cell r="C96" t="str">
            <v>BS</v>
          </cell>
          <cell r="D96">
            <v>20</v>
          </cell>
          <cell r="E96" t="b">
            <v>0</v>
          </cell>
        </row>
        <row r="97">
          <cell r="A97" t="str">
            <v>2785</v>
          </cell>
          <cell r="B97" t="str">
            <v>PREPAYMENTS</v>
          </cell>
          <cell r="C97" t="str">
            <v>BS</v>
          </cell>
          <cell r="D97">
            <v>0</v>
          </cell>
          <cell r="E97" t="b">
            <v>0</v>
          </cell>
        </row>
        <row r="98">
          <cell r="A98" t="str">
            <v>2795</v>
          </cell>
          <cell r="B98" t="str">
            <v>PREPAID REIMBURSEMENTS</v>
          </cell>
          <cell r="C98" t="str">
            <v>BS</v>
          </cell>
          <cell r="D98">
            <v>5307.49</v>
          </cell>
          <cell r="E98" t="b">
            <v>0</v>
          </cell>
        </row>
        <row r="99">
          <cell r="A99" t="str">
            <v>2855</v>
          </cell>
          <cell r="B99" t="str">
            <v>PRELIMINARY SURVEY</v>
          </cell>
          <cell r="C99" t="str">
            <v>BS</v>
          </cell>
          <cell r="D99">
            <v>127</v>
          </cell>
          <cell r="E99" t="b">
            <v>0</v>
          </cell>
        </row>
        <row r="100">
          <cell r="A100" t="str">
            <v>2920</v>
          </cell>
          <cell r="B100" t="str">
            <v>RATE CASE ACCUM AMORT</v>
          </cell>
          <cell r="C100" t="str">
            <v>BS</v>
          </cell>
          <cell r="D100">
            <v>0.01</v>
          </cell>
          <cell r="E100" t="b">
            <v>0</v>
          </cell>
        </row>
        <row r="101">
          <cell r="A101" t="str">
            <v>2930</v>
          </cell>
          <cell r="B101" t="str">
            <v>MISC REG ACCUM AMORT</v>
          </cell>
          <cell r="C101" t="str">
            <v>BS</v>
          </cell>
          <cell r="D101">
            <v>1158.28</v>
          </cell>
          <cell r="E101" t="b">
            <v>0</v>
          </cell>
        </row>
        <row r="102">
          <cell r="A102" t="str">
            <v>2960</v>
          </cell>
          <cell r="B102" t="str">
            <v>DEF CHGS-TANK MAINT&amp;REP WTR</v>
          </cell>
          <cell r="C102" t="str">
            <v>BS</v>
          </cell>
          <cell r="D102">
            <v>63645</v>
          </cell>
          <cell r="E102" t="b">
            <v>0</v>
          </cell>
        </row>
        <row r="103">
          <cell r="A103" t="str">
            <v>2965</v>
          </cell>
          <cell r="B103" t="str">
            <v>DEF CHGS-RELOCATION EXPENSES</v>
          </cell>
          <cell r="C103" t="str">
            <v>BS</v>
          </cell>
          <cell r="D103">
            <v>7406.24</v>
          </cell>
          <cell r="E103" t="b">
            <v>0</v>
          </cell>
        </row>
        <row r="104">
          <cell r="A104" t="str">
            <v>2980</v>
          </cell>
          <cell r="B104" t="str">
            <v>DEF CHGS-EMP FEES</v>
          </cell>
          <cell r="C104" t="str">
            <v>BS</v>
          </cell>
          <cell r="D104">
            <v>5341</v>
          </cell>
          <cell r="E104" t="b">
            <v>0</v>
          </cell>
        </row>
        <row r="105">
          <cell r="A105" t="str">
            <v>3005</v>
          </cell>
          <cell r="B105" t="str">
            <v>DEF CHGS-VOC TESTING</v>
          </cell>
          <cell r="C105" t="str">
            <v>BS</v>
          </cell>
          <cell r="D105">
            <v>47656.75</v>
          </cell>
          <cell r="E105" t="b">
            <v>0</v>
          </cell>
        </row>
        <row r="106">
          <cell r="A106" t="str">
            <v>3040</v>
          </cell>
          <cell r="B106" t="str">
            <v>DEF CHGS-TANK MAINT&amp;REP SWR</v>
          </cell>
          <cell r="C106" t="str">
            <v>BS</v>
          </cell>
          <cell r="D106">
            <v>33200</v>
          </cell>
          <cell r="E106" t="b">
            <v>0</v>
          </cell>
        </row>
        <row r="107">
          <cell r="A107" t="str">
            <v>3110</v>
          </cell>
          <cell r="B107" t="str">
            <v>AMORT - TANK MAINT&amp;REP WTR</v>
          </cell>
          <cell r="C107" t="str">
            <v>BS</v>
          </cell>
          <cell r="D107">
            <v>-49579</v>
          </cell>
          <cell r="E107" t="b">
            <v>0</v>
          </cell>
        </row>
        <row r="108">
          <cell r="A108" t="str">
            <v>3120</v>
          </cell>
          <cell r="B108" t="str">
            <v>AMORT - RELOCATION EXP</v>
          </cell>
          <cell r="C108" t="str">
            <v>BS</v>
          </cell>
          <cell r="D108">
            <v>-2512.0500000000002</v>
          </cell>
          <cell r="E108" t="b">
            <v>0</v>
          </cell>
        </row>
        <row r="109">
          <cell r="A109" t="str">
            <v>3135</v>
          </cell>
          <cell r="B109" t="str">
            <v>AMORT - EMPLOYEE FEES</v>
          </cell>
          <cell r="C109" t="str">
            <v>BS</v>
          </cell>
          <cell r="D109">
            <v>-59</v>
          </cell>
          <cell r="E109" t="b">
            <v>0</v>
          </cell>
        </row>
        <row r="110">
          <cell r="A110" t="str">
            <v>3160</v>
          </cell>
          <cell r="B110" t="str">
            <v>AMORT - VOC TESTING</v>
          </cell>
          <cell r="C110" t="str">
            <v>BS</v>
          </cell>
          <cell r="D110">
            <v>-29698.61</v>
          </cell>
          <cell r="E110" t="b">
            <v>0</v>
          </cell>
        </row>
        <row r="111">
          <cell r="A111" t="str">
            <v>3195</v>
          </cell>
          <cell r="B111" t="str">
            <v>AMORT - TANK MAINT&amp;REP SWR</v>
          </cell>
          <cell r="C111" t="str">
            <v>BS</v>
          </cell>
          <cell r="D111">
            <v>-31068</v>
          </cell>
          <cell r="E111" t="b">
            <v>0</v>
          </cell>
        </row>
        <row r="112">
          <cell r="A112" t="str">
            <v>3430</v>
          </cell>
          <cell r="B112" t="str">
            <v>CIAC-OTHER TANGIBLE PLT WATER</v>
          </cell>
          <cell r="C112" t="str">
            <v>BS</v>
          </cell>
          <cell r="D112">
            <v>-4994188.88</v>
          </cell>
          <cell r="E112" t="b">
            <v>0</v>
          </cell>
        </row>
        <row r="113">
          <cell r="A113" t="str">
            <v>3435</v>
          </cell>
          <cell r="B113" t="str">
            <v>CIAC-WATER-TAP</v>
          </cell>
          <cell r="C113" t="str">
            <v>BS</v>
          </cell>
          <cell r="D113">
            <v>-1149303.08</v>
          </cell>
          <cell r="E113" t="b">
            <v>0</v>
          </cell>
        </row>
        <row r="114">
          <cell r="A114" t="str">
            <v>3450</v>
          </cell>
          <cell r="B114" t="str">
            <v>CIAC-WTR PLT MOD FEE</v>
          </cell>
          <cell r="C114" t="str">
            <v>BS</v>
          </cell>
          <cell r="D114">
            <v>-179355</v>
          </cell>
          <cell r="E114" t="b">
            <v>0</v>
          </cell>
        </row>
        <row r="115">
          <cell r="A115" t="str">
            <v>3455</v>
          </cell>
          <cell r="B115" t="str">
            <v>CIAC-WTR PLT MTR FEE</v>
          </cell>
          <cell r="C115" t="str">
            <v>BS</v>
          </cell>
          <cell r="D115">
            <v>-33025</v>
          </cell>
          <cell r="E115" t="b">
            <v>0</v>
          </cell>
        </row>
        <row r="116">
          <cell r="A116" t="str">
            <v>3520</v>
          </cell>
          <cell r="B116" t="str">
            <v>CIAC-STRUCT/IMPRV GEN PLT</v>
          </cell>
          <cell r="C116" t="str">
            <v>BS</v>
          </cell>
          <cell r="D116">
            <v>-6128482.1799999997</v>
          </cell>
          <cell r="E116" t="b">
            <v>0</v>
          </cell>
        </row>
        <row r="117">
          <cell r="A117" t="str">
            <v>3705</v>
          </cell>
          <cell r="B117" t="str">
            <v>CIAC-SEWER-TAP</v>
          </cell>
          <cell r="C117" t="str">
            <v>BS</v>
          </cell>
          <cell r="D117">
            <v>-1060950.04</v>
          </cell>
          <cell r="E117" t="b">
            <v>0</v>
          </cell>
        </row>
        <row r="118">
          <cell r="A118" t="str">
            <v>3720</v>
          </cell>
          <cell r="B118" t="str">
            <v>CIAC-SWR PLT MOD FEE</v>
          </cell>
          <cell r="C118" t="str">
            <v>BS</v>
          </cell>
          <cell r="D118">
            <v>-262275</v>
          </cell>
          <cell r="E118" t="b">
            <v>0</v>
          </cell>
        </row>
        <row r="119">
          <cell r="A119" t="str">
            <v>3800</v>
          </cell>
          <cell r="B119" t="str">
            <v>ACC AMORT ORGANIZATION</v>
          </cell>
          <cell r="C119" t="str">
            <v>BS</v>
          </cell>
          <cell r="D119">
            <v>-3789.7</v>
          </cell>
          <cell r="E119" t="b">
            <v>0</v>
          </cell>
        </row>
        <row r="120">
          <cell r="A120" t="str">
            <v>3975</v>
          </cell>
          <cell r="B120" t="str">
            <v>ACC AMORT OTHER TANG PLT WATER</v>
          </cell>
          <cell r="C120" t="str">
            <v>BS</v>
          </cell>
          <cell r="D120">
            <v>1110012.94</v>
          </cell>
          <cell r="E120" t="b">
            <v>0</v>
          </cell>
        </row>
        <row r="121">
          <cell r="A121" t="str">
            <v>3980</v>
          </cell>
          <cell r="B121" t="str">
            <v>ACC AMORT WATER-CIAC TAP</v>
          </cell>
          <cell r="C121" t="str">
            <v>BS</v>
          </cell>
          <cell r="D121">
            <v>34955.230000000003</v>
          </cell>
          <cell r="E121" t="b">
            <v>0</v>
          </cell>
        </row>
        <row r="122">
          <cell r="A122" t="str">
            <v>4000</v>
          </cell>
          <cell r="B122" t="str">
            <v>ACC AMORT WTR PLT MOD FEE-NC</v>
          </cell>
          <cell r="C122" t="str">
            <v>BS</v>
          </cell>
          <cell r="D122">
            <v>3094.26</v>
          </cell>
          <cell r="E122" t="b">
            <v>0</v>
          </cell>
        </row>
        <row r="123">
          <cell r="A123" t="str">
            <v>4005</v>
          </cell>
          <cell r="B123" t="str">
            <v>ACC AMORT WTR PLT MTR FEE-NC</v>
          </cell>
          <cell r="C123" t="str">
            <v>BS</v>
          </cell>
          <cell r="D123">
            <v>574.28</v>
          </cell>
          <cell r="E123" t="b">
            <v>0</v>
          </cell>
        </row>
        <row r="124">
          <cell r="A124" t="str">
            <v>4030</v>
          </cell>
          <cell r="B124" t="str">
            <v>ACC AMORT ORGANIZATION</v>
          </cell>
          <cell r="C124" t="str">
            <v>BS</v>
          </cell>
          <cell r="D124">
            <v>0</v>
          </cell>
          <cell r="E124" t="b">
            <v>0</v>
          </cell>
        </row>
        <row r="125">
          <cell r="A125" t="str">
            <v>4070</v>
          </cell>
          <cell r="B125" t="str">
            <v>ACC AMORTSTRUCT/IMPRV GEN PLT</v>
          </cell>
          <cell r="C125" t="str">
            <v>BS</v>
          </cell>
          <cell r="D125">
            <v>1522574.99</v>
          </cell>
          <cell r="E125" t="b">
            <v>0</v>
          </cell>
        </row>
        <row r="126">
          <cell r="A126" t="str">
            <v>4265</v>
          </cell>
          <cell r="B126" t="str">
            <v>ACC AMORT SEWER-TAP</v>
          </cell>
          <cell r="C126" t="str">
            <v>BS</v>
          </cell>
          <cell r="D126">
            <v>26182.34</v>
          </cell>
          <cell r="E126" t="b">
            <v>0</v>
          </cell>
        </row>
        <row r="127">
          <cell r="A127" t="str">
            <v>4280</v>
          </cell>
          <cell r="B127" t="str">
            <v>ACC AMORT SWR PLT MOD FEE-NC</v>
          </cell>
          <cell r="C127" t="str">
            <v>BS</v>
          </cell>
          <cell r="D127">
            <v>4561.0200000000004</v>
          </cell>
          <cell r="E127" t="b">
            <v>0</v>
          </cell>
        </row>
        <row r="128">
          <cell r="A128" t="str">
            <v>4369</v>
          </cell>
          <cell r="B128" t="str">
            <v>DEF FED TAX - CIAC PRE 1987</v>
          </cell>
          <cell r="C128" t="str">
            <v>BS</v>
          </cell>
          <cell r="D128">
            <v>75068</v>
          </cell>
          <cell r="E128" t="b">
            <v>0</v>
          </cell>
        </row>
        <row r="129">
          <cell r="A129" t="str">
            <v>4371</v>
          </cell>
          <cell r="B129" t="str">
            <v>DEF FED TAX - TAP FEE POST 2000</v>
          </cell>
          <cell r="C129" t="str">
            <v>BS</v>
          </cell>
          <cell r="D129">
            <v>694298</v>
          </cell>
          <cell r="E129" t="b">
            <v>0</v>
          </cell>
        </row>
        <row r="130">
          <cell r="A130" t="str">
            <v>4377</v>
          </cell>
          <cell r="B130" t="str">
            <v>DEF FED TAX - DEF MAINT</v>
          </cell>
          <cell r="C130" t="str">
            <v>BS</v>
          </cell>
          <cell r="D130">
            <v>-20325</v>
          </cell>
          <cell r="E130" t="b">
            <v>0</v>
          </cell>
        </row>
        <row r="131">
          <cell r="A131" t="str">
            <v>4383</v>
          </cell>
          <cell r="B131" t="str">
            <v>DEF FED TAX - ORGN EXP</v>
          </cell>
          <cell r="C131" t="str">
            <v>BS</v>
          </cell>
          <cell r="D131">
            <v>-75212</v>
          </cell>
          <cell r="E131" t="b">
            <v>0</v>
          </cell>
        </row>
        <row r="132">
          <cell r="A132" t="str">
            <v>4385</v>
          </cell>
          <cell r="B132" t="str">
            <v>DEF FED TAX - BAD DEBT</v>
          </cell>
          <cell r="C132" t="str">
            <v>BS</v>
          </cell>
          <cell r="D132">
            <v>48776</v>
          </cell>
          <cell r="E132" t="b">
            <v>0</v>
          </cell>
        </row>
        <row r="133">
          <cell r="A133" t="str">
            <v>4387</v>
          </cell>
          <cell r="B133" t="str">
            <v>DEF FED TAX - DEPRECIATION</v>
          </cell>
          <cell r="C133" t="str">
            <v>BS</v>
          </cell>
          <cell r="D133">
            <v>-1318655</v>
          </cell>
          <cell r="E133" t="b">
            <v>0</v>
          </cell>
        </row>
        <row r="134">
          <cell r="A134" t="str">
            <v>4419</v>
          </cell>
          <cell r="B134" t="str">
            <v>DEF ST TAX - CIAC PRE 1987</v>
          </cell>
          <cell r="C134" t="str">
            <v>BS</v>
          </cell>
          <cell r="D134">
            <v>18331</v>
          </cell>
          <cell r="E134" t="b">
            <v>0</v>
          </cell>
        </row>
        <row r="135">
          <cell r="A135" t="str">
            <v>4421</v>
          </cell>
          <cell r="B135" t="str">
            <v>DEF ST TAX - TAP FEE POST 2000</v>
          </cell>
          <cell r="C135" t="str">
            <v>BS</v>
          </cell>
          <cell r="D135">
            <v>153686</v>
          </cell>
          <cell r="E135" t="b">
            <v>0</v>
          </cell>
        </row>
        <row r="136">
          <cell r="A136" t="str">
            <v>4427</v>
          </cell>
          <cell r="B136" t="str">
            <v>DEF ST TAX - DEF MAINT</v>
          </cell>
          <cell r="C136" t="str">
            <v>BS</v>
          </cell>
          <cell r="D136">
            <v>-4431</v>
          </cell>
          <cell r="E136" t="b">
            <v>0</v>
          </cell>
        </row>
        <row r="137">
          <cell r="A137" t="str">
            <v>4433</v>
          </cell>
          <cell r="B137" t="str">
            <v>DEF ST TAX - ORGN EXP</v>
          </cell>
          <cell r="C137" t="str">
            <v>BS</v>
          </cell>
          <cell r="D137">
            <v>-488</v>
          </cell>
          <cell r="E137" t="b">
            <v>0</v>
          </cell>
        </row>
        <row r="138">
          <cell r="A138" t="str">
            <v>4435</v>
          </cell>
          <cell r="B138" t="str">
            <v>DEF ST TAX - BAD DEBT</v>
          </cell>
          <cell r="C138" t="str">
            <v>BS</v>
          </cell>
          <cell r="D138">
            <v>-191</v>
          </cell>
          <cell r="E138" t="b">
            <v>0</v>
          </cell>
        </row>
        <row r="139">
          <cell r="A139" t="str">
            <v>4437</v>
          </cell>
          <cell r="B139" t="str">
            <v>DEF ST TAX - DEPRECIATION</v>
          </cell>
          <cell r="C139" t="str">
            <v>BS</v>
          </cell>
          <cell r="D139">
            <v>-245103</v>
          </cell>
          <cell r="E139" t="b">
            <v>0</v>
          </cell>
        </row>
        <row r="140">
          <cell r="A140" t="str">
            <v>4515</v>
          </cell>
          <cell r="B140" t="str">
            <v>A/P TRADE</v>
          </cell>
          <cell r="C140" t="str">
            <v>BS</v>
          </cell>
          <cell r="D140">
            <v>-100763.32</v>
          </cell>
          <cell r="E140" t="b">
            <v>0</v>
          </cell>
        </row>
        <row r="141">
          <cell r="A141" t="str">
            <v>4525</v>
          </cell>
          <cell r="B141" t="str">
            <v>A/P TRADE - ACCRUAL</v>
          </cell>
          <cell r="C141" t="str">
            <v>BS</v>
          </cell>
          <cell r="D141">
            <v>-22838.400000000001</v>
          </cell>
          <cell r="E141" t="b">
            <v>0</v>
          </cell>
        </row>
        <row r="142">
          <cell r="A142" t="str">
            <v>4527</v>
          </cell>
          <cell r="B142" t="str">
            <v>A/P TRADE - RECD NOT VOUCHERED</v>
          </cell>
          <cell r="C142" t="str">
            <v>BS</v>
          </cell>
          <cell r="D142">
            <v>-84617.77</v>
          </cell>
          <cell r="E142" t="b">
            <v>0</v>
          </cell>
        </row>
        <row r="143">
          <cell r="A143" t="str">
            <v>4535</v>
          </cell>
          <cell r="B143" t="str">
            <v>A/P-ASSOC COMPANIES</v>
          </cell>
          <cell r="C143" t="str">
            <v>BS</v>
          </cell>
          <cell r="D143">
            <v>12229199.16</v>
          </cell>
          <cell r="E143" t="b">
            <v>0</v>
          </cell>
        </row>
        <row r="144">
          <cell r="A144" t="str">
            <v>4545</v>
          </cell>
          <cell r="B144" t="str">
            <v>A/P MISCELLANEOUS</v>
          </cell>
          <cell r="C144" t="str">
            <v>BS</v>
          </cell>
          <cell r="D144">
            <v>194180.94</v>
          </cell>
          <cell r="E144" t="b">
            <v>0</v>
          </cell>
        </row>
        <row r="145">
          <cell r="A145" t="str">
            <v>4565</v>
          </cell>
          <cell r="B145" t="str">
            <v>ADVANCES FROM UTILITIES INC</v>
          </cell>
          <cell r="C145" t="str">
            <v>BS</v>
          </cell>
          <cell r="D145">
            <v>-8918414.7899999991</v>
          </cell>
          <cell r="E145" t="b">
            <v>0</v>
          </cell>
        </row>
        <row r="146">
          <cell r="A146" t="str">
            <v>4595</v>
          </cell>
          <cell r="B146" t="str">
            <v>CUSTOMER DEPOSITS</v>
          </cell>
          <cell r="C146" t="str">
            <v>BS</v>
          </cell>
          <cell r="D146">
            <v>-91705</v>
          </cell>
          <cell r="E146" t="b">
            <v>0</v>
          </cell>
        </row>
        <row r="147">
          <cell r="A147" t="str">
            <v>4612</v>
          </cell>
          <cell r="B147" t="str">
            <v>ACCRUED TAXES GENERAL</v>
          </cell>
          <cell r="C147" t="str">
            <v>BS</v>
          </cell>
          <cell r="D147">
            <v>-4936.16</v>
          </cell>
          <cell r="E147" t="b">
            <v>0</v>
          </cell>
        </row>
        <row r="148">
          <cell r="A148" t="str">
            <v>4614</v>
          </cell>
          <cell r="B148" t="str">
            <v>ACCRUED GROSS RECEIPT TAX</v>
          </cell>
          <cell r="C148" t="str">
            <v>BS</v>
          </cell>
          <cell r="D148">
            <v>-34276</v>
          </cell>
          <cell r="E148" t="b">
            <v>0</v>
          </cell>
        </row>
        <row r="149">
          <cell r="A149" t="str">
            <v>4630</v>
          </cell>
          <cell r="B149" t="str">
            <v>ACCRUED PERS PROP &amp; ICT TAX</v>
          </cell>
          <cell r="C149" t="str">
            <v>BS</v>
          </cell>
          <cell r="D149">
            <v>-1800</v>
          </cell>
          <cell r="E149" t="b">
            <v>0</v>
          </cell>
        </row>
        <row r="150">
          <cell r="A150" t="str">
            <v>4634</v>
          </cell>
          <cell r="B150" t="str">
            <v>ACCRUED SALES TAX</v>
          </cell>
          <cell r="C150" t="str">
            <v>BS</v>
          </cell>
          <cell r="D150">
            <v>-64.099999999999994</v>
          </cell>
          <cell r="E150" t="b">
            <v>0</v>
          </cell>
        </row>
        <row r="151">
          <cell r="A151" t="str">
            <v>4661</v>
          </cell>
          <cell r="B151" t="str">
            <v>ACCRUED ST INCOME TAX</v>
          </cell>
          <cell r="C151" t="str">
            <v>BS</v>
          </cell>
          <cell r="D151">
            <v>74448</v>
          </cell>
          <cell r="E151" t="b">
            <v>0</v>
          </cell>
        </row>
        <row r="152">
          <cell r="A152" t="str">
            <v>4685</v>
          </cell>
          <cell r="B152" t="str">
            <v>ACCRUED CUST DEP INTEREST</v>
          </cell>
          <cell r="C152" t="str">
            <v>BS</v>
          </cell>
          <cell r="D152">
            <v>-19570.3</v>
          </cell>
          <cell r="E152" t="b">
            <v>0</v>
          </cell>
        </row>
        <row r="153">
          <cell r="A153" t="str">
            <v>4715</v>
          </cell>
          <cell r="B153" t="str">
            <v>DEFERRED REVENUE</v>
          </cell>
          <cell r="C153" t="str">
            <v>BS</v>
          </cell>
          <cell r="D153">
            <v>-55535</v>
          </cell>
          <cell r="E153" t="b">
            <v>0</v>
          </cell>
        </row>
        <row r="154">
          <cell r="A154" t="str">
            <v>4735</v>
          </cell>
          <cell r="B154" t="str">
            <v>PAYABLE TO DEVELOPER</v>
          </cell>
          <cell r="C154" t="str">
            <v>BS</v>
          </cell>
          <cell r="D154">
            <v>-96778.83</v>
          </cell>
          <cell r="E154" t="b">
            <v>0</v>
          </cell>
        </row>
        <row r="155">
          <cell r="A155" t="str">
            <v>4780</v>
          </cell>
          <cell r="B155" t="str">
            <v>PAID IN CAPITAL</v>
          </cell>
          <cell r="C155" t="str">
            <v>BS</v>
          </cell>
          <cell r="D155">
            <v>-2600000</v>
          </cell>
          <cell r="E155" t="b">
            <v>0</v>
          </cell>
        </row>
        <row r="156">
          <cell r="A156" t="str">
            <v>4785</v>
          </cell>
          <cell r="B156" t="str">
            <v>MISC PAID IN CAPITAL</v>
          </cell>
          <cell r="C156" t="str">
            <v>BS</v>
          </cell>
          <cell r="D156">
            <v>-2766343.12</v>
          </cell>
          <cell r="E156" t="b">
            <v>0</v>
          </cell>
        </row>
        <row r="157">
          <cell r="A157" t="str">
            <v>4998</v>
          </cell>
          <cell r="B157" t="str">
            <v>RETAINED EARN-PRIOR YEARS</v>
          </cell>
          <cell r="C157" t="str">
            <v>BS</v>
          </cell>
          <cell r="D157">
            <v>-4683394.33</v>
          </cell>
          <cell r="E157" t="b">
            <v>0</v>
          </cell>
        </row>
        <row r="158">
          <cell r="A158" t="str">
            <v>5025</v>
          </cell>
          <cell r="B158" t="str">
            <v>WATER REVENUE-RESIDENTIAL</v>
          </cell>
          <cell r="C158" t="str">
            <v>IS</v>
          </cell>
          <cell r="D158">
            <v>-1722662.95</v>
          </cell>
          <cell r="E158" t="b">
            <v>0</v>
          </cell>
        </row>
        <row r="159">
          <cell r="A159" t="str">
            <v>5030</v>
          </cell>
          <cell r="B159" t="str">
            <v>WATER REVENUE-ACCRUALS</v>
          </cell>
          <cell r="C159" t="str">
            <v>IS</v>
          </cell>
          <cell r="D159">
            <v>-1433</v>
          </cell>
          <cell r="E159" t="b">
            <v>0</v>
          </cell>
        </row>
        <row r="160">
          <cell r="A160" t="str">
            <v>5035</v>
          </cell>
          <cell r="B160" t="str">
            <v>WATER REVENUE-COMMERCIAL</v>
          </cell>
          <cell r="C160" t="str">
            <v>IS</v>
          </cell>
          <cell r="D160">
            <v>-141408.35999999999</v>
          </cell>
          <cell r="E160" t="b">
            <v>0</v>
          </cell>
        </row>
        <row r="161">
          <cell r="A161" t="str">
            <v>5100</v>
          </cell>
          <cell r="B161" t="str">
            <v>SEWER REVENUE-RESIDENTIAL</v>
          </cell>
          <cell r="C161" t="str">
            <v>IS</v>
          </cell>
          <cell r="D161">
            <v>-969752.58</v>
          </cell>
          <cell r="E161" t="b">
            <v>0</v>
          </cell>
        </row>
        <row r="162">
          <cell r="A162" t="str">
            <v>5105</v>
          </cell>
          <cell r="B162" t="str">
            <v>SEWER REVENUE-ACCRUALS</v>
          </cell>
          <cell r="C162" t="str">
            <v>IS</v>
          </cell>
          <cell r="D162">
            <v>5887</v>
          </cell>
          <cell r="E162" t="b">
            <v>0</v>
          </cell>
        </row>
        <row r="163">
          <cell r="A163" t="str">
            <v>5110</v>
          </cell>
          <cell r="B163" t="str">
            <v>SEWER REVENUE-COMMERCIAL</v>
          </cell>
          <cell r="C163" t="str">
            <v>IS</v>
          </cell>
          <cell r="D163">
            <v>-135811.04</v>
          </cell>
          <cell r="E163" t="b">
            <v>0</v>
          </cell>
        </row>
        <row r="164">
          <cell r="A164" t="str">
            <v>5265</v>
          </cell>
          <cell r="B164" t="str">
            <v>FORFEITED DISCOUNTS</v>
          </cell>
          <cell r="C164" t="str">
            <v>IS</v>
          </cell>
          <cell r="D164">
            <v>-11600.3</v>
          </cell>
          <cell r="E164" t="b">
            <v>0</v>
          </cell>
        </row>
        <row r="165">
          <cell r="A165" t="str">
            <v>5270</v>
          </cell>
          <cell r="B165" t="str">
            <v>MISC SERVICE REVENUE</v>
          </cell>
          <cell r="C165" t="str">
            <v>IS</v>
          </cell>
          <cell r="D165">
            <v>-51128.160000000003</v>
          </cell>
          <cell r="E165" t="b">
            <v>0</v>
          </cell>
        </row>
        <row r="166">
          <cell r="A166" t="str">
            <v>5455</v>
          </cell>
          <cell r="B166" t="str">
            <v>PURCHASED SEWER TREATMENT</v>
          </cell>
          <cell r="C166" t="str">
            <v>IS</v>
          </cell>
          <cell r="D166">
            <v>161100</v>
          </cell>
          <cell r="E166" t="b">
            <v>0</v>
          </cell>
        </row>
        <row r="167">
          <cell r="A167" t="str">
            <v>5460</v>
          </cell>
          <cell r="B167" t="str">
            <v>PURCHASED SEWER - BILLINGS</v>
          </cell>
          <cell r="C167" t="str">
            <v>IS</v>
          </cell>
          <cell r="D167">
            <v>-152144.29999999999</v>
          </cell>
          <cell r="E167" t="b">
            <v>0</v>
          </cell>
        </row>
        <row r="168">
          <cell r="A168" t="str">
            <v>5465</v>
          </cell>
          <cell r="B168" t="str">
            <v>ELEC PWR - WATER SYSTEM</v>
          </cell>
          <cell r="C168" t="str">
            <v>IS</v>
          </cell>
          <cell r="D168">
            <v>166203.19</v>
          </cell>
          <cell r="E168" t="b">
            <v>0</v>
          </cell>
        </row>
        <row r="169">
          <cell r="A169" t="str">
            <v>5470</v>
          </cell>
          <cell r="B169" t="str">
            <v>ELEC PWR - SWR SYSTEM</v>
          </cell>
          <cell r="C169" t="str">
            <v>IS</v>
          </cell>
          <cell r="D169">
            <v>151512.17000000001</v>
          </cell>
          <cell r="E169" t="b">
            <v>0</v>
          </cell>
        </row>
        <row r="170">
          <cell r="A170" t="str">
            <v>5480</v>
          </cell>
          <cell r="B170" t="str">
            <v>CHLORINE</v>
          </cell>
          <cell r="C170" t="str">
            <v>IS</v>
          </cell>
          <cell r="D170">
            <v>20993.919999999998</v>
          </cell>
          <cell r="E170" t="b">
            <v>0</v>
          </cell>
        </row>
        <row r="171">
          <cell r="A171" t="str">
            <v>5485</v>
          </cell>
          <cell r="B171" t="str">
            <v>ODOR CONTROL CHEMICALS</v>
          </cell>
          <cell r="C171" t="str">
            <v>IS</v>
          </cell>
          <cell r="D171">
            <v>1335.2</v>
          </cell>
          <cell r="E171" t="b">
            <v>0</v>
          </cell>
        </row>
        <row r="172">
          <cell r="A172" t="str">
            <v>5490</v>
          </cell>
          <cell r="B172" t="str">
            <v>OTHER TREATMENT CHEMICALS</v>
          </cell>
          <cell r="C172" t="str">
            <v>IS</v>
          </cell>
          <cell r="D172">
            <v>66984</v>
          </cell>
          <cell r="E172" t="b">
            <v>0</v>
          </cell>
        </row>
        <row r="173">
          <cell r="A173" t="str">
            <v>5495</v>
          </cell>
          <cell r="B173" t="str">
            <v>METER READING</v>
          </cell>
          <cell r="C173" t="str">
            <v>IS</v>
          </cell>
          <cell r="D173">
            <v>42094.78</v>
          </cell>
          <cell r="E173" t="b">
            <v>0</v>
          </cell>
        </row>
        <row r="174">
          <cell r="A174" t="str">
            <v>5505</v>
          </cell>
          <cell r="B174" t="str">
            <v>AGENCY EXPENSE</v>
          </cell>
          <cell r="C174" t="str">
            <v>IS</v>
          </cell>
          <cell r="D174">
            <v>797.96</v>
          </cell>
          <cell r="E174" t="b">
            <v>0</v>
          </cell>
        </row>
        <row r="175">
          <cell r="A175" t="str">
            <v>5510</v>
          </cell>
          <cell r="B175" t="str">
            <v>UNCOLLECTIBLE ACCOUNTS</v>
          </cell>
          <cell r="C175" t="str">
            <v>IS</v>
          </cell>
          <cell r="D175">
            <v>10423.36</v>
          </cell>
          <cell r="E175" t="b">
            <v>0</v>
          </cell>
        </row>
        <row r="176">
          <cell r="A176" t="str">
            <v>5525</v>
          </cell>
          <cell r="B176" t="str">
            <v>BILL STOCK</v>
          </cell>
          <cell r="C176" t="str">
            <v>IS</v>
          </cell>
          <cell r="D176">
            <v>2279</v>
          </cell>
          <cell r="E176" t="b">
            <v>0</v>
          </cell>
        </row>
        <row r="177">
          <cell r="A177" t="str">
            <v>5530</v>
          </cell>
          <cell r="B177" t="str">
            <v>BILLING COMPUTER SUPPLIES</v>
          </cell>
          <cell r="C177" t="str">
            <v>IS</v>
          </cell>
          <cell r="D177">
            <v>1178</v>
          </cell>
          <cell r="E177" t="b">
            <v>0</v>
          </cell>
        </row>
        <row r="178">
          <cell r="A178" t="str">
            <v>5535</v>
          </cell>
          <cell r="B178" t="str">
            <v>BILLING ENVELOPES</v>
          </cell>
          <cell r="C178" t="str">
            <v>IS</v>
          </cell>
          <cell r="D178">
            <v>5337</v>
          </cell>
          <cell r="E178" t="b">
            <v>0</v>
          </cell>
        </row>
        <row r="179">
          <cell r="A179" t="str">
            <v>5540</v>
          </cell>
          <cell r="B179" t="str">
            <v>BILLING POSTAGE</v>
          </cell>
          <cell r="C179" t="str">
            <v>IS</v>
          </cell>
          <cell r="D179">
            <v>39424</v>
          </cell>
          <cell r="E179" t="b">
            <v>0</v>
          </cell>
        </row>
        <row r="180">
          <cell r="A180" t="str">
            <v>5545</v>
          </cell>
          <cell r="B180" t="str">
            <v>CUSTOMER SERVICE PRINTING</v>
          </cell>
          <cell r="C180" t="str">
            <v>IS</v>
          </cell>
          <cell r="D180">
            <v>1169.1500000000001</v>
          </cell>
          <cell r="E180" t="b">
            <v>0</v>
          </cell>
        </row>
        <row r="181">
          <cell r="A181" t="str">
            <v>5625</v>
          </cell>
          <cell r="B181" t="str">
            <v>401K/ESOP CONTRIBUTIONS</v>
          </cell>
          <cell r="C181" t="str">
            <v>IS</v>
          </cell>
          <cell r="D181">
            <v>20172</v>
          </cell>
          <cell r="E181" t="b">
            <v>0</v>
          </cell>
        </row>
        <row r="182">
          <cell r="A182" t="str">
            <v>5630</v>
          </cell>
          <cell r="B182" t="str">
            <v>DENTAL PREMIUMS</v>
          </cell>
          <cell r="C182" t="str">
            <v>IS</v>
          </cell>
          <cell r="D182">
            <v>440</v>
          </cell>
          <cell r="E182" t="b">
            <v>0</v>
          </cell>
        </row>
        <row r="183">
          <cell r="A183" t="str">
            <v>5635</v>
          </cell>
          <cell r="B183" t="str">
            <v>DENTAL INS REIMBURSEMENTS</v>
          </cell>
          <cell r="C183" t="str">
            <v>IS</v>
          </cell>
          <cell r="D183">
            <v>2994</v>
          </cell>
          <cell r="E183" t="b">
            <v>0</v>
          </cell>
        </row>
        <row r="184">
          <cell r="A184" t="str">
            <v>5640</v>
          </cell>
          <cell r="B184" t="str">
            <v>EMP PENSIONS &amp; BENEFITS</v>
          </cell>
          <cell r="C184" t="str">
            <v>IS</v>
          </cell>
          <cell r="D184">
            <v>7</v>
          </cell>
          <cell r="E184" t="b">
            <v>0</v>
          </cell>
        </row>
        <row r="185">
          <cell r="A185" t="str">
            <v>5645</v>
          </cell>
          <cell r="B185" t="str">
            <v>EMPLOYEE INS DEDUCTIONS</v>
          </cell>
          <cell r="C185" t="str">
            <v>IS</v>
          </cell>
          <cell r="D185">
            <v>-10059</v>
          </cell>
          <cell r="E185" t="b">
            <v>0</v>
          </cell>
        </row>
        <row r="186">
          <cell r="A186" t="str">
            <v>5650</v>
          </cell>
          <cell r="B186" t="str">
            <v>HEALTH COSTS &amp; OTHER</v>
          </cell>
          <cell r="C186" t="str">
            <v>IS</v>
          </cell>
          <cell r="D186">
            <v>821</v>
          </cell>
          <cell r="E186" t="b">
            <v>0</v>
          </cell>
        </row>
        <row r="187">
          <cell r="A187" t="str">
            <v>5655</v>
          </cell>
          <cell r="B187" t="str">
            <v>HEALTH INS REIMBURSEMENTS</v>
          </cell>
          <cell r="C187" t="str">
            <v>IS</v>
          </cell>
          <cell r="D187">
            <v>97118</v>
          </cell>
          <cell r="E187" t="b">
            <v>0</v>
          </cell>
        </row>
        <row r="188">
          <cell r="A188" t="str">
            <v>5660</v>
          </cell>
          <cell r="B188" t="str">
            <v>OTHER EMP PENSION/BENEFITS</v>
          </cell>
          <cell r="C188" t="str">
            <v>IS</v>
          </cell>
          <cell r="D188">
            <v>10012.34</v>
          </cell>
          <cell r="E188" t="b">
            <v>0</v>
          </cell>
        </row>
        <row r="189">
          <cell r="A189" t="str">
            <v>5665</v>
          </cell>
          <cell r="B189" t="str">
            <v>PENSION CONTRIBUTIONS</v>
          </cell>
          <cell r="C189" t="str">
            <v>IS</v>
          </cell>
          <cell r="D189">
            <v>15207</v>
          </cell>
          <cell r="E189" t="b">
            <v>0</v>
          </cell>
        </row>
        <row r="190">
          <cell r="A190" t="str">
            <v>5670</v>
          </cell>
          <cell r="B190" t="str">
            <v>TERM LIFE INS</v>
          </cell>
          <cell r="C190" t="str">
            <v>IS</v>
          </cell>
          <cell r="D190">
            <v>1426</v>
          </cell>
          <cell r="E190" t="b">
            <v>0</v>
          </cell>
        </row>
        <row r="191">
          <cell r="A191" t="str">
            <v>5675</v>
          </cell>
          <cell r="B191" t="str">
            <v>TERM LIFE INS-OPT</v>
          </cell>
          <cell r="C191" t="str">
            <v>IS</v>
          </cell>
          <cell r="D191">
            <v>24</v>
          </cell>
          <cell r="E191" t="b">
            <v>0</v>
          </cell>
        </row>
        <row r="192">
          <cell r="A192" t="str">
            <v>5680</v>
          </cell>
          <cell r="B192" t="str">
            <v>DEPEND LIFE INS-OPT</v>
          </cell>
          <cell r="C192" t="str">
            <v>IS</v>
          </cell>
          <cell r="D192">
            <v>2</v>
          </cell>
          <cell r="E192" t="b">
            <v>0</v>
          </cell>
        </row>
        <row r="193">
          <cell r="A193" t="str">
            <v>5690</v>
          </cell>
          <cell r="B193" t="str">
            <v>TUITION</v>
          </cell>
          <cell r="C193" t="str">
            <v>IS</v>
          </cell>
          <cell r="D193">
            <v>564</v>
          </cell>
          <cell r="E193" t="b">
            <v>0</v>
          </cell>
        </row>
        <row r="194">
          <cell r="A194" t="str">
            <v>5715</v>
          </cell>
          <cell r="B194" t="str">
            <v>INSURANCE-OTHER</v>
          </cell>
          <cell r="C194" t="str">
            <v>IS</v>
          </cell>
          <cell r="D194">
            <v>36266</v>
          </cell>
          <cell r="E194" t="b">
            <v>0</v>
          </cell>
        </row>
        <row r="195">
          <cell r="A195" t="str">
            <v>5735</v>
          </cell>
          <cell r="B195" t="str">
            <v>COMPUTER MAINTENANCE</v>
          </cell>
          <cell r="C195" t="str">
            <v>IS</v>
          </cell>
          <cell r="D195">
            <v>38458</v>
          </cell>
          <cell r="E195" t="b">
            <v>0</v>
          </cell>
        </row>
        <row r="196">
          <cell r="A196" t="str">
            <v>5740</v>
          </cell>
          <cell r="B196" t="str">
            <v>COMPUTER SUPPLIES</v>
          </cell>
          <cell r="C196" t="str">
            <v>IS</v>
          </cell>
          <cell r="D196">
            <v>1709</v>
          </cell>
          <cell r="E196" t="b">
            <v>0</v>
          </cell>
        </row>
        <row r="197">
          <cell r="A197" t="str">
            <v>5745</v>
          </cell>
          <cell r="B197" t="str">
            <v>COMPUTER AMORT &amp; PROG COST</v>
          </cell>
          <cell r="C197" t="str">
            <v>IS</v>
          </cell>
          <cell r="D197">
            <v>5052</v>
          </cell>
          <cell r="E197" t="b">
            <v>0</v>
          </cell>
        </row>
        <row r="198">
          <cell r="A198" t="str">
            <v>5750</v>
          </cell>
          <cell r="B198" t="str">
            <v>INTERNET SUPPLIER</v>
          </cell>
          <cell r="C198" t="str">
            <v>IS</v>
          </cell>
          <cell r="D198">
            <v>2311</v>
          </cell>
          <cell r="E198" t="b">
            <v>0</v>
          </cell>
        </row>
        <row r="199">
          <cell r="A199" t="str">
            <v>5755</v>
          </cell>
          <cell r="B199" t="str">
            <v>MICROFILMING</v>
          </cell>
          <cell r="C199" t="str">
            <v>IS</v>
          </cell>
          <cell r="D199">
            <v>409</v>
          </cell>
          <cell r="E199" t="b">
            <v>0</v>
          </cell>
        </row>
        <row r="200">
          <cell r="A200" t="str">
            <v>5760</v>
          </cell>
          <cell r="B200" t="str">
            <v>WEBSITE DEVELOPMENT</v>
          </cell>
          <cell r="C200" t="str">
            <v>IS</v>
          </cell>
          <cell r="D200">
            <v>988</v>
          </cell>
          <cell r="E200" t="b">
            <v>0</v>
          </cell>
        </row>
        <row r="201">
          <cell r="A201" t="str">
            <v>5790</v>
          </cell>
          <cell r="B201" t="str">
            <v>BANK SERVICE CHARGE</v>
          </cell>
          <cell r="C201" t="str">
            <v>IS</v>
          </cell>
          <cell r="D201">
            <v>12495</v>
          </cell>
          <cell r="E201" t="b">
            <v>0</v>
          </cell>
        </row>
        <row r="202">
          <cell r="A202" t="str">
            <v>5800</v>
          </cell>
          <cell r="B202" t="str">
            <v>LETTER OF CREDIT FEE</v>
          </cell>
          <cell r="C202" t="str">
            <v>IS</v>
          </cell>
          <cell r="D202">
            <v>40105.33</v>
          </cell>
          <cell r="E202" t="b">
            <v>0</v>
          </cell>
        </row>
        <row r="203">
          <cell r="A203" t="str">
            <v>5810</v>
          </cell>
          <cell r="B203" t="str">
            <v>MEMBERSHIPS</v>
          </cell>
          <cell r="C203" t="str">
            <v>IS</v>
          </cell>
          <cell r="D203">
            <v>2421</v>
          </cell>
          <cell r="E203" t="b">
            <v>0</v>
          </cell>
        </row>
        <row r="204">
          <cell r="A204" t="str">
            <v>5820</v>
          </cell>
          <cell r="B204" t="str">
            <v>TRAINING EXPENSE</v>
          </cell>
          <cell r="C204" t="str">
            <v>IS</v>
          </cell>
          <cell r="D204">
            <v>6550.84</v>
          </cell>
          <cell r="E204" t="b">
            <v>0</v>
          </cell>
        </row>
        <row r="205">
          <cell r="A205" t="str">
            <v>5825</v>
          </cell>
          <cell r="B205" t="str">
            <v>OTHER MISC EXPENSE</v>
          </cell>
          <cell r="C205" t="str">
            <v>IS</v>
          </cell>
          <cell r="D205">
            <v>7774.72</v>
          </cell>
          <cell r="E205" t="b">
            <v>0</v>
          </cell>
        </row>
        <row r="206">
          <cell r="A206" t="str">
            <v>5855</v>
          </cell>
          <cell r="B206" t="str">
            <v>ANSWERING SERVICE</v>
          </cell>
          <cell r="C206" t="str">
            <v>IS</v>
          </cell>
          <cell r="D206">
            <v>3809</v>
          </cell>
          <cell r="E206" t="b">
            <v>0</v>
          </cell>
        </row>
        <row r="207">
          <cell r="A207" t="str">
            <v>5860</v>
          </cell>
          <cell r="B207" t="str">
            <v>CLEANING SUPPLIES</v>
          </cell>
          <cell r="C207" t="str">
            <v>IS</v>
          </cell>
          <cell r="D207">
            <v>276.19</v>
          </cell>
          <cell r="E207" t="b">
            <v>0</v>
          </cell>
        </row>
        <row r="208">
          <cell r="A208" t="str">
            <v>5865</v>
          </cell>
          <cell r="B208" t="str">
            <v>COPY MACHINE</v>
          </cell>
          <cell r="C208" t="str">
            <v>IS</v>
          </cell>
          <cell r="D208">
            <v>3465</v>
          </cell>
          <cell r="E208" t="b">
            <v>0</v>
          </cell>
        </row>
        <row r="209">
          <cell r="A209" t="str">
            <v>5880</v>
          </cell>
          <cell r="B209" t="str">
            <v>OFFICE SUPPLY STORES</v>
          </cell>
          <cell r="C209" t="str">
            <v>IS</v>
          </cell>
          <cell r="D209">
            <v>3869</v>
          </cell>
          <cell r="E209" t="b">
            <v>0</v>
          </cell>
        </row>
        <row r="210">
          <cell r="A210" t="str">
            <v>5885</v>
          </cell>
          <cell r="B210" t="str">
            <v>PRINTING/BLUEPRINTS</v>
          </cell>
          <cell r="C210" t="str">
            <v>IS</v>
          </cell>
          <cell r="D210">
            <v>1729.01</v>
          </cell>
          <cell r="E210" t="b">
            <v>0</v>
          </cell>
        </row>
        <row r="211">
          <cell r="A211" t="str">
            <v>5890</v>
          </cell>
          <cell r="B211" t="str">
            <v>PUBL SUBSCRIPTIONS/TAPES</v>
          </cell>
          <cell r="C211" t="str">
            <v>IS</v>
          </cell>
          <cell r="D211">
            <v>1291.44</v>
          </cell>
          <cell r="E211" t="b">
            <v>0</v>
          </cell>
        </row>
        <row r="212">
          <cell r="A212" t="str">
            <v>5895</v>
          </cell>
          <cell r="B212" t="str">
            <v>SHIPPING CHARGES</v>
          </cell>
          <cell r="C212" t="str">
            <v>IS</v>
          </cell>
          <cell r="D212">
            <v>7466.77</v>
          </cell>
          <cell r="E212" t="b">
            <v>0</v>
          </cell>
        </row>
        <row r="213">
          <cell r="A213" t="str">
            <v>5900</v>
          </cell>
          <cell r="B213" t="str">
            <v>OTHER OFFICE EXPENSES</v>
          </cell>
          <cell r="C213" t="str">
            <v>IS</v>
          </cell>
          <cell r="D213">
            <v>25701.32</v>
          </cell>
          <cell r="E213" t="b">
            <v>0</v>
          </cell>
        </row>
        <row r="214">
          <cell r="A214" t="str">
            <v>5930</v>
          </cell>
          <cell r="B214" t="str">
            <v>OFFICE ELECTRIC</v>
          </cell>
          <cell r="C214" t="str">
            <v>IS</v>
          </cell>
          <cell r="D214">
            <v>3532.48</v>
          </cell>
          <cell r="E214" t="b">
            <v>0</v>
          </cell>
        </row>
        <row r="215">
          <cell r="A215" t="str">
            <v>5935</v>
          </cell>
          <cell r="B215" t="str">
            <v>OFFICE GAS</v>
          </cell>
          <cell r="C215" t="str">
            <v>IS</v>
          </cell>
          <cell r="D215">
            <v>1070.56</v>
          </cell>
          <cell r="E215" t="b">
            <v>0</v>
          </cell>
        </row>
        <row r="216">
          <cell r="A216" t="str">
            <v>5940</v>
          </cell>
          <cell r="B216" t="str">
            <v>OFFICE WATER</v>
          </cell>
          <cell r="C216" t="str">
            <v>IS</v>
          </cell>
          <cell r="D216">
            <v>120</v>
          </cell>
          <cell r="E216" t="b">
            <v>0</v>
          </cell>
        </row>
        <row r="217">
          <cell r="A217" t="str">
            <v>5945</v>
          </cell>
          <cell r="B217" t="str">
            <v>OFFICE TELECOM</v>
          </cell>
          <cell r="C217" t="str">
            <v>IS</v>
          </cell>
          <cell r="D217">
            <v>52337.29</v>
          </cell>
          <cell r="E217" t="b">
            <v>0</v>
          </cell>
        </row>
        <row r="218">
          <cell r="A218" t="str">
            <v>5950</v>
          </cell>
          <cell r="B218" t="str">
            <v>OFFICE GARBAGE REMOVAL</v>
          </cell>
          <cell r="C218" t="str">
            <v>IS</v>
          </cell>
          <cell r="D218">
            <v>5453.61</v>
          </cell>
          <cell r="E218" t="b">
            <v>0</v>
          </cell>
        </row>
        <row r="219">
          <cell r="A219" t="str">
            <v>5955</v>
          </cell>
          <cell r="B219" t="str">
            <v>OFFICE LANDSCAPE / MOW / PLOW</v>
          </cell>
          <cell r="C219" t="str">
            <v>IS</v>
          </cell>
          <cell r="D219">
            <v>39959</v>
          </cell>
          <cell r="E219" t="b">
            <v>0</v>
          </cell>
        </row>
        <row r="220">
          <cell r="A220" t="str">
            <v>5960</v>
          </cell>
          <cell r="B220" t="str">
            <v>OFFICE ALARM SYS PHONE EXP</v>
          </cell>
          <cell r="C220" t="str">
            <v>IS</v>
          </cell>
          <cell r="D220">
            <v>5646.87</v>
          </cell>
          <cell r="E220" t="b">
            <v>0</v>
          </cell>
        </row>
        <row r="221">
          <cell r="A221" t="str">
            <v>5965</v>
          </cell>
          <cell r="B221" t="str">
            <v>OFFICE MAINTENANCE</v>
          </cell>
          <cell r="C221" t="str">
            <v>IS</v>
          </cell>
          <cell r="D221">
            <v>3670</v>
          </cell>
          <cell r="E221" t="b">
            <v>0</v>
          </cell>
        </row>
        <row r="222">
          <cell r="A222" t="str">
            <v>5970</v>
          </cell>
          <cell r="B222" t="str">
            <v>OFFICE CLEANING SERVICE</v>
          </cell>
          <cell r="C222" t="str">
            <v>IS</v>
          </cell>
          <cell r="D222">
            <v>2902</v>
          </cell>
          <cell r="E222" t="b">
            <v>0</v>
          </cell>
        </row>
        <row r="223">
          <cell r="A223" t="str">
            <v>5975</v>
          </cell>
          <cell r="B223" t="str">
            <v>OFFICE MACHINE/HEAT&amp;COOL</v>
          </cell>
          <cell r="C223" t="str">
            <v>IS</v>
          </cell>
          <cell r="D223">
            <v>245</v>
          </cell>
          <cell r="E223" t="b">
            <v>0</v>
          </cell>
        </row>
        <row r="224">
          <cell r="A224" t="str">
            <v>5985</v>
          </cell>
          <cell r="B224" t="str">
            <v>TELEMETERING PHONE EXPENSE</v>
          </cell>
          <cell r="C224" t="str">
            <v>IS</v>
          </cell>
          <cell r="D224">
            <v>2222</v>
          </cell>
          <cell r="E224" t="b">
            <v>0</v>
          </cell>
        </row>
        <row r="225">
          <cell r="A225" t="str">
            <v>6005</v>
          </cell>
          <cell r="B225" t="str">
            <v>ACCOUNTING STUDIES</v>
          </cell>
          <cell r="C225" t="str">
            <v>IS</v>
          </cell>
          <cell r="D225">
            <v>6826</v>
          </cell>
          <cell r="E225" t="b">
            <v>0</v>
          </cell>
        </row>
        <row r="226">
          <cell r="A226" t="str">
            <v>6010</v>
          </cell>
          <cell r="B226" t="str">
            <v>AUDIT FEES</v>
          </cell>
          <cell r="C226" t="str">
            <v>IS</v>
          </cell>
          <cell r="D226">
            <v>7890</v>
          </cell>
          <cell r="E226" t="b">
            <v>0</v>
          </cell>
        </row>
        <row r="227">
          <cell r="A227" t="str">
            <v>6015</v>
          </cell>
          <cell r="B227" t="str">
            <v>EMPLOY FINDER FEES</v>
          </cell>
          <cell r="C227" t="str">
            <v>IS</v>
          </cell>
          <cell r="D227">
            <v>14522</v>
          </cell>
          <cell r="E227" t="b">
            <v>0</v>
          </cell>
        </row>
        <row r="228">
          <cell r="A228" t="str">
            <v>6020</v>
          </cell>
          <cell r="B228" t="str">
            <v>ENGINEERING FEES</v>
          </cell>
          <cell r="C228" t="str">
            <v>IS</v>
          </cell>
          <cell r="D228">
            <v>138.75</v>
          </cell>
          <cell r="E228" t="b">
            <v>0</v>
          </cell>
        </row>
        <row r="229">
          <cell r="A229" t="str">
            <v>6025</v>
          </cell>
          <cell r="B229" t="str">
            <v>LEGAL FEES</v>
          </cell>
          <cell r="C229" t="str">
            <v>IS</v>
          </cell>
          <cell r="D229">
            <v>5044.5</v>
          </cell>
          <cell r="E229" t="b">
            <v>0</v>
          </cell>
        </row>
        <row r="230">
          <cell r="A230" t="str">
            <v>6035</v>
          </cell>
          <cell r="B230" t="str">
            <v>PAYROLL SERVICES</v>
          </cell>
          <cell r="C230" t="str">
            <v>IS</v>
          </cell>
          <cell r="D230">
            <v>2665</v>
          </cell>
          <cell r="E230" t="b">
            <v>0</v>
          </cell>
        </row>
        <row r="231">
          <cell r="A231" t="str">
            <v>6040</v>
          </cell>
          <cell r="B231" t="str">
            <v>TAX RETURN REVIEW</v>
          </cell>
          <cell r="C231" t="str">
            <v>IS</v>
          </cell>
          <cell r="D231">
            <v>2035</v>
          </cell>
          <cell r="E231" t="b">
            <v>0</v>
          </cell>
        </row>
        <row r="232">
          <cell r="A232" t="str">
            <v>6045</v>
          </cell>
          <cell r="B232" t="str">
            <v>TEMP EMPLOY - CLERICAL</v>
          </cell>
          <cell r="C232" t="str">
            <v>IS</v>
          </cell>
          <cell r="D232">
            <v>16490</v>
          </cell>
          <cell r="E232" t="b">
            <v>0</v>
          </cell>
        </row>
        <row r="233">
          <cell r="A233" t="str">
            <v>6050</v>
          </cell>
          <cell r="B233" t="str">
            <v>OTHER OUTSIDE SERVICES</v>
          </cell>
          <cell r="C233" t="str">
            <v>IS</v>
          </cell>
          <cell r="D233">
            <v>2846</v>
          </cell>
          <cell r="E233" t="b">
            <v>0</v>
          </cell>
        </row>
        <row r="234">
          <cell r="A234" t="str">
            <v>6065</v>
          </cell>
          <cell r="B234" t="str">
            <v>RATE CASE AMORT EXPENSE</v>
          </cell>
          <cell r="C234" t="str">
            <v>IS</v>
          </cell>
          <cell r="D234">
            <v>280.22000000000003</v>
          </cell>
          <cell r="E234" t="b">
            <v>0</v>
          </cell>
        </row>
        <row r="235">
          <cell r="A235" t="str">
            <v>6090</v>
          </cell>
          <cell r="B235" t="str">
            <v>RENT</v>
          </cell>
          <cell r="C235" t="str">
            <v>IS</v>
          </cell>
          <cell r="D235">
            <v>34077.879999999997</v>
          </cell>
          <cell r="E235" t="b">
            <v>0</v>
          </cell>
        </row>
        <row r="236">
          <cell r="A236" t="str">
            <v>6105</v>
          </cell>
          <cell r="B236" t="str">
            <v>SALARIES-SYSTEM PROJECT</v>
          </cell>
          <cell r="C236" t="str">
            <v>IS</v>
          </cell>
          <cell r="D236">
            <v>16150</v>
          </cell>
          <cell r="E236" t="b">
            <v>0</v>
          </cell>
        </row>
        <row r="237">
          <cell r="A237" t="str">
            <v>6110</v>
          </cell>
          <cell r="B237" t="str">
            <v>SALARIES-ACCTG/FINANCE</v>
          </cell>
          <cell r="C237" t="str">
            <v>IS</v>
          </cell>
          <cell r="D237">
            <v>39554</v>
          </cell>
          <cell r="E237" t="b">
            <v>0</v>
          </cell>
        </row>
        <row r="238">
          <cell r="A238" t="str">
            <v>6115</v>
          </cell>
          <cell r="B238" t="str">
            <v>SALARIES-ADMIN</v>
          </cell>
          <cell r="C238" t="str">
            <v>IS</v>
          </cell>
          <cell r="D238">
            <v>9578</v>
          </cell>
          <cell r="E238" t="b">
            <v>0</v>
          </cell>
        </row>
        <row r="239">
          <cell r="A239" t="str">
            <v>6120</v>
          </cell>
          <cell r="B239" t="str">
            <v>SALARIES-OFFICERS/STKHLDR</v>
          </cell>
          <cell r="C239" t="str">
            <v>IS</v>
          </cell>
          <cell r="D239">
            <v>40809</v>
          </cell>
          <cell r="E239" t="b">
            <v>0</v>
          </cell>
        </row>
        <row r="240">
          <cell r="A240" t="str">
            <v>6125</v>
          </cell>
          <cell r="B240" t="str">
            <v>SALARIES-HR</v>
          </cell>
          <cell r="C240" t="str">
            <v>IS</v>
          </cell>
          <cell r="D240">
            <v>15655</v>
          </cell>
          <cell r="E240" t="b">
            <v>0</v>
          </cell>
        </row>
        <row r="241">
          <cell r="A241" t="str">
            <v>6130</v>
          </cell>
          <cell r="B241" t="str">
            <v>SALARIES-MIS</v>
          </cell>
          <cell r="C241" t="str">
            <v>IS</v>
          </cell>
          <cell r="D241">
            <v>13147</v>
          </cell>
          <cell r="E241" t="b">
            <v>0</v>
          </cell>
        </row>
        <row r="242">
          <cell r="A242" t="str">
            <v>6135</v>
          </cell>
          <cell r="B242" t="str">
            <v>SALARIES-LEADERSHIP OPS</v>
          </cell>
          <cell r="C242" t="str">
            <v>IS</v>
          </cell>
          <cell r="D242">
            <v>12732</v>
          </cell>
          <cell r="E242" t="b">
            <v>0</v>
          </cell>
        </row>
        <row r="243">
          <cell r="A243" t="str">
            <v>6140</v>
          </cell>
          <cell r="B243" t="str">
            <v>SALARIES-REGULATORY</v>
          </cell>
          <cell r="C243" t="str">
            <v>IS</v>
          </cell>
          <cell r="D243">
            <v>31715</v>
          </cell>
          <cell r="E243" t="b">
            <v>0</v>
          </cell>
        </row>
        <row r="244">
          <cell r="A244" t="str">
            <v>6145</v>
          </cell>
          <cell r="B244" t="str">
            <v>SALARIES-CUSTOMER SERVICE</v>
          </cell>
          <cell r="C244" t="str">
            <v>IS</v>
          </cell>
          <cell r="D244">
            <v>245</v>
          </cell>
          <cell r="E244" t="b">
            <v>0</v>
          </cell>
        </row>
        <row r="245">
          <cell r="A245" t="str">
            <v>6150</v>
          </cell>
          <cell r="B245" t="str">
            <v>SALARIES-OPERATIONS FIELD</v>
          </cell>
          <cell r="C245" t="str">
            <v>IS</v>
          </cell>
          <cell r="D245">
            <v>451427</v>
          </cell>
          <cell r="E245" t="b">
            <v>0</v>
          </cell>
        </row>
        <row r="246">
          <cell r="A246" t="str">
            <v>6155</v>
          </cell>
          <cell r="B246" t="str">
            <v>SALARIES-OPERATIONS OFFICE</v>
          </cell>
          <cell r="C246" t="str">
            <v>IS</v>
          </cell>
          <cell r="D246">
            <v>93948</v>
          </cell>
          <cell r="E246" t="b">
            <v>0</v>
          </cell>
        </row>
        <row r="247">
          <cell r="A247" t="str">
            <v>6160</v>
          </cell>
          <cell r="B247" t="str">
            <v>SALARIES-CHGD TO PLT-WSC</v>
          </cell>
          <cell r="C247" t="str">
            <v>IS</v>
          </cell>
          <cell r="D247">
            <v>-110584.68</v>
          </cell>
          <cell r="E247" t="b">
            <v>0</v>
          </cell>
        </row>
        <row r="248">
          <cell r="A248" t="str">
            <v>6165</v>
          </cell>
          <cell r="B248" t="str">
            <v>CAPITALIZED TIME ADJUSTMENT</v>
          </cell>
          <cell r="C248" t="str">
            <v>IS</v>
          </cell>
          <cell r="D248">
            <v>-2222.35</v>
          </cell>
          <cell r="E248" t="b">
            <v>0</v>
          </cell>
        </row>
        <row r="249">
          <cell r="A249" t="str">
            <v>6185</v>
          </cell>
          <cell r="B249" t="str">
            <v>MARKETING: TRAVELS/LODGING</v>
          </cell>
          <cell r="C249" t="str">
            <v>IS</v>
          </cell>
          <cell r="D249">
            <v>10112.68</v>
          </cell>
          <cell r="E249" t="b">
            <v>0</v>
          </cell>
        </row>
        <row r="250">
          <cell r="A250" t="str">
            <v>6200</v>
          </cell>
          <cell r="B250" t="str">
            <v>MARKETING: MEALS &amp; RELATED EXP</v>
          </cell>
          <cell r="C250" t="str">
            <v>IS</v>
          </cell>
          <cell r="D250">
            <v>2277.9</v>
          </cell>
          <cell r="E250" t="b">
            <v>0</v>
          </cell>
        </row>
        <row r="251">
          <cell r="A251" t="str">
            <v>6215</v>
          </cell>
          <cell r="B251" t="str">
            <v>FUEL</v>
          </cell>
          <cell r="C251" t="str">
            <v>IS</v>
          </cell>
          <cell r="D251">
            <v>30973.66</v>
          </cell>
          <cell r="E251" t="b">
            <v>0</v>
          </cell>
        </row>
        <row r="252">
          <cell r="A252" t="str">
            <v>6220</v>
          </cell>
          <cell r="B252" t="str">
            <v>AUTO REPAIR/TIRES</v>
          </cell>
          <cell r="C252" t="str">
            <v>IS</v>
          </cell>
          <cell r="D252">
            <v>12446.35</v>
          </cell>
          <cell r="E252" t="b">
            <v>0</v>
          </cell>
        </row>
        <row r="253">
          <cell r="A253" t="str">
            <v>6225</v>
          </cell>
          <cell r="B253" t="str">
            <v>AUTO LICENSES</v>
          </cell>
          <cell r="C253" t="str">
            <v>IS</v>
          </cell>
          <cell r="D253">
            <v>2560.3000000000002</v>
          </cell>
          <cell r="E253" t="b">
            <v>0</v>
          </cell>
        </row>
        <row r="254">
          <cell r="A254" t="str">
            <v>6230</v>
          </cell>
          <cell r="B254" t="str">
            <v>OTHER TRANS EXPENSES</v>
          </cell>
          <cell r="C254" t="str">
            <v>IS</v>
          </cell>
          <cell r="D254">
            <v>917</v>
          </cell>
          <cell r="E254" t="b">
            <v>0</v>
          </cell>
        </row>
        <row r="255">
          <cell r="A255" t="str">
            <v>6255</v>
          </cell>
          <cell r="B255" t="str">
            <v>TEST-WATER</v>
          </cell>
          <cell r="C255" t="str">
            <v>IS</v>
          </cell>
          <cell r="D255">
            <v>32727.37</v>
          </cell>
          <cell r="E255" t="b">
            <v>0</v>
          </cell>
        </row>
        <row r="256">
          <cell r="A256" t="str">
            <v>6260</v>
          </cell>
          <cell r="B256" t="str">
            <v>TEST-EQUIP/CHEMICAL</v>
          </cell>
          <cell r="C256" t="str">
            <v>IS</v>
          </cell>
          <cell r="D256">
            <v>9462.18</v>
          </cell>
          <cell r="E256" t="b">
            <v>0</v>
          </cell>
        </row>
        <row r="257">
          <cell r="A257" t="str">
            <v>6270</v>
          </cell>
          <cell r="B257" t="str">
            <v>TEST-SEWER</v>
          </cell>
          <cell r="C257" t="str">
            <v>IS</v>
          </cell>
          <cell r="D257">
            <v>13522</v>
          </cell>
          <cell r="E257" t="b">
            <v>0</v>
          </cell>
        </row>
        <row r="258">
          <cell r="A258" t="str">
            <v>6285</v>
          </cell>
          <cell r="B258" t="str">
            <v>WATER-MAINT SUPPLIES</v>
          </cell>
          <cell r="C258" t="str">
            <v>IS</v>
          </cell>
          <cell r="D258">
            <v>7256.43</v>
          </cell>
          <cell r="E258" t="b">
            <v>0</v>
          </cell>
        </row>
        <row r="259">
          <cell r="A259" t="str">
            <v>6290</v>
          </cell>
          <cell r="B259" t="str">
            <v>WATER-MAINT REPAIRS</v>
          </cell>
          <cell r="C259" t="str">
            <v>IS</v>
          </cell>
          <cell r="D259">
            <v>32511.13</v>
          </cell>
          <cell r="E259" t="b">
            <v>0</v>
          </cell>
        </row>
        <row r="260">
          <cell r="A260" t="str">
            <v>6295</v>
          </cell>
          <cell r="B260" t="str">
            <v>WATER-MAIN BREAKS</v>
          </cell>
          <cell r="C260" t="str">
            <v>IS</v>
          </cell>
          <cell r="D260">
            <v>9266.1</v>
          </cell>
          <cell r="E260" t="b">
            <v>0</v>
          </cell>
        </row>
        <row r="261">
          <cell r="A261" t="str">
            <v>6300</v>
          </cell>
          <cell r="B261" t="str">
            <v>WATER-ELEC EQUIPT REPAIR</v>
          </cell>
          <cell r="C261" t="str">
            <v>IS</v>
          </cell>
          <cell r="D261">
            <v>6185.92</v>
          </cell>
          <cell r="E261" t="b">
            <v>0</v>
          </cell>
        </row>
        <row r="262">
          <cell r="A262" t="str">
            <v>6305</v>
          </cell>
          <cell r="B262" t="str">
            <v>WATER-PERMITS</v>
          </cell>
          <cell r="C262" t="str">
            <v>IS</v>
          </cell>
          <cell r="D262">
            <v>17421</v>
          </cell>
          <cell r="E262" t="b">
            <v>0</v>
          </cell>
        </row>
        <row r="263">
          <cell r="A263" t="str">
            <v>6310</v>
          </cell>
          <cell r="B263" t="str">
            <v>WATER-OTHER MAINT EXP</v>
          </cell>
          <cell r="C263" t="str">
            <v>IS</v>
          </cell>
          <cell r="D263">
            <v>19800.23</v>
          </cell>
          <cell r="E263" t="b">
            <v>0</v>
          </cell>
        </row>
        <row r="264">
          <cell r="A264" t="str">
            <v>6320</v>
          </cell>
          <cell r="B264" t="str">
            <v>SEWER-MAINT SUPPLIES</v>
          </cell>
          <cell r="C264" t="str">
            <v>IS</v>
          </cell>
          <cell r="D264">
            <v>1269.28</v>
          </cell>
          <cell r="E264" t="b">
            <v>0</v>
          </cell>
        </row>
        <row r="265">
          <cell r="A265" t="str">
            <v>6325</v>
          </cell>
          <cell r="B265" t="str">
            <v>SEWER-MAINT REPAIRS</v>
          </cell>
          <cell r="C265" t="str">
            <v>IS</v>
          </cell>
          <cell r="D265">
            <v>2810.49</v>
          </cell>
          <cell r="E265" t="b">
            <v>0</v>
          </cell>
        </row>
        <row r="266">
          <cell r="A266" t="str">
            <v>6330</v>
          </cell>
          <cell r="B266" t="str">
            <v>SEWER-MAIN BREAKS</v>
          </cell>
          <cell r="C266" t="str">
            <v>IS</v>
          </cell>
          <cell r="D266">
            <v>3277.64</v>
          </cell>
          <cell r="E266" t="b">
            <v>0</v>
          </cell>
        </row>
        <row r="267">
          <cell r="A267" t="str">
            <v>6335</v>
          </cell>
          <cell r="B267" t="str">
            <v>SEWER-ELEC EQUIPT REPAIR</v>
          </cell>
          <cell r="C267" t="str">
            <v>IS</v>
          </cell>
          <cell r="D267">
            <v>7034.48</v>
          </cell>
          <cell r="E267" t="b">
            <v>0</v>
          </cell>
        </row>
        <row r="268">
          <cell r="A268" t="str">
            <v>6340</v>
          </cell>
          <cell r="B268" t="str">
            <v>SEWER-PERMITS</v>
          </cell>
          <cell r="C268" t="str">
            <v>IS</v>
          </cell>
          <cell r="D268">
            <v>3070</v>
          </cell>
          <cell r="E268" t="b">
            <v>0</v>
          </cell>
        </row>
        <row r="269">
          <cell r="A269" t="str">
            <v>6345</v>
          </cell>
          <cell r="B269" t="str">
            <v>SEWER-OTHER MAINT EXP</v>
          </cell>
          <cell r="C269" t="str">
            <v>IS</v>
          </cell>
          <cell r="D269">
            <v>12004.53</v>
          </cell>
          <cell r="E269" t="b">
            <v>0</v>
          </cell>
        </row>
        <row r="270">
          <cell r="A270" t="str">
            <v>6355</v>
          </cell>
          <cell r="B270" t="str">
            <v>DEFERRED MAINT EXPENSE</v>
          </cell>
          <cell r="C270" t="str">
            <v>IS</v>
          </cell>
          <cell r="D270">
            <v>35318.660000000003</v>
          </cell>
          <cell r="E270" t="b">
            <v>0</v>
          </cell>
        </row>
        <row r="271">
          <cell r="A271" t="str">
            <v>6360</v>
          </cell>
          <cell r="B271" t="str">
            <v>COMMUNICATION EXPENSE</v>
          </cell>
          <cell r="C271" t="str">
            <v>IS</v>
          </cell>
          <cell r="D271">
            <v>21088.61</v>
          </cell>
          <cell r="E271" t="b">
            <v>0</v>
          </cell>
        </row>
        <row r="272">
          <cell r="A272" t="str">
            <v>6370</v>
          </cell>
          <cell r="B272" t="str">
            <v>OPER CONTRACTED WORKERS</v>
          </cell>
          <cell r="C272" t="str">
            <v>IS</v>
          </cell>
          <cell r="D272">
            <v>4275</v>
          </cell>
          <cell r="E272" t="b">
            <v>0</v>
          </cell>
        </row>
        <row r="273">
          <cell r="A273" t="str">
            <v>6385</v>
          </cell>
          <cell r="B273" t="str">
            <v>UNIFORMS</v>
          </cell>
          <cell r="C273" t="str">
            <v>IS</v>
          </cell>
          <cell r="D273">
            <v>1756.13</v>
          </cell>
          <cell r="E273" t="b">
            <v>0</v>
          </cell>
        </row>
        <row r="274">
          <cell r="A274" t="str">
            <v>6390</v>
          </cell>
          <cell r="B274" t="str">
            <v>WEATHER/HURRICANE COSTS</v>
          </cell>
          <cell r="C274" t="str">
            <v>IS</v>
          </cell>
          <cell r="D274">
            <v>125.98</v>
          </cell>
          <cell r="E274" t="b">
            <v>0</v>
          </cell>
        </row>
        <row r="275">
          <cell r="A275" t="str">
            <v>6400</v>
          </cell>
          <cell r="B275" t="str">
            <v>SEWER RODDING</v>
          </cell>
          <cell r="C275" t="str">
            <v>IS</v>
          </cell>
          <cell r="D275">
            <v>9235</v>
          </cell>
          <cell r="E275" t="b">
            <v>0</v>
          </cell>
        </row>
        <row r="276">
          <cell r="A276" t="str">
            <v>6410</v>
          </cell>
          <cell r="B276" t="str">
            <v>SLUDGE HAULING</v>
          </cell>
          <cell r="C276" t="str">
            <v>IS</v>
          </cell>
          <cell r="D276">
            <v>44332</v>
          </cell>
          <cell r="E276" t="b">
            <v>0</v>
          </cell>
        </row>
        <row r="277">
          <cell r="A277" t="str">
            <v>6445</v>
          </cell>
          <cell r="B277" t="str">
            <v>DEPREC-WATER PLANT</v>
          </cell>
          <cell r="C277" t="str">
            <v>IS</v>
          </cell>
          <cell r="D277">
            <v>6644.58</v>
          </cell>
          <cell r="E277" t="b">
            <v>0</v>
          </cell>
        </row>
        <row r="278">
          <cell r="A278" t="str">
            <v>6455</v>
          </cell>
          <cell r="B278" t="str">
            <v>DEPREC-STRUCT &amp; IMPRV SRC SUPPLY</v>
          </cell>
          <cell r="C278" t="str">
            <v>IS</v>
          </cell>
          <cell r="D278">
            <v>8343.48</v>
          </cell>
          <cell r="E278" t="b">
            <v>0</v>
          </cell>
        </row>
        <row r="279">
          <cell r="A279" t="str">
            <v>6460</v>
          </cell>
          <cell r="B279" t="str">
            <v>DEPREC-STRUCT &amp; IMPRV WTP</v>
          </cell>
          <cell r="C279" t="str">
            <v>IS</v>
          </cell>
          <cell r="D279">
            <v>3483.69</v>
          </cell>
          <cell r="E279" t="b">
            <v>0</v>
          </cell>
        </row>
        <row r="280">
          <cell r="A280" t="str">
            <v>6485</v>
          </cell>
          <cell r="B280" t="str">
            <v>DEPREC-WELLS &amp; SPRINGS</v>
          </cell>
          <cell r="C280" t="str">
            <v>IS</v>
          </cell>
          <cell r="D280">
            <v>32258.79</v>
          </cell>
          <cell r="E280" t="b">
            <v>0</v>
          </cell>
        </row>
        <row r="281">
          <cell r="A281" t="str">
            <v>6505</v>
          </cell>
          <cell r="B281" t="str">
            <v>DEPREC-ELEC PUMP EQP SRC PUMP</v>
          </cell>
          <cell r="C281" t="str">
            <v>IS</v>
          </cell>
          <cell r="D281">
            <v>-595.17999999999995</v>
          </cell>
          <cell r="E281" t="b">
            <v>0</v>
          </cell>
        </row>
        <row r="282">
          <cell r="A282" t="str">
            <v>6510</v>
          </cell>
          <cell r="B282" t="str">
            <v>DEPREC-ELEC PUMP EQP WTP</v>
          </cell>
          <cell r="C282" t="str">
            <v>IS</v>
          </cell>
          <cell r="D282">
            <v>18535.57</v>
          </cell>
          <cell r="E282" t="b">
            <v>0</v>
          </cell>
        </row>
        <row r="283">
          <cell r="A283" t="str">
            <v>6520</v>
          </cell>
          <cell r="B283" t="str">
            <v>DEPREC-WATER TREATMENT EQPT</v>
          </cell>
          <cell r="C283" t="str">
            <v>IS</v>
          </cell>
          <cell r="D283">
            <v>5880.47</v>
          </cell>
          <cell r="E283" t="b">
            <v>0</v>
          </cell>
        </row>
        <row r="284">
          <cell r="A284" t="str">
            <v>6525</v>
          </cell>
          <cell r="B284" t="str">
            <v>DEPREC-DIST RESV &amp; STANDPIPES</v>
          </cell>
          <cell r="C284" t="str">
            <v>IS</v>
          </cell>
          <cell r="D284">
            <v>21995.84</v>
          </cell>
          <cell r="E284" t="b">
            <v>0</v>
          </cell>
        </row>
        <row r="285">
          <cell r="A285" t="str">
            <v>6530</v>
          </cell>
          <cell r="B285" t="str">
            <v>DEPREC-TRANS &amp; DISTR MAINS</v>
          </cell>
          <cell r="C285" t="str">
            <v>IS</v>
          </cell>
          <cell r="D285">
            <v>88386.58</v>
          </cell>
          <cell r="E285" t="b">
            <v>0</v>
          </cell>
        </row>
        <row r="286">
          <cell r="A286" t="str">
            <v>6535</v>
          </cell>
          <cell r="B286" t="str">
            <v>DEPREC-SERVICE LINES</v>
          </cell>
          <cell r="C286" t="str">
            <v>IS</v>
          </cell>
          <cell r="D286">
            <v>26065.77</v>
          </cell>
          <cell r="E286" t="b">
            <v>0</v>
          </cell>
        </row>
        <row r="287">
          <cell r="A287" t="str">
            <v>6540</v>
          </cell>
          <cell r="B287" t="str">
            <v>DEPREC-METERS</v>
          </cell>
          <cell r="C287" t="str">
            <v>IS</v>
          </cell>
          <cell r="D287">
            <v>7213.06</v>
          </cell>
          <cell r="E287" t="b">
            <v>0</v>
          </cell>
        </row>
        <row r="288">
          <cell r="A288" t="str">
            <v>6545</v>
          </cell>
          <cell r="B288" t="str">
            <v>DEPREC-METER INSTALLS</v>
          </cell>
          <cell r="C288" t="str">
            <v>IS</v>
          </cell>
          <cell r="D288">
            <v>1763.55</v>
          </cell>
          <cell r="E288" t="b">
            <v>0</v>
          </cell>
        </row>
        <row r="289">
          <cell r="A289" t="str">
            <v>6550</v>
          </cell>
          <cell r="B289" t="str">
            <v>DEPREC-HYDRANTS</v>
          </cell>
          <cell r="C289" t="str">
            <v>IS</v>
          </cell>
          <cell r="D289">
            <v>4489.3999999999996</v>
          </cell>
          <cell r="E289" t="b">
            <v>0</v>
          </cell>
        </row>
        <row r="290">
          <cell r="A290" t="str">
            <v>6580</v>
          </cell>
          <cell r="B290" t="str">
            <v>DEPREC-OFFICE STRUCTURE</v>
          </cell>
          <cell r="C290" t="str">
            <v>IS</v>
          </cell>
          <cell r="D290">
            <v>2280</v>
          </cell>
          <cell r="E290" t="b">
            <v>0</v>
          </cell>
        </row>
        <row r="291">
          <cell r="A291" t="str">
            <v>6585</v>
          </cell>
          <cell r="B291" t="str">
            <v>DEPREC-OFFICE FURN/EQPT</v>
          </cell>
          <cell r="C291" t="str">
            <v>IS</v>
          </cell>
          <cell r="D291">
            <v>847.4</v>
          </cell>
          <cell r="E291" t="b">
            <v>0</v>
          </cell>
        </row>
        <row r="292">
          <cell r="A292" t="str">
            <v>6595</v>
          </cell>
          <cell r="B292" t="str">
            <v>DEPREC-TOOL SHOP &amp; MISC EQPT</v>
          </cell>
          <cell r="C292" t="str">
            <v>IS</v>
          </cell>
          <cell r="D292">
            <v>3730.18</v>
          </cell>
          <cell r="E292" t="b">
            <v>0</v>
          </cell>
        </row>
        <row r="293">
          <cell r="A293" t="str">
            <v>6600</v>
          </cell>
          <cell r="B293" t="str">
            <v>DEPREC-LABORATORY EQUIPMENT</v>
          </cell>
          <cell r="C293" t="str">
            <v>IS</v>
          </cell>
          <cell r="D293">
            <v>175.88</v>
          </cell>
          <cell r="E293" t="b">
            <v>0</v>
          </cell>
        </row>
        <row r="294">
          <cell r="A294" t="str">
            <v>6610</v>
          </cell>
          <cell r="B294" t="str">
            <v>DEPREC-COMMUNICATION EQPT</v>
          </cell>
          <cell r="C294" t="str">
            <v>IS</v>
          </cell>
          <cell r="D294">
            <v>552.08000000000004</v>
          </cell>
          <cell r="E294" t="b">
            <v>0</v>
          </cell>
        </row>
        <row r="295">
          <cell r="A295" t="str">
            <v>6640</v>
          </cell>
          <cell r="B295" t="str">
            <v>DEPREC-ORGANIZATION</v>
          </cell>
          <cell r="C295" t="str">
            <v>IS</v>
          </cell>
          <cell r="D295">
            <v>389.8</v>
          </cell>
          <cell r="E295" t="b">
            <v>0</v>
          </cell>
        </row>
        <row r="296">
          <cell r="A296" t="str">
            <v>6660</v>
          </cell>
          <cell r="B296" t="str">
            <v>DEPREC-STRUCT/IMPRV PUMP</v>
          </cell>
          <cell r="C296" t="str">
            <v>IS</v>
          </cell>
          <cell r="D296">
            <v>14702.52</v>
          </cell>
          <cell r="E296" t="b">
            <v>0</v>
          </cell>
        </row>
        <row r="297">
          <cell r="A297" t="str">
            <v>6680</v>
          </cell>
          <cell r="B297" t="str">
            <v>DEPREC-STRUCT/IMPRV GEN PLT</v>
          </cell>
          <cell r="C297" t="str">
            <v>IS</v>
          </cell>
          <cell r="D297">
            <v>2776.85</v>
          </cell>
          <cell r="E297" t="b">
            <v>0</v>
          </cell>
        </row>
        <row r="298">
          <cell r="A298" t="str">
            <v>6710</v>
          </cell>
          <cell r="B298" t="str">
            <v>DEPREC-SEWER FORCE MAIN/SRVC</v>
          </cell>
          <cell r="C298" t="str">
            <v>IS</v>
          </cell>
          <cell r="D298">
            <v>10786.75</v>
          </cell>
          <cell r="E298" t="b">
            <v>0</v>
          </cell>
        </row>
        <row r="299">
          <cell r="A299" t="str">
            <v>6715</v>
          </cell>
          <cell r="B299" t="str">
            <v>DEPREC-SEWER GRAVITY MAIN/MANH</v>
          </cell>
          <cell r="C299" t="str">
            <v>IS</v>
          </cell>
          <cell r="D299">
            <v>74899.59</v>
          </cell>
          <cell r="E299" t="b">
            <v>0</v>
          </cell>
        </row>
        <row r="300">
          <cell r="A300" t="str">
            <v>6765</v>
          </cell>
          <cell r="B300" t="str">
            <v>DEPREC-TREAT/DISP EQ TRT PLT</v>
          </cell>
          <cell r="C300" t="str">
            <v>IS</v>
          </cell>
          <cell r="D300">
            <v>47227.26</v>
          </cell>
          <cell r="E300" t="b">
            <v>0</v>
          </cell>
        </row>
        <row r="301">
          <cell r="A301" t="str">
            <v>6835</v>
          </cell>
          <cell r="B301" t="str">
            <v>DEPREC-TOOL SHOP &amp; MISC EQPT</v>
          </cell>
          <cell r="C301" t="str">
            <v>IS</v>
          </cell>
          <cell r="D301">
            <v>399.99</v>
          </cell>
          <cell r="E301" t="b">
            <v>0</v>
          </cell>
        </row>
        <row r="302">
          <cell r="A302" t="str">
            <v>6905</v>
          </cell>
          <cell r="B302" t="str">
            <v>DEPREC-AUTO TRANS</v>
          </cell>
          <cell r="C302" t="str">
            <v>IS</v>
          </cell>
          <cell r="D302">
            <v>3074.99</v>
          </cell>
          <cell r="E302" t="b">
            <v>0</v>
          </cell>
        </row>
        <row r="303">
          <cell r="A303" t="str">
            <v>6920</v>
          </cell>
          <cell r="B303" t="str">
            <v xml:space="preserve">DEPREC-COMPUTER </v>
          </cell>
          <cell r="C303" t="str">
            <v>IS</v>
          </cell>
          <cell r="D303">
            <v>15586</v>
          </cell>
          <cell r="E303" t="b">
            <v>0</v>
          </cell>
        </row>
        <row r="304">
          <cell r="A304" t="str">
            <v>6960</v>
          </cell>
          <cell r="B304" t="str">
            <v>AMORT OF UTIL PAA-WATER</v>
          </cell>
          <cell r="C304" t="str">
            <v>IS</v>
          </cell>
          <cell r="D304">
            <v>-6270.2</v>
          </cell>
          <cell r="E304" t="b">
            <v>0</v>
          </cell>
        </row>
        <row r="305">
          <cell r="A305" t="str">
            <v>6965</v>
          </cell>
          <cell r="B305" t="str">
            <v>AMORT OF UTIL PAA-SEWER</v>
          </cell>
          <cell r="C305" t="str">
            <v>IS</v>
          </cell>
          <cell r="D305">
            <v>-1278.94</v>
          </cell>
          <cell r="E305" t="b">
            <v>0</v>
          </cell>
        </row>
        <row r="306">
          <cell r="A306" t="str">
            <v>6985</v>
          </cell>
          <cell r="B306" t="str">
            <v>AMORT EXP-CIA-WATER</v>
          </cell>
          <cell r="C306" t="str">
            <v>IS</v>
          </cell>
          <cell r="D306">
            <v>-72.709999999999994</v>
          </cell>
          <cell r="E306" t="b">
            <v>0</v>
          </cell>
        </row>
        <row r="307">
          <cell r="A307" t="str">
            <v>7160</v>
          </cell>
          <cell r="B307" t="str">
            <v>AMORT-OTHER TANGIBLE PLT WATER</v>
          </cell>
          <cell r="C307" t="str">
            <v>IS</v>
          </cell>
          <cell r="D307">
            <v>-99796.18</v>
          </cell>
          <cell r="E307" t="b">
            <v>0</v>
          </cell>
        </row>
        <row r="308">
          <cell r="A308" t="str">
            <v>7165</v>
          </cell>
          <cell r="B308" t="str">
            <v>AMORT-WATER-TAP</v>
          </cell>
          <cell r="C308" t="str">
            <v>IS</v>
          </cell>
          <cell r="D308">
            <v>-22374.09</v>
          </cell>
          <cell r="E308" t="b">
            <v>0</v>
          </cell>
        </row>
        <row r="309">
          <cell r="A309" t="str">
            <v>7180</v>
          </cell>
          <cell r="B309" t="str">
            <v>AMORT-WTR PLT MOD FEE</v>
          </cell>
          <cell r="C309" t="str">
            <v>IS</v>
          </cell>
          <cell r="D309">
            <v>-3094.26</v>
          </cell>
          <cell r="E309" t="b">
            <v>0</v>
          </cell>
        </row>
        <row r="310">
          <cell r="A310" t="str">
            <v>7185</v>
          </cell>
          <cell r="B310" t="str">
            <v>AMORT-WTR PLT MTR FEE</v>
          </cell>
          <cell r="C310" t="str">
            <v>IS</v>
          </cell>
          <cell r="D310">
            <v>-574.28</v>
          </cell>
          <cell r="E310" t="b">
            <v>0</v>
          </cell>
        </row>
        <row r="311">
          <cell r="A311" t="str">
            <v>7205</v>
          </cell>
          <cell r="B311" t="str">
            <v>AMORT-ORGANIZATION</v>
          </cell>
          <cell r="C311" t="str">
            <v>IS</v>
          </cell>
          <cell r="D311">
            <v>0</v>
          </cell>
          <cell r="E311" t="b">
            <v>0</v>
          </cell>
        </row>
        <row r="312">
          <cell r="A312" t="str">
            <v>7245</v>
          </cell>
          <cell r="B312" t="str">
            <v>AMORT-STRUCT/IMPRV GEN PLT</v>
          </cell>
          <cell r="C312" t="str">
            <v>IS</v>
          </cell>
          <cell r="D312">
            <v>-122587.09</v>
          </cell>
          <cell r="E312" t="b">
            <v>0</v>
          </cell>
        </row>
        <row r="313">
          <cell r="A313" t="str">
            <v>7430</v>
          </cell>
          <cell r="B313" t="str">
            <v>AMORT-SEWER-TAP</v>
          </cell>
          <cell r="C313" t="str">
            <v>IS</v>
          </cell>
          <cell r="D313">
            <v>-21055.82</v>
          </cell>
          <cell r="E313" t="b">
            <v>0</v>
          </cell>
        </row>
        <row r="314">
          <cell r="A314" t="str">
            <v>7445</v>
          </cell>
          <cell r="B314" t="str">
            <v>AMORT-SWR PLT MOD FEE</v>
          </cell>
          <cell r="C314" t="str">
            <v>IS</v>
          </cell>
          <cell r="D314">
            <v>-4561.0200000000004</v>
          </cell>
          <cell r="E314" t="b">
            <v>0</v>
          </cell>
        </row>
        <row r="315">
          <cell r="A315" t="str">
            <v>7510</v>
          </cell>
          <cell r="B315" t="str">
            <v>FICA EXPENSE</v>
          </cell>
          <cell r="C315" t="str">
            <v>IS</v>
          </cell>
          <cell r="D315">
            <v>55868</v>
          </cell>
          <cell r="E315" t="b">
            <v>0</v>
          </cell>
        </row>
        <row r="316">
          <cell r="A316" t="str">
            <v>7515</v>
          </cell>
          <cell r="B316" t="str">
            <v>FEDERAL UNEMPLOYMENT TAX</v>
          </cell>
          <cell r="C316" t="str">
            <v>IS</v>
          </cell>
          <cell r="D316">
            <v>1318</v>
          </cell>
          <cell r="E316" t="b">
            <v>0</v>
          </cell>
        </row>
        <row r="317">
          <cell r="A317" t="str">
            <v>7520</v>
          </cell>
          <cell r="B317" t="str">
            <v>STATE UNEMPLOYMENT TAX</v>
          </cell>
          <cell r="C317" t="str">
            <v>IS</v>
          </cell>
          <cell r="D317">
            <v>4893</v>
          </cell>
          <cell r="E317" t="b">
            <v>0</v>
          </cell>
        </row>
        <row r="318">
          <cell r="A318" t="str">
            <v>7540</v>
          </cell>
          <cell r="B318" t="str">
            <v>GROSS RECEIPTS TAX</v>
          </cell>
          <cell r="C318" t="str">
            <v>IS</v>
          </cell>
          <cell r="D318">
            <v>141261</v>
          </cell>
          <cell r="E318" t="b">
            <v>0</v>
          </cell>
        </row>
        <row r="319">
          <cell r="A319" t="str">
            <v>7545</v>
          </cell>
          <cell r="B319" t="str">
            <v>PERSONAL PROPERTY/ICT TAX</v>
          </cell>
          <cell r="C319" t="str">
            <v>IS</v>
          </cell>
          <cell r="D319">
            <v>10340.540000000001</v>
          </cell>
          <cell r="E319" t="b">
            <v>0</v>
          </cell>
        </row>
        <row r="320">
          <cell r="A320" t="str">
            <v>7550</v>
          </cell>
          <cell r="B320" t="str">
            <v>PROPERTY/OTHER GENERAL TAX</v>
          </cell>
          <cell r="C320" t="str">
            <v>IS</v>
          </cell>
          <cell r="D320">
            <v>5072.16</v>
          </cell>
          <cell r="E320" t="b">
            <v>0</v>
          </cell>
        </row>
        <row r="321">
          <cell r="A321" t="str">
            <v>7555</v>
          </cell>
          <cell r="B321" t="str">
            <v>REAL ESTATE TAX</v>
          </cell>
          <cell r="C321" t="str">
            <v>IS</v>
          </cell>
          <cell r="D321">
            <v>8990.58</v>
          </cell>
          <cell r="E321" t="b">
            <v>0</v>
          </cell>
        </row>
        <row r="322">
          <cell r="A322" t="str">
            <v>7560</v>
          </cell>
          <cell r="B322" t="str">
            <v>SALES/USE TAX EXPENSE</v>
          </cell>
          <cell r="C322" t="str">
            <v>IS</v>
          </cell>
          <cell r="D322">
            <v>418.17</v>
          </cell>
          <cell r="E322" t="b">
            <v>0</v>
          </cell>
        </row>
        <row r="323">
          <cell r="A323" t="str">
            <v>7570</v>
          </cell>
          <cell r="B323" t="str">
            <v>UTILITY/COMMISSION TAX</v>
          </cell>
          <cell r="C323" t="str">
            <v>IS</v>
          </cell>
          <cell r="D323">
            <v>3556.72</v>
          </cell>
          <cell r="E323" t="b">
            <v>0</v>
          </cell>
        </row>
        <row r="324">
          <cell r="A324" t="str">
            <v>7610</v>
          </cell>
          <cell r="B324" t="str">
            <v>INCOME TAXES-STATE</v>
          </cell>
          <cell r="C324" t="str">
            <v>IS</v>
          </cell>
          <cell r="D324">
            <v>0</v>
          </cell>
          <cell r="E324" t="b">
            <v>0</v>
          </cell>
        </row>
        <row r="325">
          <cell r="A325" t="str">
            <v>7691</v>
          </cell>
          <cell r="B325" t="str">
            <v>NET BOOK VALUE-DISPOSAL</v>
          </cell>
          <cell r="C325" t="str">
            <v>IS</v>
          </cell>
          <cell r="D325">
            <v>0</v>
          </cell>
          <cell r="E325" t="b">
            <v>0</v>
          </cell>
        </row>
        <row r="326">
          <cell r="A326" t="str">
            <v>7710</v>
          </cell>
          <cell r="B326" t="str">
            <v>INTEREST EXPENSE-INTERCO</v>
          </cell>
          <cell r="C326" t="str">
            <v>IS</v>
          </cell>
          <cell r="D326">
            <v>242307.5</v>
          </cell>
          <cell r="E326" t="b">
            <v>0</v>
          </cell>
        </row>
        <row r="327">
          <cell r="A327" t="str">
            <v>7735</v>
          </cell>
          <cell r="B327" t="str">
            <v>S/T INT EXP BANK ONE</v>
          </cell>
          <cell r="C327" t="str">
            <v>IS</v>
          </cell>
          <cell r="D327">
            <v>5379.91</v>
          </cell>
          <cell r="E327" t="b">
            <v>0</v>
          </cell>
        </row>
        <row r="328">
          <cell r="A328" t="str">
            <v>7750</v>
          </cell>
          <cell r="B328" t="str">
            <v>INTEREST DURING CONSTRUCTION</v>
          </cell>
          <cell r="C328" t="str">
            <v>IS</v>
          </cell>
          <cell r="D328">
            <v>-27361.35</v>
          </cell>
          <cell r="E328" t="b">
            <v>0</v>
          </cell>
        </row>
        <row r="329">
          <cell r="D329">
            <v>0</v>
          </cell>
        </row>
        <row r="330">
          <cell r="A330" t="str">
            <v>Trial balance variance</v>
          </cell>
          <cell r="D330">
            <v>-1.6552803572267294E-9</v>
          </cell>
        </row>
        <row r="332">
          <cell r="A332" t="str">
            <v>Balance Sheet</v>
          </cell>
          <cell r="C332" t="str">
            <v>BS</v>
          </cell>
          <cell r="D332">
            <v>420906.28999999817</v>
          </cell>
        </row>
        <row r="333">
          <cell r="A333" t="str">
            <v>Income Statement</v>
          </cell>
          <cell r="C333" t="str">
            <v>IS</v>
          </cell>
          <cell r="D333">
            <v>-420906.29000000126</v>
          </cell>
        </row>
        <row r="334">
          <cell r="A334" t="str">
            <v>Trial balance variance</v>
          </cell>
          <cell r="D334">
            <v>-3.0850060284137726E-9</v>
          </cell>
        </row>
      </sheetData>
      <sheetData sheetId="3" refreshError="1">
        <row r="531">
          <cell r="B531" t="str">
            <v>CUSTOMERS</v>
          </cell>
          <cell r="C531">
            <v>8658</v>
          </cell>
          <cell r="D531">
            <v>4085.7</v>
          </cell>
          <cell r="E531">
            <v>12743.7</v>
          </cell>
          <cell r="F531">
            <v>0.67939452435320979</v>
          </cell>
          <cell r="G531">
            <v>0.32060547564679015</v>
          </cell>
          <cell r="H531">
            <v>1</v>
          </cell>
        </row>
        <row r="532">
          <cell r="B532" t="str">
            <v>REVENUES</v>
          </cell>
          <cell r="C532">
            <v>-1865504.31</v>
          </cell>
          <cell r="D532">
            <v>-1099676.6199999999</v>
          </cell>
          <cell r="E532">
            <v>-2965180.9299999997</v>
          </cell>
          <cell r="F532">
            <v>0.62913675557734017</v>
          </cell>
          <cell r="G532">
            <v>0.37086324442265989</v>
          </cell>
          <cell r="H532">
            <v>1</v>
          </cell>
        </row>
        <row r="533">
          <cell r="B533" t="str">
            <v>PLANT IN SERVICE</v>
          </cell>
          <cell r="C533">
            <v>12644194.970000001</v>
          </cell>
          <cell r="D533">
            <v>9232681.9499999993</v>
          </cell>
          <cell r="E533">
            <v>21876876.920000002</v>
          </cell>
          <cell r="F533">
            <v>0.57797075040636103</v>
          </cell>
          <cell r="G533">
            <v>0.42202924959363891</v>
          </cell>
          <cell r="H533">
            <v>1</v>
          </cell>
        </row>
        <row r="534">
          <cell r="B534" t="str">
            <v>NET PLANT</v>
          </cell>
          <cell r="C534">
            <v>10036803.390000001</v>
          </cell>
          <cell r="D534">
            <v>7414222.0199999996</v>
          </cell>
          <cell r="E534">
            <v>17451025.41</v>
          </cell>
          <cell r="F534">
            <v>0.5751411824916941</v>
          </cell>
          <cell r="G534">
            <v>0.4248588175083059</v>
          </cell>
          <cell r="H534">
            <v>1</v>
          </cell>
        </row>
        <row r="535">
          <cell r="B535" t="str">
            <v>DEFERRED MAINTENANCE</v>
          </cell>
          <cell r="C535">
            <v>33967.245631959326</v>
          </cell>
          <cell r="D535">
            <v>11523.37436804069</v>
          </cell>
          <cell r="E535">
            <v>45490.620000000017</v>
          </cell>
          <cell r="F535">
            <v>0.74668680338846372</v>
          </cell>
          <cell r="G535">
            <v>0.25331319661153628</v>
          </cell>
          <cell r="H535">
            <v>1</v>
          </cell>
        </row>
        <row r="536">
          <cell r="B536" t="str">
            <v>CIAC</v>
          </cell>
          <cell r="C536">
            <v>-5211024.95</v>
          </cell>
          <cell r="D536">
            <v>-5898388.8700000001</v>
          </cell>
          <cell r="E536">
            <v>-11109413.82</v>
          </cell>
          <cell r="F536">
            <v>0.46906389791860326</v>
          </cell>
          <cell r="G536">
            <v>0.53093610208139674</v>
          </cell>
          <cell r="H536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Data"/>
      <sheetName val="Index"/>
      <sheetName val="Water - Return - RB"/>
      <sheetName val="Sewer - Return - RB"/>
      <sheetName val="Combined  Rate Base"/>
      <sheetName val="Water Rate Base"/>
      <sheetName val="Sewer Rate Base "/>
      <sheetName val="Plant Adj"/>
      <sheetName val="Total accum. deprec."/>
      <sheetName val="transfer accum. deprec."/>
      <sheetName val="accum. deprec."/>
      <sheetName val="CIAC"/>
      <sheetName val="WSC RB"/>
      <sheetName val="CWS Off RB"/>
      <sheetName val="Deferred Charges-rate base"/>
      <sheetName val="ADIT"/>
      <sheetName val="Combined noi"/>
      <sheetName val="Water noi"/>
      <sheetName val="Water footnotes"/>
      <sheetName val="Sewer noi"/>
      <sheetName val="Sewer footnotes"/>
      <sheetName val="Uncollect"/>
      <sheetName val="Adj-Exp"/>
      <sheetName val="Power"/>
      <sheetName val="Salaries"/>
      <sheetName val="Maint - Common"/>
      <sheetName val="Trans"/>
      <sheetName val="Rate Case"/>
      <sheetName val="WSC Exp"/>
      <sheetName val="WSC Exp Adj"/>
      <sheetName val="WSC Adj Factors"/>
      <sheetName val="CWS Off Exp"/>
      <sheetName val="CWS Off Factor"/>
      <sheetName val="Water Inc. Taxes"/>
      <sheetName val="Prod Deduct"/>
      <sheetName val="Sewer Inc. Taxes"/>
      <sheetName val="Water Rev. Req."/>
      <sheetName val="Sewer Rev. Req."/>
      <sheetName val="Water - Return - OR"/>
      <sheetName val="Water Ratios"/>
      <sheetName val="Sewer - Return - OR"/>
      <sheetName val="Sewer Ratios"/>
      <sheetName val="Plant Detail"/>
      <sheetName val="Book Expenses"/>
      <sheetName val="Vehicles"/>
      <sheetName val="WSC Salary"/>
      <sheetName val="Cust Equiv"/>
      <sheetName val="WSC Detail"/>
      <sheetName val="WSC Detail-PS"/>
      <sheetName val="WSC RB Compare"/>
      <sheetName val="Out Svc"/>
      <sheetName val="Insur"/>
      <sheetName val="Rents"/>
      <sheetName val="Prop Tax"/>
      <sheetName val="Amortization"/>
      <sheetName val="Misc Rev"/>
    </sheetNames>
    <sheetDataSet>
      <sheetData sheetId="0">
        <row r="2">
          <cell r="C2" t="str">
            <v>TRANSYLVANIA UTILITIES, INC.</v>
          </cell>
        </row>
        <row r="5">
          <cell r="C5" t="str">
            <v xml:space="preserve">  </v>
          </cell>
        </row>
      </sheetData>
      <sheetData sheetId="1"/>
      <sheetData sheetId="2"/>
      <sheetData sheetId="3"/>
      <sheetData sheetId="4">
        <row r="12">
          <cell r="I12">
            <v>4145611</v>
          </cell>
        </row>
      </sheetData>
      <sheetData sheetId="5"/>
      <sheetData sheetId="6"/>
      <sheetData sheetId="7"/>
      <sheetData sheetId="8">
        <row r="16">
          <cell r="E16">
            <v>2800232</v>
          </cell>
        </row>
      </sheetData>
      <sheetData sheetId="9">
        <row r="17">
          <cell r="G17">
            <v>368529</v>
          </cell>
        </row>
      </sheetData>
      <sheetData sheetId="10">
        <row r="117">
          <cell r="D117">
            <v>1406993</v>
          </cell>
        </row>
      </sheetData>
      <sheetData sheetId="11">
        <row r="34">
          <cell r="E34">
            <v>-310890</v>
          </cell>
        </row>
      </sheetData>
      <sheetData sheetId="12">
        <row r="48">
          <cell r="J48">
            <v>7631</v>
          </cell>
        </row>
      </sheetData>
      <sheetData sheetId="13">
        <row r="26">
          <cell r="H26">
            <v>12615</v>
          </cell>
        </row>
      </sheetData>
      <sheetData sheetId="14">
        <row r="21">
          <cell r="E21">
            <v>48293</v>
          </cell>
        </row>
      </sheetData>
      <sheetData sheetId="15">
        <row r="21">
          <cell r="I21">
            <v>-247366</v>
          </cell>
        </row>
      </sheetData>
      <sheetData sheetId="16"/>
      <sheetData sheetId="17">
        <row r="44">
          <cell r="I44">
            <v>288289</v>
          </cell>
        </row>
      </sheetData>
      <sheetData sheetId="18"/>
      <sheetData sheetId="19">
        <row r="44">
          <cell r="I44">
            <v>243099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A-B.S"/>
      <sheetName val="Sch.B-I.S"/>
      <sheetName val="Sch.C-R.B"/>
      <sheetName val="Sch.D&amp;E-REV"/>
      <sheetName val="wp.a-uncoll"/>
      <sheetName val="Sch.F-growth"/>
      <sheetName val="wp-b-salary"/>
      <sheetName val="wp-b1-Staff Alloc"/>
      <sheetName val="wp-b2-ops charged to plant"/>
      <sheetName val="wp-b3 Calc of Health and Other "/>
      <sheetName val="wp-d-rc.exp"/>
      <sheetName val="wp-e-toi"/>
      <sheetName val="wp-f-depr"/>
      <sheetName val="wp-g-inc.tx"/>
      <sheetName val="wp.h-cap.struc"/>
      <sheetName val="wp-i-wc"/>
      <sheetName val="wp-j-pf.plant"/>
      <sheetName val="wp-k-Purchased Wtr."/>
      <sheetName val="wp-l-GL additions App Can"/>
      <sheetName val="wp-m-penalties"/>
      <sheetName val="wp-n-CPI"/>
      <sheetName val="wp-o-Purchased Power - WG"/>
      <sheetName val=" WP - P -Allocations"/>
      <sheetName val="wp-q - Prior Rate Order"/>
      <sheetName val="wp-q1-ITC"/>
      <sheetName val="wp-q2-UPIS"/>
      <sheetName val="wp-q3-CIAC"/>
      <sheetName val="wp-q4-Advances"/>
      <sheetName val="wp-q5-PHFU"/>
      <sheetName val="wp-q6-COA"/>
      <sheetName val="wp - r - Lead Schedule"/>
      <sheetName val="wp - r1 - 2002"/>
      <sheetName val="wp - r2 - 2003"/>
      <sheetName val="wp - r3 - 2004"/>
      <sheetName val="wp - r4 - 2005"/>
      <sheetName val="wp - r5 - 2006"/>
      <sheetName val="wp - r6 - 2007"/>
      <sheetName val="wp - r7 - 2008"/>
      <sheetName val="xxxRate-Rev Comp"/>
      <sheetName val="Consumption Data"/>
      <sheetName val="Mapping"/>
      <sheetName val="2002 - TB"/>
      <sheetName val="2003 - TB"/>
      <sheetName val="2004 - TB"/>
      <sheetName val="2005 - TB"/>
      <sheetName val="2006 - TB"/>
      <sheetName val="2007 - TB"/>
      <sheetName val="2008 - TB"/>
      <sheetName val="Mapping (2)"/>
      <sheetName val="ERCs"/>
      <sheetName val="Input Schedule"/>
      <sheetName val="Control Panel"/>
      <sheetName val="TB for Template"/>
      <sheetName val="COPY ELECTRONIC TB HERE"/>
      <sheetName val="Linked TB"/>
      <sheetName val="wp-append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1">
          <cell r="A1" t="str">
            <v xml:space="preserve">Apple Canyon </v>
          </cell>
        </row>
        <row r="2">
          <cell r="A2" t="str">
            <v>Trail Balance - 02</v>
          </cell>
        </row>
        <row r="4">
          <cell r="A4" t="str">
            <v>PERIOD ENDING: 12/31/02               12:29:13 22 DEC 2008 (NV.1CO.TB5LY)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SUB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24315.96</v>
          </cell>
          <cell r="D19">
            <v>0</v>
          </cell>
          <cell r="E19">
            <v>24315.96</v>
          </cell>
        </row>
        <row r="20">
          <cell r="A20">
            <v>3044031</v>
          </cell>
          <cell r="B20" t="str">
            <v>STRUCT &amp; IMPRV (WATER T P)</v>
          </cell>
          <cell r="C20">
            <v>240.56</v>
          </cell>
          <cell r="D20">
            <v>0</v>
          </cell>
          <cell r="E20">
            <v>240.56</v>
          </cell>
        </row>
        <row r="21">
          <cell r="A21">
            <v>3072014</v>
          </cell>
          <cell r="B21" t="str">
            <v>WELLS &amp; SPRINGS</v>
          </cell>
          <cell r="C21">
            <v>64251.97</v>
          </cell>
          <cell r="D21">
            <v>0</v>
          </cell>
          <cell r="E21">
            <v>64251.97</v>
          </cell>
        </row>
        <row r="22">
          <cell r="A22">
            <v>3113025</v>
          </cell>
          <cell r="B22" t="str">
            <v>ELECTRIC PUMP EQUIP</v>
          </cell>
          <cell r="C22">
            <v>79290.22</v>
          </cell>
          <cell r="D22">
            <v>0</v>
          </cell>
          <cell r="E22">
            <v>79290.22</v>
          </cell>
        </row>
        <row r="23">
          <cell r="A23">
            <v>3204032</v>
          </cell>
          <cell r="B23" t="str">
            <v>WATER TREATMENT EQPT</v>
          </cell>
          <cell r="C23">
            <v>8626.89</v>
          </cell>
          <cell r="D23">
            <v>0</v>
          </cell>
          <cell r="E23">
            <v>8626.89</v>
          </cell>
        </row>
        <row r="24">
          <cell r="A24">
            <v>3305042</v>
          </cell>
          <cell r="B24" t="str">
            <v>DIST RESV &amp; STNDPIPES</v>
          </cell>
          <cell r="C24">
            <v>57860.05</v>
          </cell>
          <cell r="D24">
            <v>0</v>
          </cell>
          <cell r="E24">
            <v>57860.05</v>
          </cell>
        </row>
        <row r="25">
          <cell r="A25">
            <v>3315043</v>
          </cell>
          <cell r="B25" t="str">
            <v>TRANS &amp; DISTR MAINS</v>
          </cell>
          <cell r="C25">
            <v>1221117.72</v>
          </cell>
          <cell r="D25">
            <v>0</v>
          </cell>
          <cell r="E25">
            <v>1221117.72</v>
          </cell>
        </row>
        <row r="26">
          <cell r="A26">
            <v>3335045</v>
          </cell>
          <cell r="B26" t="str">
            <v>SERVICE LINES</v>
          </cell>
          <cell r="C26">
            <v>299623.11</v>
          </cell>
          <cell r="D26">
            <v>0</v>
          </cell>
          <cell r="E26">
            <v>299623.11</v>
          </cell>
        </row>
        <row r="27">
          <cell r="A27">
            <v>3345046</v>
          </cell>
          <cell r="B27" t="str">
            <v>METERS</v>
          </cell>
          <cell r="C27">
            <v>26037.22</v>
          </cell>
          <cell r="D27">
            <v>0</v>
          </cell>
          <cell r="E27">
            <v>26037.22</v>
          </cell>
        </row>
        <row r="28">
          <cell r="A28">
            <v>3345047</v>
          </cell>
          <cell r="B28" t="str">
            <v>METER INSTALLATIONS</v>
          </cell>
          <cell r="C28">
            <v>9886.74</v>
          </cell>
          <cell r="D28">
            <v>0</v>
          </cell>
          <cell r="E28">
            <v>9886.74</v>
          </cell>
        </row>
        <row r="29">
          <cell r="A29">
            <v>3355048</v>
          </cell>
          <cell r="B29" t="str">
            <v>HYDRANTS</v>
          </cell>
          <cell r="C29">
            <v>68752.42</v>
          </cell>
          <cell r="D29">
            <v>0</v>
          </cell>
          <cell r="E29">
            <v>68752.42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3466094</v>
          </cell>
          <cell r="B31" t="str">
            <v>TOOLS SHOP &amp; MISC EQPT</v>
          </cell>
          <cell r="C31">
            <v>8174.43</v>
          </cell>
          <cell r="D31">
            <v>0</v>
          </cell>
          <cell r="E31">
            <v>8174.43</v>
          </cell>
        </row>
        <row r="32">
          <cell r="A32">
            <v>3466097</v>
          </cell>
          <cell r="B32" t="str">
            <v>COMMUNICATION EQPT</v>
          </cell>
          <cell r="C32">
            <v>1642.69</v>
          </cell>
          <cell r="D32">
            <v>0</v>
          </cell>
          <cell r="E32">
            <v>1642.69</v>
          </cell>
        </row>
        <row r="34">
          <cell r="A34">
            <v>101.1</v>
          </cell>
          <cell r="B34" t="str">
            <v>WTR UTILITY PLANT IN SERVICE</v>
          </cell>
          <cell r="C34">
            <v>1924809.67</v>
          </cell>
          <cell r="D34">
            <v>0</v>
          </cell>
          <cell r="E34">
            <v>1924809.67</v>
          </cell>
        </row>
        <row r="36">
          <cell r="A36">
            <v>1032000</v>
          </cell>
          <cell r="B36" t="str">
            <v>PLT HELD FUTURE USE-WTR</v>
          </cell>
          <cell r="C36">
            <v>40534.410000000003</v>
          </cell>
          <cell r="D36">
            <v>0</v>
          </cell>
          <cell r="E36">
            <v>40534.410000000003</v>
          </cell>
        </row>
        <row r="38">
          <cell r="A38">
            <v>103.1</v>
          </cell>
          <cell r="B38" t="str">
            <v>PLANT HELD FOR FUTURE USE</v>
          </cell>
          <cell r="C38">
            <v>40534.410000000003</v>
          </cell>
          <cell r="D38">
            <v>0</v>
          </cell>
          <cell r="E38">
            <v>40534.410000000003</v>
          </cell>
        </row>
        <row r="40">
          <cell r="A40">
            <v>1052091</v>
          </cell>
          <cell r="B40" t="str">
            <v>WATER PLANT IN PROCESS</v>
          </cell>
          <cell r="C40">
            <v>109587.35</v>
          </cell>
          <cell r="D40">
            <v>0</v>
          </cell>
          <cell r="E40">
            <v>109587.35</v>
          </cell>
        </row>
        <row r="42">
          <cell r="A42">
            <v>105.1</v>
          </cell>
          <cell r="B42" t="str">
            <v>WORK IN PROGRESS</v>
          </cell>
          <cell r="C42">
            <v>109587.35</v>
          </cell>
          <cell r="D42">
            <v>0</v>
          </cell>
          <cell r="E42">
            <v>109587.35</v>
          </cell>
        </row>
        <row r="44">
          <cell r="A44">
            <v>1083010</v>
          </cell>
          <cell r="B44" t="str">
            <v>ACCUM DEPR-WATER PLANT</v>
          </cell>
          <cell r="C44">
            <v>-468145.84</v>
          </cell>
          <cell r="D44">
            <v>0</v>
          </cell>
          <cell r="E44">
            <v>-468145.84</v>
          </cell>
        </row>
        <row r="46">
          <cell r="A46">
            <v>108.3</v>
          </cell>
          <cell r="B46" t="str">
            <v>ACCUM DEPR WATER PLANT</v>
          </cell>
          <cell r="C46">
            <v>-468145.84</v>
          </cell>
          <cell r="D46">
            <v>0</v>
          </cell>
          <cell r="E46">
            <v>-468145.84</v>
          </cell>
        </row>
        <row r="48">
          <cell r="A48">
            <v>1311001</v>
          </cell>
          <cell r="B48" t="str">
            <v>CASH UNAPPLIED-NSF'S</v>
          </cell>
          <cell r="C48">
            <v>30</v>
          </cell>
          <cell r="D48">
            <v>0</v>
          </cell>
          <cell r="E48">
            <v>30</v>
          </cell>
        </row>
        <row r="50">
          <cell r="A50">
            <v>131.1</v>
          </cell>
          <cell r="B50" t="str">
            <v>CASH UNAPPLIED</v>
          </cell>
          <cell r="C50">
            <v>30</v>
          </cell>
          <cell r="D50">
            <v>0</v>
          </cell>
          <cell r="E50">
            <v>30</v>
          </cell>
        </row>
        <row r="52">
          <cell r="A52">
            <v>1411000</v>
          </cell>
          <cell r="B52" t="str">
            <v>A/R-CUSTOMER</v>
          </cell>
          <cell r="C52">
            <v>34122.730000000003</v>
          </cell>
          <cell r="D52">
            <v>0</v>
          </cell>
          <cell r="E52">
            <v>34122.730000000003</v>
          </cell>
        </row>
        <row r="53">
          <cell r="A53">
            <v>1411002</v>
          </cell>
          <cell r="B53" t="str">
            <v>A/R-CUSTOMER ACCRUAL</v>
          </cell>
          <cell r="C53">
            <v>27456</v>
          </cell>
          <cell r="D53">
            <v>0</v>
          </cell>
          <cell r="E53">
            <v>27456</v>
          </cell>
        </row>
        <row r="55">
          <cell r="A55">
            <v>141.1</v>
          </cell>
          <cell r="B55" t="str">
            <v>ACCOUNTS RECEIVABLE CUSTOMER</v>
          </cell>
          <cell r="C55">
            <v>61578.73</v>
          </cell>
          <cell r="D55">
            <v>0</v>
          </cell>
          <cell r="E55">
            <v>61578.73</v>
          </cell>
        </row>
        <row r="57">
          <cell r="A57">
            <v>1431000</v>
          </cell>
          <cell r="B57" t="str">
            <v>ACCUM PROV UNCOLLECT ACCTS</v>
          </cell>
          <cell r="C57">
            <v>-19694.59</v>
          </cell>
          <cell r="D57">
            <v>0</v>
          </cell>
          <cell r="E57">
            <v>-19694.59</v>
          </cell>
        </row>
        <row r="59">
          <cell r="A59">
            <v>143.1</v>
          </cell>
          <cell r="B59" t="str">
            <v>ACCUM PROV UNCOLL AC</v>
          </cell>
          <cell r="C59">
            <v>-19694.59</v>
          </cell>
          <cell r="D59">
            <v>0</v>
          </cell>
          <cell r="E59">
            <v>-19694.59</v>
          </cell>
        </row>
        <row r="61">
          <cell r="A61">
            <v>1512000</v>
          </cell>
          <cell r="B61" t="str">
            <v>INVENTORY</v>
          </cell>
          <cell r="C61">
            <v>3037.98</v>
          </cell>
          <cell r="D61">
            <v>0</v>
          </cell>
          <cell r="E61">
            <v>3037.98</v>
          </cell>
        </row>
        <row r="64">
          <cell r="A64" t="str">
            <v>PERIOD ENDING: 12/31/02               12:29:13 22 DEC 2008 (NV.1CO.TB5LY)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SUB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5">
          <cell r="A75">
            <v>151.19999999999999</v>
          </cell>
          <cell r="B75" t="str">
            <v>INVENTORY</v>
          </cell>
          <cell r="C75">
            <v>3037.98</v>
          </cell>
          <cell r="D75">
            <v>0</v>
          </cell>
          <cell r="E75">
            <v>3037.98</v>
          </cell>
        </row>
        <row r="77">
          <cell r="A77">
            <v>1862024</v>
          </cell>
          <cell r="B77" t="str">
            <v>DEF CHGS-TANK MAINT&amp;REP(WTR)-4</v>
          </cell>
          <cell r="C77">
            <v>9915</v>
          </cell>
          <cell r="D77">
            <v>0</v>
          </cell>
          <cell r="E77">
            <v>9915</v>
          </cell>
        </row>
        <row r="78">
          <cell r="A78">
            <v>1865024</v>
          </cell>
          <cell r="B78" t="str">
            <v>AMORT - TANK MAINT&amp;REP (WTR)-4</v>
          </cell>
          <cell r="C78">
            <v>-7952</v>
          </cell>
          <cell r="D78">
            <v>0</v>
          </cell>
          <cell r="E78">
            <v>-7952</v>
          </cell>
        </row>
        <row r="80">
          <cell r="A80">
            <v>186.2</v>
          </cell>
          <cell r="B80" t="str">
            <v>OTHER DEFERRED CHARGES</v>
          </cell>
          <cell r="C80">
            <v>1963</v>
          </cell>
          <cell r="D80">
            <v>0</v>
          </cell>
          <cell r="E80">
            <v>1963</v>
          </cell>
        </row>
        <row r="82">
          <cell r="A82">
            <v>1901011</v>
          </cell>
          <cell r="B82" t="str">
            <v>DEF FED TAX - CIAC PRE 1987</v>
          </cell>
          <cell r="C82">
            <v>6604</v>
          </cell>
          <cell r="D82">
            <v>0</v>
          </cell>
          <cell r="E82">
            <v>6604</v>
          </cell>
        </row>
        <row r="83">
          <cell r="A83">
            <v>1901012</v>
          </cell>
          <cell r="B83" t="str">
            <v>DEF FED TAX-TAP FEE POST 2000</v>
          </cell>
          <cell r="C83">
            <v>8374</v>
          </cell>
          <cell r="D83">
            <v>0</v>
          </cell>
          <cell r="E83">
            <v>8374</v>
          </cell>
        </row>
        <row r="84">
          <cell r="A84">
            <v>1901021</v>
          </cell>
          <cell r="B84" t="str">
            <v>DEF FED TAX - DEF MAINT</v>
          </cell>
          <cell r="C84">
            <v>-618</v>
          </cell>
          <cell r="D84">
            <v>0</v>
          </cell>
          <cell r="E84">
            <v>-618</v>
          </cell>
        </row>
        <row r="85">
          <cell r="A85">
            <v>1901024</v>
          </cell>
          <cell r="B85" t="str">
            <v>DEF FED TAX - ORGN EXP</v>
          </cell>
          <cell r="C85">
            <v>-176</v>
          </cell>
          <cell r="D85">
            <v>0</v>
          </cell>
          <cell r="E85">
            <v>-176</v>
          </cell>
        </row>
        <row r="86">
          <cell r="A86">
            <v>1901025</v>
          </cell>
          <cell r="B86" t="str">
            <v>DEF FED TAX - BAD DEBTS '86</v>
          </cell>
          <cell r="C86">
            <v>11910</v>
          </cell>
          <cell r="D86">
            <v>0</v>
          </cell>
          <cell r="E86">
            <v>11910</v>
          </cell>
        </row>
        <row r="87">
          <cell r="A87">
            <v>1901026</v>
          </cell>
          <cell r="B87" t="str">
            <v>DEF FED TAX - BAD DEBTS CURRENT</v>
          </cell>
          <cell r="C87">
            <v>-6065</v>
          </cell>
          <cell r="D87">
            <v>0</v>
          </cell>
          <cell r="E87">
            <v>-6065</v>
          </cell>
        </row>
        <row r="88">
          <cell r="A88">
            <v>1901031</v>
          </cell>
          <cell r="B88" t="str">
            <v>DEF FED TAX - DEPRECIATION</v>
          </cell>
          <cell r="C88">
            <v>-66897</v>
          </cell>
          <cell r="D88">
            <v>0</v>
          </cell>
          <cell r="E88">
            <v>-66897</v>
          </cell>
        </row>
        <row r="90">
          <cell r="A90">
            <v>190.1</v>
          </cell>
          <cell r="B90" t="str">
            <v>ACCUM DEFERRED FIT</v>
          </cell>
          <cell r="C90">
            <v>-46868</v>
          </cell>
          <cell r="D90">
            <v>0</v>
          </cell>
          <cell r="E90">
            <v>-46868</v>
          </cell>
        </row>
        <row r="92">
          <cell r="A92">
            <v>1902011</v>
          </cell>
          <cell r="B92" t="str">
            <v>DEF ST TAX - CIAC PRE 1987</v>
          </cell>
          <cell r="C92">
            <v>1041</v>
          </cell>
          <cell r="D92">
            <v>0</v>
          </cell>
          <cell r="E92">
            <v>1041</v>
          </cell>
        </row>
        <row r="93">
          <cell r="A93">
            <v>1902012</v>
          </cell>
          <cell r="B93" t="str">
            <v>DEF ST TAX-TAP FEE POST 2000</v>
          </cell>
          <cell r="C93">
            <v>1940</v>
          </cell>
          <cell r="D93">
            <v>0</v>
          </cell>
          <cell r="E93">
            <v>1940</v>
          </cell>
        </row>
        <row r="94">
          <cell r="A94">
            <v>1902021</v>
          </cell>
          <cell r="B94" t="str">
            <v>DEF ST TAX - DEF MAINT</v>
          </cell>
          <cell r="C94">
            <v>-142</v>
          </cell>
          <cell r="D94">
            <v>0</v>
          </cell>
          <cell r="E94">
            <v>-142</v>
          </cell>
        </row>
        <row r="96">
          <cell r="A96">
            <v>190.2</v>
          </cell>
          <cell r="B96" t="str">
            <v>ACCUM DEFERRED SIT</v>
          </cell>
          <cell r="C96">
            <v>2839</v>
          </cell>
          <cell r="D96">
            <v>0</v>
          </cell>
          <cell r="E96">
            <v>2839</v>
          </cell>
        </row>
        <row r="98">
          <cell r="A98">
            <v>2021010</v>
          </cell>
          <cell r="B98" t="str">
            <v>COMMON STOCK</v>
          </cell>
          <cell r="C98">
            <v>-450000</v>
          </cell>
          <cell r="D98">
            <v>0</v>
          </cell>
          <cell r="E98">
            <v>-450000</v>
          </cell>
        </row>
        <row r="100">
          <cell r="A100">
            <v>202.1</v>
          </cell>
          <cell r="B100" t="e">
            <v>#NAME?</v>
          </cell>
          <cell r="C100">
            <v>-450000</v>
          </cell>
          <cell r="D100">
            <v>0</v>
          </cell>
          <cell r="E100">
            <v>-450000</v>
          </cell>
        </row>
        <row r="102">
          <cell r="A102">
            <v>2112000</v>
          </cell>
          <cell r="B102" t="str">
            <v>MISC PAID-IN CAPITAL</v>
          </cell>
          <cell r="C102">
            <v>-32142.12</v>
          </cell>
          <cell r="D102">
            <v>0</v>
          </cell>
          <cell r="E102">
            <v>-32142.12</v>
          </cell>
        </row>
        <row r="104">
          <cell r="A104">
            <v>211.2</v>
          </cell>
          <cell r="B104" t="str">
            <v>MISC PAID IN CAPITAL</v>
          </cell>
          <cell r="C104">
            <v>-32142.12</v>
          </cell>
          <cell r="D104">
            <v>0</v>
          </cell>
          <cell r="E104">
            <v>-32142.12</v>
          </cell>
        </row>
        <row r="106">
          <cell r="A106">
            <v>2151000</v>
          </cell>
          <cell r="B106" t="str">
            <v>RETAINED EARN-PRIOR YEARS</v>
          </cell>
          <cell r="C106">
            <v>-187535.61</v>
          </cell>
          <cell r="D106">
            <v>-29054.87</v>
          </cell>
          <cell r="E106">
            <v>-216590.48</v>
          </cell>
        </row>
        <row r="108">
          <cell r="A108">
            <v>215.1</v>
          </cell>
          <cell r="B108" t="str">
            <v>RETAINED EARNINGS PRIOR</v>
          </cell>
          <cell r="C108">
            <v>-187535.61</v>
          </cell>
          <cell r="D108">
            <v>-29054.87</v>
          </cell>
          <cell r="E108">
            <v>-216590.48</v>
          </cell>
        </row>
        <row r="110">
          <cell r="A110">
            <v>2334002</v>
          </cell>
          <cell r="B110" t="str">
            <v>A/P WATER SERVICE CORP</v>
          </cell>
          <cell r="C110">
            <v>-1392489.68</v>
          </cell>
          <cell r="D110">
            <v>-65456.5</v>
          </cell>
          <cell r="E110">
            <v>-1457946.18</v>
          </cell>
        </row>
        <row r="111">
          <cell r="A111">
            <v>2334003</v>
          </cell>
          <cell r="B111" t="str">
            <v>A/P WATER SERVICE DISB</v>
          </cell>
          <cell r="C111">
            <v>2273305.02</v>
          </cell>
          <cell r="D111">
            <v>0</v>
          </cell>
          <cell r="E111">
            <v>2273305.02</v>
          </cell>
        </row>
        <row r="113">
          <cell r="A113">
            <v>233.4</v>
          </cell>
          <cell r="B113" t="str">
            <v>ACCTS PAYABLE ASSOC COS</v>
          </cell>
          <cell r="C113">
            <v>880815.34</v>
          </cell>
          <cell r="D113">
            <v>-65456.5</v>
          </cell>
          <cell r="E113">
            <v>815358.84</v>
          </cell>
        </row>
        <row r="115">
          <cell r="A115">
            <v>2361104</v>
          </cell>
          <cell r="B115" t="str">
            <v>ACCRUED UTIL OR COMM TAX</v>
          </cell>
          <cell r="C115">
            <v>-254</v>
          </cell>
          <cell r="D115">
            <v>0</v>
          </cell>
          <cell r="E115">
            <v>-254</v>
          </cell>
        </row>
        <row r="117">
          <cell r="A117">
            <v>236.1</v>
          </cell>
          <cell r="B117" t="str">
            <v>ACCRUED TAXES</v>
          </cell>
          <cell r="C117">
            <v>-254</v>
          </cell>
          <cell r="D117">
            <v>0</v>
          </cell>
          <cell r="E117">
            <v>-254</v>
          </cell>
        </row>
        <row r="119">
          <cell r="A119">
            <v>2413000</v>
          </cell>
          <cell r="B119" t="str">
            <v>ADVANCES FROM UTILITIES INC</v>
          </cell>
          <cell r="C119">
            <v>-642834.84</v>
          </cell>
          <cell r="D119">
            <v>-62333.5</v>
          </cell>
          <cell r="E119">
            <v>-705168.34</v>
          </cell>
        </row>
        <row r="121">
          <cell r="A121">
            <v>241.3</v>
          </cell>
          <cell r="B121" t="str">
            <v>ADVANCES FROM UI</v>
          </cell>
          <cell r="C121">
            <v>-642834.84</v>
          </cell>
          <cell r="D121">
            <v>-62333.5</v>
          </cell>
          <cell r="E121">
            <v>-705168.34</v>
          </cell>
        </row>
        <row r="123">
          <cell r="A123">
            <v>2525000</v>
          </cell>
          <cell r="B123" t="str">
            <v>ADV-IN-AID OF CONST-WATER</v>
          </cell>
          <cell r="C123">
            <v>-450000</v>
          </cell>
          <cell r="D123">
            <v>0</v>
          </cell>
          <cell r="E123">
            <v>-450000</v>
          </cell>
        </row>
        <row r="125">
          <cell r="A125" t="str">
            <v>PERIOD ENDING: 12/31/02               12:29:13 22 DEC 2008 (NV.1CO.TB5LY)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SUB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7">
          <cell r="A137">
            <v>252.1</v>
          </cell>
          <cell r="B137" t="str">
            <v>ADVANCES IN AID WATER</v>
          </cell>
          <cell r="C137">
            <v>-450000</v>
          </cell>
          <cell r="D137">
            <v>0</v>
          </cell>
          <cell r="E137">
            <v>-450000</v>
          </cell>
        </row>
        <row r="139">
          <cell r="A139">
            <v>2551000</v>
          </cell>
          <cell r="B139" t="str">
            <v>UNAMORT INVEST TAX CREDIT</v>
          </cell>
          <cell r="C139">
            <v>-2290</v>
          </cell>
          <cell r="D139">
            <v>0</v>
          </cell>
          <cell r="E139">
            <v>-2290</v>
          </cell>
        </row>
        <row r="141">
          <cell r="A141">
            <v>255.1</v>
          </cell>
          <cell r="B141" t="str">
            <v>UNAMORT INVEST TAX CREDIT</v>
          </cell>
          <cell r="C141">
            <v>-2290</v>
          </cell>
          <cell r="D141">
            <v>0</v>
          </cell>
          <cell r="E141">
            <v>-2290</v>
          </cell>
        </row>
        <row r="143">
          <cell r="A143">
            <v>2711000</v>
          </cell>
          <cell r="B143" t="str">
            <v>CIAC-WATER-UNDISTR.</v>
          </cell>
          <cell r="C143">
            <v>-658521.63</v>
          </cell>
          <cell r="D143">
            <v>0</v>
          </cell>
          <cell r="E143">
            <v>-658521.63</v>
          </cell>
        </row>
        <row r="144">
          <cell r="A144">
            <v>2711010</v>
          </cell>
          <cell r="B144" t="str">
            <v>CIAC-WATER-TAX</v>
          </cell>
          <cell r="C144">
            <v>-26800</v>
          </cell>
          <cell r="D144">
            <v>0</v>
          </cell>
          <cell r="E144">
            <v>-26800</v>
          </cell>
        </row>
        <row r="146">
          <cell r="A146">
            <v>271.10000000000002</v>
          </cell>
          <cell r="B146" t="str">
            <v>CONTRIBUTIONS IN AID WATER</v>
          </cell>
          <cell r="C146">
            <v>-685321.63</v>
          </cell>
          <cell r="D146">
            <v>0</v>
          </cell>
          <cell r="E146">
            <v>-685321.63</v>
          </cell>
        </row>
        <row r="148">
          <cell r="A148">
            <v>2722000</v>
          </cell>
          <cell r="B148" t="str">
            <v>ACC AMORT-CIA-WATER</v>
          </cell>
          <cell r="C148">
            <v>116736.02</v>
          </cell>
          <cell r="D148">
            <v>0</v>
          </cell>
          <cell r="E148">
            <v>116736.02</v>
          </cell>
        </row>
        <row r="150">
          <cell r="A150">
            <v>272.10000000000002</v>
          </cell>
          <cell r="B150" t="str">
            <v>ACCUM AMORT OF CIA WATER</v>
          </cell>
          <cell r="C150">
            <v>116736.02</v>
          </cell>
          <cell r="D150">
            <v>0</v>
          </cell>
          <cell r="E150">
            <v>116736.02</v>
          </cell>
        </row>
        <row r="151">
          <cell r="C151" t="str">
            <v>---------------</v>
          </cell>
          <cell r="D151" t="str">
            <v>---------------</v>
          </cell>
          <cell r="E151" t="str">
            <v>---------------</v>
          </cell>
        </row>
        <row r="152">
          <cell r="B152" t="str">
            <v>TOTAL BALANCE SHEET</v>
          </cell>
          <cell r="C152">
            <v>156844.87</v>
          </cell>
          <cell r="D152">
            <v>-156844.87</v>
          </cell>
          <cell r="E152">
            <v>0</v>
          </cell>
        </row>
        <row r="154">
          <cell r="A154" t="str">
            <v>PERIOD ENDING: 12/31/02               12:29:13 22 DEC 2008 (NV.1CO.TB5LY) PAGE 4</v>
          </cell>
        </row>
        <row r="155">
          <cell r="A155" t="str">
            <v xml:space="preserve">COMPANY: C-005 APPLE CANYON UTILITY CO.                                         </v>
          </cell>
        </row>
        <row r="157">
          <cell r="A157" t="str">
            <v>DETAIL TB BY SUB</v>
          </cell>
        </row>
        <row r="159">
          <cell r="A159" t="str">
            <v xml:space="preserve">                  U T I L I T I E S ,  I N C O R P O R A T E D</v>
          </cell>
        </row>
        <row r="161">
          <cell r="A161" t="str">
            <v xml:space="preserve">                              DETAIL TRIAL BALANCE</v>
          </cell>
        </row>
        <row r="163">
          <cell r="A163" t="str">
            <v>ACCOUNT               DESCRIPTION                  BEG-BALANCE       CURRENT       END-BALANCE</v>
          </cell>
        </row>
        <row r="164">
          <cell r="A164" t="str">
            <v>-------               -----------                  -----------       -------       -----------</v>
          </cell>
        </row>
        <row r="165">
          <cell r="A165">
            <v>4611020</v>
          </cell>
          <cell r="B165" t="str">
            <v>WATER REVENUE-METERED</v>
          </cell>
          <cell r="C165">
            <v>-241551.91</v>
          </cell>
          <cell r="D165">
            <v>0</v>
          </cell>
          <cell r="E165">
            <v>-241551.91</v>
          </cell>
        </row>
        <row r="166">
          <cell r="A166">
            <v>4611099</v>
          </cell>
          <cell r="B166" t="str">
            <v>WATER REVENUE ACCRUALS</v>
          </cell>
          <cell r="C166">
            <v>-976</v>
          </cell>
          <cell r="D166">
            <v>0</v>
          </cell>
          <cell r="E166">
            <v>-976</v>
          </cell>
        </row>
        <row r="167">
          <cell r="A167">
            <v>4612030</v>
          </cell>
          <cell r="B167" t="str">
            <v>WATER REVENUE-COMMERCIAL</v>
          </cell>
          <cell r="C167">
            <v>-7485.38</v>
          </cell>
          <cell r="D167">
            <v>0</v>
          </cell>
          <cell r="E167">
            <v>-7485.38</v>
          </cell>
        </row>
        <row r="169">
          <cell r="A169">
            <v>400.1</v>
          </cell>
          <cell r="B169" t="str">
            <v>WATER REVENUE</v>
          </cell>
          <cell r="C169">
            <v>-250013.29</v>
          </cell>
          <cell r="D169">
            <v>0</v>
          </cell>
          <cell r="E169">
            <v>-250013.29</v>
          </cell>
        </row>
        <row r="171">
          <cell r="A171">
            <v>4701000</v>
          </cell>
          <cell r="B171" t="str">
            <v>FORFEITED DISCOUNTS</v>
          </cell>
          <cell r="C171">
            <v>-1445.42</v>
          </cell>
          <cell r="D171">
            <v>0</v>
          </cell>
          <cell r="E171">
            <v>-1445.42</v>
          </cell>
        </row>
        <row r="173">
          <cell r="A173">
            <v>400.3</v>
          </cell>
          <cell r="B173" t="str">
            <v>FORFEITED DISCOUNTS</v>
          </cell>
          <cell r="C173">
            <v>-1445.42</v>
          </cell>
          <cell r="D173">
            <v>0</v>
          </cell>
          <cell r="E173">
            <v>-1445.42</v>
          </cell>
        </row>
        <row r="175">
          <cell r="A175">
            <v>4711000</v>
          </cell>
          <cell r="B175" t="str">
            <v>MISC SERVICE REVENUES</v>
          </cell>
          <cell r="C175">
            <v>-378.65</v>
          </cell>
          <cell r="D175">
            <v>0</v>
          </cell>
          <cell r="E175">
            <v>-378.65</v>
          </cell>
        </row>
        <row r="176">
          <cell r="A176">
            <v>4741001</v>
          </cell>
          <cell r="B176" t="str">
            <v>NEW CUSTOMER CHGE - WATER</v>
          </cell>
          <cell r="C176">
            <v>-450</v>
          </cell>
          <cell r="D176">
            <v>0</v>
          </cell>
          <cell r="E176">
            <v>-450</v>
          </cell>
        </row>
        <row r="177">
          <cell r="A177">
            <v>4741008</v>
          </cell>
          <cell r="B177" t="str">
            <v>NSF CHECK CHARGE</v>
          </cell>
          <cell r="C177">
            <v>-14</v>
          </cell>
          <cell r="D177">
            <v>0</v>
          </cell>
          <cell r="E177">
            <v>-14</v>
          </cell>
        </row>
        <row r="179">
          <cell r="A179">
            <v>400.4</v>
          </cell>
          <cell r="B179" t="str">
            <v>MISC. SERVICE REVENUES</v>
          </cell>
          <cell r="C179">
            <v>-842.65</v>
          </cell>
          <cell r="D179">
            <v>0</v>
          </cell>
          <cell r="E179">
            <v>-842.65</v>
          </cell>
        </row>
        <row r="181">
          <cell r="A181">
            <v>6151010</v>
          </cell>
          <cell r="B181" t="str">
            <v>ELEC PWR - WATER SYSTEM</v>
          </cell>
          <cell r="C181">
            <v>17466.990000000002</v>
          </cell>
          <cell r="D181">
            <v>0</v>
          </cell>
          <cell r="E181">
            <v>17466.990000000002</v>
          </cell>
        </row>
        <row r="183">
          <cell r="A183" t="str">
            <v>401.1E</v>
          </cell>
          <cell r="B183" t="str">
            <v>ELECTRIC POWER</v>
          </cell>
          <cell r="C183">
            <v>17466.990000000002</v>
          </cell>
          <cell r="D183">
            <v>0</v>
          </cell>
          <cell r="E183">
            <v>17466.990000000002</v>
          </cell>
        </row>
        <row r="185">
          <cell r="A185">
            <v>6181010</v>
          </cell>
          <cell r="B185" t="str">
            <v>CHLORINE</v>
          </cell>
          <cell r="C185">
            <v>4564.09</v>
          </cell>
          <cell r="D185">
            <v>0</v>
          </cell>
          <cell r="E185">
            <v>4564.09</v>
          </cell>
        </row>
        <row r="186">
          <cell r="A186">
            <v>6181090</v>
          </cell>
          <cell r="B186" t="str">
            <v>OTHER CHEMICALS (TREATMENT)</v>
          </cell>
          <cell r="C186">
            <v>3994.83</v>
          </cell>
          <cell r="D186">
            <v>0</v>
          </cell>
          <cell r="E186">
            <v>3994.83</v>
          </cell>
        </row>
        <row r="188">
          <cell r="A188" t="str">
            <v>401.1F</v>
          </cell>
          <cell r="B188" t="str">
            <v>CHEMICALS</v>
          </cell>
          <cell r="C188">
            <v>8558.92</v>
          </cell>
          <cell r="D188">
            <v>0</v>
          </cell>
          <cell r="E188">
            <v>8558.92</v>
          </cell>
        </row>
        <row r="190">
          <cell r="A190">
            <v>6361000</v>
          </cell>
          <cell r="B190" t="str">
            <v>METER READING</v>
          </cell>
          <cell r="C190">
            <v>2106</v>
          </cell>
          <cell r="D190">
            <v>0</v>
          </cell>
          <cell r="E190">
            <v>2106</v>
          </cell>
        </row>
        <row r="192">
          <cell r="A192" t="str">
            <v>401.1G</v>
          </cell>
          <cell r="B192" t="str">
            <v>METER READING</v>
          </cell>
          <cell r="C192">
            <v>2106</v>
          </cell>
          <cell r="D192">
            <v>0</v>
          </cell>
          <cell r="E192">
            <v>2106</v>
          </cell>
        </row>
        <row r="194">
          <cell r="A194">
            <v>6019020</v>
          </cell>
          <cell r="B194" t="str">
            <v>SALARIES-CHGD TO PLT-WSC</v>
          </cell>
          <cell r="C194">
            <v>-9481.5</v>
          </cell>
          <cell r="D194">
            <v>0</v>
          </cell>
          <cell r="E194">
            <v>-9481.5</v>
          </cell>
        </row>
        <row r="195">
          <cell r="A195">
            <v>6019040</v>
          </cell>
          <cell r="B195" t="str">
            <v>SALARIES-OPS FIELD</v>
          </cell>
          <cell r="C195">
            <v>0</v>
          </cell>
          <cell r="D195">
            <v>50476.5</v>
          </cell>
          <cell r="E195">
            <v>50476.5</v>
          </cell>
        </row>
        <row r="196">
          <cell r="A196">
            <v>6019045</v>
          </cell>
          <cell r="B196" t="str">
            <v>SALARIES-WTR SERV-COMPUTERS</v>
          </cell>
          <cell r="C196">
            <v>0</v>
          </cell>
          <cell r="D196">
            <v>1311</v>
          </cell>
          <cell r="E196">
            <v>1311</v>
          </cell>
        </row>
        <row r="197">
          <cell r="A197">
            <v>6019054</v>
          </cell>
          <cell r="B197" t="str">
            <v>SALARIES-IL ADMIN</v>
          </cell>
          <cell r="C197">
            <v>0</v>
          </cell>
          <cell r="D197">
            <v>8119.98</v>
          </cell>
          <cell r="E197">
            <v>8119.98</v>
          </cell>
        </row>
        <row r="198">
          <cell r="A198">
            <v>6019070</v>
          </cell>
          <cell r="B198" t="str">
            <v>SALARIES-IL ADMIN OFFICE</v>
          </cell>
          <cell r="C198">
            <v>0</v>
          </cell>
          <cell r="D198">
            <v>11432.53</v>
          </cell>
          <cell r="E198">
            <v>11432.53</v>
          </cell>
        </row>
        <row r="200">
          <cell r="A200" t="str">
            <v>401.1H</v>
          </cell>
          <cell r="B200" t="str">
            <v>SALARIES</v>
          </cell>
          <cell r="C200">
            <v>-9481.5</v>
          </cell>
          <cell r="D200">
            <v>71340.009999999995</v>
          </cell>
          <cell r="E200">
            <v>61858.51</v>
          </cell>
        </row>
        <row r="202">
          <cell r="A202">
            <v>6708000</v>
          </cell>
          <cell r="B202" t="str">
            <v>UNCOLLECTIBLE ACCOUNTS</v>
          </cell>
          <cell r="C202">
            <v>7042.64</v>
          </cell>
          <cell r="D202">
            <v>0</v>
          </cell>
          <cell r="E202">
            <v>7042.64</v>
          </cell>
        </row>
        <row r="203">
          <cell r="A203">
            <v>6708001</v>
          </cell>
          <cell r="B203" t="str">
            <v>AGENCY EXPENSE</v>
          </cell>
          <cell r="C203">
            <v>0</v>
          </cell>
          <cell r="D203">
            <v>36.1</v>
          </cell>
          <cell r="E203">
            <v>36.1</v>
          </cell>
        </row>
        <row r="205">
          <cell r="A205" t="str">
            <v>401.1K</v>
          </cell>
          <cell r="B205" t="str">
            <v>UNCOLLECTIBLE ACCOUNTS</v>
          </cell>
          <cell r="C205">
            <v>7042.64</v>
          </cell>
          <cell r="D205">
            <v>36.1</v>
          </cell>
          <cell r="E205">
            <v>7078.74</v>
          </cell>
        </row>
        <row r="207">
          <cell r="A207">
            <v>6319011</v>
          </cell>
          <cell r="B207" t="str">
            <v>ENGINEERING FEES</v>
          </cell>
          <cell r="C207">
            <v>74.34</v>
          </cell>
          <cell r="D207">
            <v>0</v>
          </cell>
          <cell r="E207">
            <v>74.34</v>
          </cell>
        </row>
        <row r="208">
          <cell r="A208">
            <v>6329002</v>
          </cell>
          <cell r="B208" t="str">
            <v>AUDIT FEES</v>
          </cell>
          <cell r="C208">
            <v>0</v>
          </cell>
          <cell r="D208">
            <v>874.95</v>
          </cell>
          <cell r="E208">
            <v>874.95</v>
          </cell>
        </row>
        <row r="209">
          <cell r="A209">
            <v>6329014</v>
          </cell>
          <cell r="B209" t="str">
            <v>TAX RETURN REVIEW</v>
          </cell>
          <cell r="C209">
            <v>0</v>
          </cell>
          <cell r="D209">
            <v>554.08000000000004</v>
          </cell>
          <cell r="E209">
            <v>554.08000000000004</v>
          </cell>
        </row>
        <row r="210">
          <cell r="A210">
            <v>6369003</v>
          </cell>
          <cell r="B210" t="str">
            <v>TEMP EMPLOY - CLERICAL</v>
          </cell>
          <cell r="C210">
            <v>0</v>
          </cell>
          <cell r="D210">
            <v>92.16</v>
          </cell>
          <cell r="E210">
            <v>92.16</v>
          </cell>
        </row>
        <row r="211">
          <cell r="A211">
            <v>6369005</v>
          </cell>
          <cell r="B211" t="str">
            <v>PAYROLL SERVICES</v>
          </cell>
          <cell r="C211">
            <v>0</v>
          </cell>
          <cell r="D211">
            <v>198</v>
          </cell>
          <cell r="E211">
            <v>198</v>
          </cell>
        </row>
        <row r="212">
          <cell r="A212">
            <v>6369006</v>
          </cell>
          <cell r="B212" t="str">
            <v>EMPLOY FINDER FEES</v>
          </cell>
          <cell r="C212">
            <v>0</v>
          </cell>
          <cell r="D212">
            <v>480.06</v>
          </cell>
          <cell r="E212">
            <v>480.06</v>
          </cell>
        </row>
        <row r="214">
          <cell r="A214" t="str">
            <v>PERIOD ENDING: 12/31/02               12:29:13 22 DEC 2008 (NV.1CO.TB5LY) PAGE 5</v>
          </cell>
        </row>
        <row r="215">
          <cell r="A215" t="str">
            <v xml:space="preserve">COMPANY: C-005 APPLE CANYON UTILITY CO.                                         </v>
          </cell>
        </row>
        <row r="217">
          <cell r="A217" t="str">
            <v>DETAIL TB BY SUB</v>
          </cell>
        </row>
        <row r="219">
          <cell r="A219" t="str">
            <v xml:space="preserve">                  U T I L I T I E S ,  I N C O R P O R A T E D</v>
          </cell>
        </row>
        <row r="221">
          <cell r="A221" t="str">
            <v xml:space="preserve">                              DETAIL TRIAL BALANCE</v>
          </cell>
        </row>
        <row r="223">
          <cell r="A223" t="str">
            <v>ACCOUNT               DESCRIPTION                  BEG-BALANCE       CURRENT       END-BALANCE</v>
          </cell>
        </row>
        <row r="224">
          <cell r="A224" t="str">
            <v>-------               -----------                  -----------       -------       -----------</v>
          </cell>
        </row>
        <row r="225">
          <cell r="A225">
            <v>6369008</v>
          </cell>
          <cell r="B225" t="str">
            <v>DIRECTORS FEES</v>
          </cell>
          <cell r="C225">
            <v>0</v>
          </cell>
          <cell r="D225">
            <v>104.94</v>
          </cell>
          <cell r="E225">
            <v>104.94</v>
          </cell>
        </row>
        <row r="226">
          <cell r="A226">
            <v>6369090</v>
          </cell>
          <cell r="B226" t="str">
            <v>OTHER DIR OUTSIDE SERVICES</v>
          </cell>
          <cell r="C226">
            <v>0</v>
          </cell>
          <cell r="D226">
            <v>59.83</v>
          </cell>
          <cell r="E226">
            <v>59.83</v>
          </cell>
        </row>
        <row r="228">
          <cell r="A228" t="str">
            <v>401.1L</v>
          </cell>
          <cell r="B228" t="str">
            <v>OUTSIDE SERVICES-DIRECT</v>
          </cell>
          <cell r="C228">
            <v>74.34</v>
          </cell>
          <cell r="D228">
            <v>2364.02</v>
          </cell>
          <cell r="E228">
            <v>2438.36</v>
          </cell>
        </row>
        <row r="230">
          <cell r="A230">
            <v>6369007</v>
          </cell>
          <cell r="B230" t="str">
            <v>COMPUTER MAINT</v>
          </cell>
          <cell r="C230">
            <v>0</v>
          </cell>
          <cell r="D230">
            <v>533.79999999999995</v>
          </cell>
          <cell r="E230">
            <v>533.79999999999995</v>
          </cell>
        </row>
        <row r="231">
          <cell r="A231">
            <v>6369009</v>
          </cell>
          <cell r="B231" t="str">
            <v>COMPUTER-AMORT &amp; PROG COST</v>
          </cell>
          <cell r="C231">
            <v>0</v>
          </cell>
          <cell r="D231">
            <v>258</v>
          </cell>
          <cell r="E231">
            <v>258</v>
          </cell>
        </row>
        <row r="232">
          <cell r="A232">
            <v>6759003</v>
          </cell>
          <cell r="B232" t="str">
            <v>COMPUTER SUPPLIES</v>
          </cell>
          <cell r="C232">
            <v>0</v>
          </cell>
          <cell r="D232">
            <v>1213.49</v>
          </cell>
          <cell r="E232">
            <v>1213.49</v>
          </cell>
        </row>
        <row r="233">
          <cell r="A233">
            <v>6759016</v>
          </cell>
          <cell r="B233" t="str">
            <v>MICROFILMING</v>
          </cell>
          <cell r="C233">
            <v>0</v>
          </cell>
          <cell r="D233">
            <v>65</v>
          </cell>
          <cell r="E233">
            <v>65</v>
          </cell>
        </row>
        <row r="235">
          <cell r="A235" t="str">
            <v>401.1LL</v>
          </cell>
          <cell r="B235" t="str">
            <v>IT DEPARTMENT</v>
          </cell>
          <cell r="C235">
            <v>0</v>
          </cell>
          <cell r="D235">
            <v>2070.29</v>
          </cell>
          <cell r="E235">
            <v>2070.29</v>
          </cell>
        </row>
        <row r="237">
          <cell r="A237">
            <v>6049010</v>
          </cell>
          <cell r="B237" t="str">
            <v>HEALTH INS REIMBURSEMENTS</v>
          </cell>
          <cell r="C237">
            <v>0</v>
          </cell>
          <cell r="D237">
            <v>7579.79</v>
          </cell>
          <cell r="E237">
            <v>7579.79</v>
          </cell>
        </row>
        <row r="238">
          <cell r="A238">
            <v>6049011</v>
          </cell>
          <cell r="B238" t="str">
            <v>EMPLOYEE INS DEDUCTIONS</v>
          </cell>
          <cell r="C238">
            <v>0</v>
          </cell>
          <cell r="D238">
            <v>-436.48</v>
          </cell>
          <cell r="E238">
            <v>-436.48</v>
          </cell>
        </row>
        <row r="239">
          <cell r="A239">
            <v>6049012</v>
          </cell>
          <cell r="B239" t="str">
            <v>HEALTH COSTS &amp; OTHER</v>
          </cell>
          <cell r="C239">
            <v>0</v>
          </cell>
          <cell r="D239">
            <v>56.19</v>
          </cell>
          <cell r="E239">
            <v>56.19</v>
          </cell>
        </row>
        <row r="240">
          <cell r="A240">
            <v>6049015</v>
          </cell>
          <cell r="B240" t="str">
            <v>DENTAL INS REIMBURSEMENTS</v>
          </cell>
          <cell r="C240">
            <v>0</v>
          </cell>
          <cell r="D240">
            <v>149.21</v>
          </cell>
          <cell r="E240">
            <v>149.21</v>
          </cell>
        </row>
        <row r="241">
          <cell r="A241">
            <v>6049020</v>
          </cell>
          <cell r="B241" t="str">
            <v>PENSION CONTRIBUTIONS</v>
          </cell>
          <cell r="C241">
            <v>0</v>
          </cell>
          <cell r="D241">
            <v>1822.93</v>
          </cell>
          <cell r="E241">
            <v>1822.93</v>
          </cell>
        </row>
        <row r="242">
          <cell r="A242">
            <v>6049050</v>
          </cell>
          <cell r="B242" t="str">
            <v>HEALTH INS PREMIUMS</v>
          </cell>
          <cell r="C242">
            <v>0</v>
          </cell>
          <cell r="D242">
            <v>360.53</v>
          </cell>
          <cell r="E242">
            <v>360.53</v>
          </cell>
        </row>
        <row r="243">
          <cell r="A243">
            <v>6049055</v>
          </cell>
          <cell r="B243" t="str">
            <v>DENTAL PREMIUMS</v>
          </cell>
          <cell r="C243">
            <v>0</v>
          </cell>
          <cell r="D243">
            <v>17.149999999999999</v>
          </cell>
          <cell r="E243">
            <v>17.149999999999999</v>
          </cell>
        </row>
        <row r="244">
          <cell r="A244">
            <v>6049060</v>
          </cell>
          <cell r="B244" t="str">
            <v>TERM LIFE INS</v>
          </cell>
          <cell r="C244">
            <v>0</v>
          </cell>
          <cell r="D244">
            <v>65.83</v>
          </cell>
          <cell r="E244">
            <v>65.83</v>
          </cell>
        </row>
        <row r="245">
          <cell r="A245">
            <v>6049070</v>
          </cell>
          <cell r="B245" t="str">
            <v>401K/ESOP CONTRIBUTIONS</v>
          </cell>
          <cell r="C245">
            <v>0</v>
          </cell>
          <cell r="D245">
            <v>2498.5700000000002</v>
          </cell>
          <cell r="E245">
            <v>2498.5700000000002</v>
          </cell>
        </row>
        <row r="246">
          <cell r="A246">
            <v>6049080</v>
          </cell>
          <cell r="B246" t="str">
            <v>DISABILITY INSURANCE</v>
          </cell>
          <cell r="C246">
            <v>0</v>
          </cell>
          <cell r="D246">
            <v>30.82</v>
          </cell>
          <cell r="E246">
            <v>30.82</v>
          </cell>
        </row>
        <row r="247">
          <cell r="A247">
            <v>6049090</v>
          </cell>
          <cell r="B247" t="str">
            <v>OTHER EMP PENS &amp; BENEFITS</v>
          </cell>
          <cell r="C247">
            <v>454.94</v>
          </cell>
          <cell r="D247">
            <v>322.33</v>
          </cell>
          <cell r="E247">
            <v>777.27</v>
          </cell>
        </row>
        <row r="249">
          <cell r="A249" t="str">
            <v>401.1N</v>
          </cell>
          <cell r="B249" t="str">
            <v>EMPLOYEE PENSION&amp;BENEFITS</v>
          </cell>
          <cell r="C249">
            <v>454.94</v>
          </cell>
          <cell r="D249">
            <v>12466.87</v>
          </cell>
          <cell r="E249">
            <v>12921.81</v>
          </cell>
        </row>
        <row r="251">
          <cell r="A251">
            <v>6599090</v>
          </cell>
          <cell r="B251" t="str">
            <v>OTHER INS</v>
          </cell>
          <cell r="C251">
            <v>0</v>
          </cell>
          <cell r="D251">
            <v>8467</v>
          </cell>
          <cell r="E251">
            <v>8467</v>
          </cell>
        </row>
        <row r="253">
          <cell r="A253" t="str">
            <v>401.1O</v>
          </cell>
          <cell r="B253" t="str">
            <v>INSURANCE</v>
          </cell>
          <cell r="C253">
            <v>0</v>
          </cell>
          <cell r="D253">
            <v>8467</v>
          </cell>
          <cell r="E253">
            <v>8467</v>
          </cell>
        </row>
        <row r="255">
          <cell r="A255">
            <v>6419027</v>
          </cell>
          <cell r="B255" t="str">
            <v>RENT-BURLA ENTERPRISES</v>
          </cell>
          <cell r="C255">
            <v>0</v>
          </cell>
          <cell r="D255">
            <v>431.28</v>
          </cell>
          <cell r="E255">
            <v>431.28</v>
          </cell>
        </row>
        <row r="257">
          <cell r="A257" t="str">
            <v>401.1Q</v>
          </cell>
          <cell r="B257" t="str">
            <v>RENT</v>
          </cell>
          <cell r="C257">
            <v>0</v>
          </cell>
          <cell r="D257">
            <v>431.28</v>
          </cell>
          <cell r="E257">
            <v>431.28</v>
          </cell>
        </row>
        <row r="259">
          <cell r="A259">
            <v>6759001</v>
          </cell>
          <cell r="B259" t="str">
            <v>PUBL SUBSCRIPTIONS &amp; TAPES</v>
          </cell>
          <cell r="C259">
            <v>0</v>
          </cell>
          <cell r="D259">
            <v>34.590000000000003</v>
          </cell>
          <cell r="E259">
            <v>34.590000000000003</v>
          </cell>
        </row>
        <row r="260">
          <cell r="A260">
            <v>6759002</v>
          </cell>
          <cell r="B260" t="str">
            <v>ANSWERING SERV</v>
          </cell>
          <cell r="C260">
            <v>0</v>
          </cell>
          <cell r="D260">
            <v>450.86</v>
          </cell>
          <cell r="E260">
            <v>450.86</v>
          </cell>
        </row>
        <row r="261">
          <cell r="A261">
            <v>6759004</v>
          </cell>
          <cell r="B261" t="str">
            <v>PRINTING &amp; BLUEPRINTS</v>
          </cell>
          <cell r="C261">
            <v>226.29</v>
          </cell>
          <cell r="D261">
            <v>340.64</v>
          </cell>
          <cell r="E261">
            <v>566.92999999999995</v>
          </cell>
        </row>
        <row r="262">
          <cell r="A262">
            <v>6759006</v>
          </cell>
          <cell r="B262" t="str">
            <v>UPS &amp; AIR FREIGHT</v>
          </cell>
          <cell r="C262">
            <v>415.78</v>
          </cell>
          <cell r="D262">
            <v>93</v>
          </cell>
          <cell r="E262">
            <v>508.78</v>
          </cell>
        </row>
        <row r="263">
          <cell r="A263">
            <v>6759008</v>
          </cell>
          <cell r="B263" t="str">
            <v>XEROX</v>
          </cell>
          <cell r="C263">
            <v>0</v>
          </cell>
          <cell r="D263">
            <v>86.01</v>
          </cell>
          <cell r="E263">
            <v>86.01</v>
          </cell>
        </row>
        <row r="264">
          <cell r="A264">
            <v>6759009</v>
          </cell>
          <cell r="B264" t="str">
            <v>OFFICE SUPPLY STORES</v>
          </cell>
          <cell r="C264">
            <v>0</v>
          </cell>
          <cell r="D264">
            <v>493.31</v>
          </cell>
          <cell r="E264">
            <v>493.31</v>
          </cell>
        </row>
        <row r="265">
          <cell r="A265">
            <v>6759010</v>
          </cell>
          <cell r="B265" t="str">
            <v>REIM OFFICE EMPLOYEE EXPENSES</v>
          </cell>
          <cell r="C265">
            <v>0</v>
          </cell>
          <cell r="D265">
            <v>32.880000000000003</v>
          </cell>
          <cell r="E265">
            <v>32.880000000000003</v>
          </cell>
        </row>
        <row r="266">
          <cell r="A266">
            <v>6759013</v>
          </cell>
          <cell r="B266" t="str">
            <v>CLEANING SUPPLIES</v>
          </cell>
          <cell r="C266">
            <v>0</v>
          </cell>
          <cell r="D266">
            <v>54.61</v>
          </cell>
          <cell r="E266">
            <v>54.61</v>
          </cell>
        </row>
        <row r="267">
          <cell r="A267">
            <v>6759014</v>
          </cell>
          <cell r="B267" t="str">
            <v>MEMBERSHIPS - OFFICE EMPLOYEE</v>
          </cell>
          <cell r="C267">
            <v>0</v>
          </cell>
          <cell r="D267">
            <v>21.87</v>
          </cell>
          <cell r="E267">
            <v>21.87</v>
          </cell>
        </row>
        <row r="268">
          <cell r="A268">
            <v>6759090</v>
          </cell>
          <cell r="B268" t="str">
            <v>OTHER OFFICE EXPENSES</v>
          </cell>
          <cell r="C268">
            <v>0</v>
          </cell>
          <cell r="D268">
            <v>28.65</v>
          </cell>
          <cell r="E268">
            <v>28.65</v>
          </cell>
        </row>
        <row r="270">
          <cell r="A270" t="str">
            <v>401.1R</v>
          </cell>
          <cell r="B270" t="str">
            <v>OFFICE SUPPLIES</v>
          </cell>
          <cell r="C270">
            <v>642.07000000000005</v>
          </cell>
          <cell r="D270">
            <v>1636.42</v>
          </cell>
          <cell r="E270">
            <v>2278.4899999999998</v>
          </cell>
        </row>
        <row r="272">
          <cell r="A272">
            <v>6759005</v>
          </cell>
          <cell r="B272" t="str">
            <v>POSTAGE &amp; POSTAGE METER-OFFICE</v>
          </cell>
          <cell r="C272">
            <v>2463</v>
          </cell>
          <cell r="D272">
            <v>145</v>
          </cell>
          <cell r="E272">
            <v>2608</v>
          </cell>
        </row>
        <row r="275">
          <cell r="A275" t="str">
            <v>PERIOD ENDING: 12/31/02               12:29:13 22 DEC 2008 (NV.1CO.TB5LY) PAGE 6</v>
          </cell>
        </row>
        <row r="276">
          <cell r="A276" t="str">
            <v xml:space="preserve">COMPANY: C-005 APPLE CANYON UTILITY CO.                                         </v>
          </cell>
        </row>
        <row r="278">
          <cell r="A278" t="str">
            <v>DETAIL TB BY SUB</v>
          </cell>
        </row>
        <row r="280">
          <cell r="A280" t="str">
            <v xml:space="preserve">                  U T I L I T I E S ,  I N C O R P O R A T E D</v>
          </cell>
        </row>
        <row r="282">
          <cell r="A282" t="str">
            <v xml:space="preserve">                              DETAIL TRIAL BALANCE</v>
          </cell>
        </row>
        <row r="284">
          <cell r="A284" t="str">
            <v>ACCOUNT               DESCRIPTION                  BEG-BALANCE       CURRENT       END-BALANCE</v>
          </cell>
        </row>
        <row r="285">
          <cell r="A285" t="str">
            <v>-------               -----------                  -----------       -------       -----------</v>
          </cell>
        </row>
        <row r="286">
          <cell r="A286" t="str">
            <v>401.1RR</v>
          </cell>
          <cell r="B286" t="str">
            <v>BILLING &amp; CUSTOMER SERVICE</v>
          </cell>
          <cell r="C286">
            <v>2463</v>
          </cell>
          <cell r="D286">
            <v>145</v>
          </cell>
          <cell r="E286">
            <v>2608</v>
          </cell>
        </row>
        <row r="288">
          <cell r="A288">
            <v>6759110</v>
          </cell>
          <cell r="B288" t="str">
            <v>OFFICE TELEPHONE</v>
          </cell>
          <cell r="C288">
            <v>0</v>
          </cell>
          <cell r="D288">
            <v>121.51</v>
          </cell>
          <cell r="E288">
            <v>121.51</v>
          </cell>
        </row>
        <row r="289">
          <cell r="A289">
            <v>6759120</v>
          </cell>
          <cell r="B289" t="str">
            <v>OFFICE ELECTRIC</v>
          </cell>
          <cell r="C289">
            <v>0</v>
          </cell>
          <cell r="D289">
            <v>370.75</v>
          </cell>
          <cell r="E289">
            <v>370.75</v>
          </cell>
        </row>
        <row r="290">
          <cell r="A290">
            <v>6759130</v>
          </cell>
          <cell r="B290" t="str">
            <v>OFFICE GAS</v>
          </cell>
          <cell r="C290">
            <v>0</v>
          </cell>
          <cell r="D290">
            <v>59.59</v>
          </cell>
          <cell r="E290">
            <v>59.59</v>
          </cell>
        </row>
        <row r="291">
          <cell r="A291">
            <v>6759135</v>
          </cell>
          <cell r="B291" t="str">
            <v>OPERATIONS TELEPHONES</v>
          </cell>
          <cell r="C291">
            <v>2140.67</v>
          </cell>
          <cell r="D291">
            <v>99.55</v>
          </cell>
          <cell r="E291">
            <v>2240.2199999999998</v>
          </cell>
        </row>
        <row r="292">
          <cell r="A292">
            <v>6759136</v>
          </cell>
          <cell r="B292" t="str">
            <v>OPERATIONS TELEPHONES-LONG DIST</v>
          </cell>
          <cell r="C292">
            <v>0</v>
          </cell>
          <cell r="D292">
            <v>47.94</v>
          </cell>
          <cell r="E292">
            <v>47.94</v>
          </cell>
        </row>
        <row r="293">
          <cell r="A293">
            <v>6759190</v>
          </cell>
          <cell r="B293" t="str">
            <v>OTHER OFFICE UTILITIES</v>
          </cell>
          <cell r="C293">
            <v>0</v>
          </cell>
          <cell r="D293">
            <v>37.26</v>
          </cell>
          <cell r="E293">
            <v>37.26</v>
          </cell>
        </row>
        <row r="295">
          <cell r="A295" t="str">
            <v>401.1S</v>
          </cell>
          <cell r="B295" t="str">
            <v>OFFICE UTILITIES</v>
          </cell>
          <cell r="C295">
            <v>2140.67</v>
          </cell>
          <cell r="D295">
            <v>736.6</v>
          </cell>
          <cell r="E295">
            <v>2877.27</v>
          </cell>
        </row>
        <row r="297">
          <cell r="A297">
            <v>6759210</v>
          </cell>
          <cell r="B297" t="str">
            <v>OFFICE CLEANING SERV</v>
          </cell>
          <cell r="C297">
            <v>0</v>
          </cell>
          <cell r="D297">
            <v>370.78</v>
          </cell>
          <cell r="E297">
            <v>370.78</v>
          </cell>
        </row>
        <row r="298">
          <cell r="A298">
            <v>6759220</v>
          </cell>
          <cell r="B298" t="str">
            <v>LNDSCPING MOWING &amp; SNOWPLWNG</v>
          </cell>
          <cell r="C298">
            <v>0</v>
          </cell>
          <cell r="D298">
            <v>328.36</v>
          </cell>
          <cell r="E298">
            <v>328.36</v>
          </cell>
        </row>
        <row r="299">
          <cell r="A299">
            <v>6759230</v>
          </cell>
          <cell r="B299" t="str">
            <v>OFFICE GARBAGE REMOVAL</v>
          </cell>
          <cell r="C299">
            <v>0</v>
          </cell>
          <cell r="D299">
            <v>19.440000000000001</v>
          </cell>
          <cell r="E299">
            <v>19.440000000000001</v>
          </cell>
        </row>
        <row r="300">
          <cell r="A300">
            <v>6759260</v>
          </cell>
          <cell r="B300" t="str">
            <v>REPAIR OFF MACH &amp; HEATING</v>
          </cell>
          <cell r="C300">
            <v>0</v>
          </cell>
          <cell r="D300">
            <v>71.81</v>
          </cell>
          <cell r="E300">
            <v>71.81</v>
          </cell>
        </row>
        <row r="301">
          <cell r="A301">
            <v>6759290</v>
          </cell>
          <cell r="B301" t="str">
            <v>OTHER OFFICE MAINT</v>
          </cell>
          <cell r="C301">
            <v>0</v>
          </cell>
          <cell r="D301">
            <v>607.75</v>
          </cell>
          <cell r="E301">
            <v>607.75</v>
          </cell>
        </row>
        <row r="303">
          <cell r="A303" t="str">
            <v>401.1U</v>
          </cell>
          <cell r="B303" t="str">
            <v>OFFICE MAINTENANCE</v>
          </cell>
          <cell r="C303">
            <v>0</v>
          </cell>
          <cell r="D303">
            <v>1398.14</v>
          </cell>
          <cell r="E303">
            <v>1398.14</v>
          </cell>
        </row>
        <row r="305">
          <cell r="A305">
            <v>7048055</v>
          </cell>
          <cell r="B305" t="str">
            <v>OFFICE EDUCATION/TRAIN. EXP</v>
          </cell>
          <cell r="C305">
            <v>0</v>
          </cell>
          <cell r="D305">
            <v>54.4</v>
          </cell>
          <cell r="E305">
            <v>54.4</v>
          </cell>
        </row>
        <row r="306">
          <cell r="A306">
            <v>7758370</v>
          </cell>
          <cell r="B306" t="str">
            <v>MEALS &amp; RELATED EXP</v>
          </cell>
          <cell r="C306">
            <v>0</v>
          </cell>
          <cell r="D306">
            <v>77.91</v>
          </cell>
          <cell r="E306">
            <v>77.91</v>
          </cell>
        </row>
        <row r="307">
          <cell r="A307">
            <v>7758380</v>
          </cell>
          <cell r="B307" t="str">
            <v>BANK SERV CHARGES</v>
          </cell>
          <cell r="C307">
            <v>0</v>
          </cell>
          <cell r="D307">
            <v>1089.72</v>
          </cell>
          <cell r="E307">
            <v>1089.72</v>
          </cell>
        </row>
        <row r="308">
          <cell r="A308">
            <v>7758390</v>
          </cell>
          <cell r="B308" t="str">
            <v>OTHER MISC GENERAL</v>
          </cell>
          <cell r="C308">
            <v>975</v>
          </cell>
          <cell r="D308">
            <v>166</v>
          </cell>
          <cell r="E308">
            <v>1141</v>
          </cell>
        </row>
        <row r="310">
          <cell r="A310" t="str">
            <v>401.1V</v>
          </cell>
          <cell r="B310" t="str">
            <v>MISCELLANEOUS EXPENSE</v>
          </cell>
          <cell r="C310">
            <v>975</v>
          </cell>
          <cell r="D310">
            <v>1388.03</v>
          </cell>
          <cell r="E310">
            <v>2363.0300000000002</v>
          </cell>
        </row>
        <row r="312">
          <cell r="A312">
            <v>6755090</v>
          </cell>
          <cell r="B312" t="str">
            <v>WATER-OTHER MAINT EXP</v>
          </cell>
          <cell r="C312">
            <v>1600.71</v>
          </cell>
          <cell r="D312">
            <v>0</v>
          </cell>
          <cell r="E312">
            <v>1600.71</v>
          </cell>
        </row>
        <row r="313">
          <cell r="A313">
            <v>6759503</v>
          </cell>
          <cell r="B313" t="str">
            <v>WATER-MAINT SUPPLIES</v>
          </cell>
          <cell r="C313">
            <v>5004.8900000000003</v>
          </cell>
          <cell r="D313">
            <v>0</v>
          </cell>
          <cell r="E313">
            <v>5004.8900000000003</v>
          </cell>
        </row>
        <row r="314">
          <cell r="A314">
            <v>6759506</v>
          </cell>
          <cell r="B314" t="str">
            <v>WATER-MAINT REPAIRS</v>
          </cell>
          <cell r="C314">
            <v>5903.29</v>
          </cell>
          <cell r="D314">
            <v>0</v>
          </cell>
          <cell r="E314">
            <v>5903.29</v>
          </cell>
        </row>
        <row r="315">
          <cell r="A315">
            <v>6759509</v>
          </cell>
          <cell r="B315" t="str">
            <v>WATER-ELEC EQUIPT REPAIR</v>
          </cell>
          <cell r="C315">
            <v>505</v>
          </cell>
          <cell r="D315">
            <v>0</v>
          </cell>
          <cell r="E315">
            <v>505</v>
          </cell>
        </row>
        <row r="317">
          <cell r="A317" t="str">
            <v>401.1X</v>
          </cell>
          <cell r="B317" t="str">
            <v>MAINTENANCE-WATER PLANT</v>
          </cell>
          <cell r="C317">
            <v>13013.89</v>
          </cell>
          <cell r="D317">
            <v>0</v>
          </cell>
          <cell r="E317">
            <v>13013.89</v>
          </cell>
        </row>
        <row r="319">
          <cell r="A319">
            <v>6759080</v>
          </cell>
          <cell r="B319" t="str">
            <v>MAINT-DEFERRED CHARGES</v>
          </cell>
          <cell r="C319">
            <v>996</v>
          </cell>
          <cell r="D319">
            <v>0</v>
          </cell>
          <cell r="E319">
            <v>996</v>
          </cell>
        </row>
        <row r="320">
          <cell r="A320">
            <v>6759405</v>
          </cell>
          <cell r="B320" t="str">
            <v>COMMUNICATION EXPENSES</v>
          </cell>
          <cell r="C320">
            <v>276.37</v>
          </cell>
          <cell r="D320">
            <v>960.61</v>
          </cell>
          <cell r="E320">
            <v>1236.98</v>
          </cell>
        </row>
        <row r="321">
          <cell r="A321">
            <v>6759412</v>
          </cell>
          <cell r="B321" t="str">
            <v>UNIFORMS</v>
          </cell>
          <cell r="C321">
            <v>281.20999999999998</v>
          </cell>
          <cell r="D321">
            <v>0</v>
          </cell>
          <cell r="E321">
            <v>281.20999999999998</v>
          </cell>
        </row>
        <row r="323">
          <cell r="A323" t="str">
            <v>401.1Z</v>
          </cell>
          <cell r="B323" t="str">
            <v>MAINTENANCE-WTR&amp;SWR PLANT</v>
          </cell>
          <cell r="C323">
            <v>1553.58</v>
          </cell>
          <cell r="D323">
            <v>960.61</v>
          </cell>
          <cell r="E323">
            <v>2514.19</v>
          </cell>
        </row>
        <row r="325">
          <cell r="A325">
            <v>6205003</v>
          </cell>
          <cell r="B325" t="str">
            <v>OPERATORS EXPENSES</v>
          </cell>
          <cell r="C325">
            <v>0</v>
          </cell>
          <cell r="D325">
            <v>51.87</v>
          </cell>
          <cell r="E325">
            <v>51.87</v>
          </cell>
        </row>
        <row r="326">
          <cell r="A326">
            <v>6759017</v>
          </cell>
          <cell r="B326" t="str">
            <v>OPERATORS-CLEANING SUPPLIES</v>
          </cell>
          <cell r="C326">
            <v>153.75</v>
          </cell>
          <cell r="D326">
            <v>0</v>
          </cell>
          <cell r="E326">
            <v>153.75</v>
          </cell>
        </row>
        <row r="327">
          <cell r="A327">
            <v>6759018</v>
          </cell>
          <cell r="B327" t="str">
            <v>OPERATORS-OTHER OFFICE EXPENSE</v>
          </cell>
          <cell r="C327">
            <v>980.93</v>
          </cell>
          <cell r="D327">
            <v>122.65</v>
          </cell>
          <cell r="E327">
            <v>1103.58</v>
          </cell>
        </row>
        <row r="328">
          <cell r="A328">
            <v>6759410</v>
          </cell>
          <cell r="B328" t="str">
            <v>OPERATORS ED EXPENSES</v>
          </cell>
          <cell r="C328">
            <v>362.86</v>
          </cell>
          <cell r="D328">
            <v>11.92</v>
          </cell>
          <cell r="E328">
            <v>374.78</v>
          </cell>
        </row>
        <row r="329">
          <cell r="A329">
            <v>6759413</v>
          </cell>
          <cell r="B329" t="str">
            <v>OPERATORS-POSTAGE</v>
          </cell>
          <cell r="C329">
            <v>485.3</v>
          </cell>
          <cell r="D329">
            <v>16.04</v>
          </cell>
          <cell r="E329">
            <v>501.34</v>
          </cell>
        </row>
        <row r="330">
          <cell r="A330">
            <v>6759414</v>
          </cell>
          <cell r="B330" t="str">
            <v>OPERATORS-OFFICE SUPPLY STORES</v>
          </cell>
          <cell r="C330">
            <v>29.12</v>
          </cell>
          <cell r="D330">
            <v>77.900000000000006</v>
          </cell>
          <cell r="E330">
            <v>107.02</v>
          </cell>
        </row>
        <row r="331">
          <cell r="A331">
            <v>6759416</v>
          </cell>
          <cell r="B331" t="str">
            <v>OPERATORS-MEMBERSHIPS</v>
          </cell>
          <cell r="C331">
            <v>110</v>
          </cell>
          <cell r="D331">
            <v>234.94</v>
          </cell>
          <cell r="E331">
            <v>344.94</v>
          </cell>
        </row>
        <row r="333">
          <cell r="A333" t="str">
            <v>401.1ZZ</v>
          </cell>
          <cell r="B333" t="str">
            <v>OPERATORS EXPENSES</v>
          </cell>
          <cell r="C333">
            <v>2121.96</v>
          </cell>
          <cell r="D333">
            <v>515.32000000000005</v>
          </cell>
          <cell r="E333">
            <v>2637.28</v>
          </cell>
        </row>
        <row r="336">
          <cell r="A336" t="str">
            <v>PERIOD ENDING: 12/31/02               12:29:13 22 DEC 2008 (NV.1CO.TB5LY) PAGE 7</v>
          </cell>
        </row>
        <row r="337">
          <cell r="A337" t="str">
            <v xml:space="preserve">COMPANY: C-005 APPLE CANYON UTILITY CO.                                         </v>
          </cell>
        </row>
        <row r="339">
          <cell r="A339" t="str">
            <v>DETAIL TB BY SUB</v>
          </cell>
        </row>
        <row r="341">
          <cell r="A341" t="str">
            <v xml:space="preserve">                  U T I L I T I E S ,  I N C O R P O R A T E D</v>
          </cell>
        </row>
        <row r="343">
          <cell r="A343" t="str">
            <v xml:space="preserve">                              DETAIL TRIAL BALANCE</v>
          </cell>
        </row>
        <row r="345">
          <cell r="A345" t="str">
            <v>ACCOUNT               DESCRIPTION                  BEG-BALANCE       CURRENT       END-BALANCE</v>
          </cell>
        </row>
        <row r="346">
          <cell r="A346" t="str">
            <v>-------               -----------                  -----------       -------       -----------</v>
          </cell>
        </row>
        <row r="347">
          <cell r="A347">
            <v>6355010</v>
          </cell>
          <cell r="B347" t="str">
            <v>WATER TESTS</v>
          </cell>
          <cell r="C347">
            <v>6263.25</v>
          </cell>
          <cell r="D347">
            <v>0</v>
          </cell>
          <cell r="E347">
            <v>6263.25</v>
          </cell>
        </row>
        <row r="348">
          <cell r="A348">
            <v>6355030</v>
          </cell>
          <cell r="B348" t="str">
            <v>TESTING EQUIP &amp; CHEM</v>
          </cell>
          <cell r="C348">
            <v>59.9</v>
          </cell>
          <cell r="D348">
            <v>0</v>
          </cell>
          <cell r="E348">
            <v>59.9</v>
          </cell>
        </row>
        <row r="350">
          <cell r="A350" t="str">
            <v>401.2B</v>
          </cell>
          <cell r="B350" t="str">
            <v>MAINTENANCE-TESTING</v>
          </cell>
          <cell r="C350">
            <v>6323.15</v>
          </cell>
          <cell r="D350">
            <v>0</v>
          </cell>
          <cell r="E350">
            <v>6323.15</v>
          </cell>
        </row>
        <row r="352">
          <cell r="A352">
            <v>6501020</v>
          </cell>
          <cell r="B352" t="str">
            <v>GASOLINE</v>
          </cell>
          <cell r="C352">
            <v>336.95</v>
          </cell>
          <cell r="D352">
            <v>2973.88</v>
          </cell>
          <cell r="E352">
            <v>3310.83</v>
          </cell>
        </row>
        <row r="353">
          <cell r="A353">
            <v>6501030</v>
          </cell>
          <cell r="B353" t="str">
            <v>AUTO REPAIR &amp; TIRES</v>
          </cell>
          <cell r="C353">
            <v>1347.37</v>
          </cell>
          <cell r="D353">
            <v>1446.1</v>
          </cell>
          <cell r="E353">
            <v>2793.47</v>
          </cell>
        </row>
        <row r="354">
          <cell r="A354">
            <v>6501040</v>
          </cell>
          <cell r="B354" t="str">
            <v>AUTO LICENSES</v>
          </cell>
          <cell r="C354">
            <v>18</v>
          </cell>
          <cell r="D354">
            <v>149.66</v>
          </cell>
          <cell r="E354">
            <v>167.66</v>
          </cell>
        </row>
        <row r="356">
          <cell r="A356" t="str">
            <v>401.2D</v>
          </cell>
          <cell r="B356" t="str">
            <v>TRANSPORTATION EXPENSE</v>
          </cell>
          <cell r="C356">
            <v>1702.32</v>
          </cell>
          <cell r="D356">
            <v>4569.6400000000003</v>
          </cell>
          <cell r="E356">
            <v>6271.96</v>
          </cell>
        </row>
        <row r="358">
          <cell r="A358">
            <v>4032010</v>
          </cell>
          <cell r="B358" t="str">
            <v>DEPRECIATION-WATER PLANT</v>
          </cell>
          <cell r="C358">
            <v>21061.86</v>
          </cell>
          <cell r="D358">
            <v>77.73</v>
          </cell>
          <cell r="E358">
            <v>21139.59</v>
          </cell>
        </row>
        <row r="359">
          <cell r="A359">
            <v>4032090</v>
          </cell>
          <cell r="B359" t="str">
            <v>DEPRECIATION-10190</v>
          </cell>
          <cell r="C359">
            <v>0</v>
          </cell>
          <cell r="D359">
            <v>916.04</v>
          </cell>
          <cell r="E359">
            <v>916.04</v>
          </cell>
        </row>
        <row r="360">
          <cell r="A360">
            <v>4032091</v>
          </cell>
          <cell r="B360" t="str">
            <v>DEPRECIATION-10191</v>
          </cell>
          <cell r="C360">
            <v>0</v>
          </cell>
          <cell r="D360">
            <v>829.26</v>
          </cell>
          <cell r="E360">
            <v>829.26</v>
          </cell>
        </row>
        <row r="361">
          <cell r="A361">
            <v>4032092</v>
          </cell>
          <cell r="B361" t="str">
            <v>DEPRECIATION-10300</v>
          </cell>
          <cell r="C361">
            <v>0</v>
          </cell>
          <cell r="D361">
            <v>4980.79</v>
          </cell>
          <cell r="E361">
            <v>4980.79</v>
          </cell>
        </row>
        <row r="362">
          <cell r="A362">
            <v>4032093</v>
          </cell>
          <cell r="B362" t="str">
            <v>DEPRECIATION-10193</v>
          </cell>
          <cell r="C362">
            <v>0</v>
          </cell>
          <cell r="D362">
            <v>38</v>
          </cell>
          <cell r="E362">
            <v>38</v>
          </cell>
        </row>
        <row r="363">
          <cell r="A363">
            <v>4032098</v>
          </cell>
          <cell r="B363" t="str">
            <v>DEPRECIATION-COMPUTER</v>
          </cell>
          <cell r="C363">
            <v>0</v>
          </cell>
          <cell r="D363">
            <v>804.84</v>
          </cell>
          <cell r="E363">
            <v>804.84</v>
          </cell>
        </row>
        <row r="365">
          <cell r="A365">
            <v>403.2</v>
          </cell>
          <cell r="B365" t="str">
            <v>DEPRECIATION EXP-WATER</v>
          </cell>
          <cell r="C365">
            <v>21061.86</v>
          </cell>
          <cell r="D365">
            <v>7646.66</v>
          </cell>
          <cell r="E365">
            <v>28708.52</v>
          </cell>
        </row>
        <row r="367">
          <cell r="A367">
            <v>4071000</v>
          </cell>
          <cell r="B367" t="str">
            <v>AMORT EXP-CIA-WATER</v>
          </cell>
          <cell r="C367">
            <v>-9991.7999999999993</v>
          </cell>
          <cell r="D367">
            <v>0</v>
          </cell>
          <cell r="E367">
            <v>-9991.7999999999993</v>
          </cell>
        </row>
        <row r="369">
          <cell r="A369">
            <v>407.6</v>
          </cell>
          <cell r="B369" t="str">
            <v>AMORT EXP-CIA-WATER</v>
          </cell>
          <cell r="C369">
            <v>-9991.7999999999993</v>
          </cell>
          <cell r="D369">
            <v>0</v>
          </cell>
          <cell r="E369">
            <v>-9991.7999999999993</v>
          </cell>
        </row>
        <row r="371">
          <cell r="A371">
            <v>4081201</v>
          </cell>
          <cell r="B371" t="str">
            <v>FICA EXPENSE</v>
          </cell>
          <cell r="C371">
            <v>0</v>
          </cell>
          <cell r="D371">
            <v>5419.63</v>
          </cell>
          <cell r="E371">
            <v>5419.63</v>
          </cell>
        </row>
        <row r="372">
          <cell r="A372">
            <v>4091050</v>
          </cell>
          <cell r="B372" t="str">
            <v>FED UNEMPLOYMENT TAX</v>
          </cell>
          <cell r="C372">
            <v>0</v>
          </cell>
          <cell r="D372">
            <v>107.96</v>
          </cell>
          <cell r="E372">
            <v>107.96</v>
          </cell>
        </row>
        <row r="373">
          <cell r="A373">
            <v>4091060</v>
          </cell>
          <cell r="B373" t="str">
            <v>ST UNEMPLOYMENT TAX</v>
          </cell>
          <cell r="C373">
            <v>0</v>
          </cell>
          <cell r="D373">
            <v>401</v>
          </cell>
          <cell r="E373">
            <v>401</v>
          </cell>
        </row>
        <row r="374">
          <cell r="A374">
            <v>4091123</v>
          </cell>
          <cell r="B374" t="str">
            <v>ST UNEMPLOYMENT TAX-IL</v>
          </cell>
          <cell r="C374">
            <v>0</v>
          </cell>
          <cell r="D374">
            <v>148.69999999999999</v>
          </cell>
          <cell r="E374">
            <v>148.69999999999999</v>
          </cell>
        </row>
        <row r="376">
          <cell r="A376">
            <v>408.2</v>
          </cell>
          <cell r="B376" t="str">
            <v>PAYROLL TAXES</v>
          </cell>
          <cell r="C376">
            <v>0</v>
          </cell>
          <cell r="D376">
            <v>6077.29</v>
          </cell>
          <cell r="E376">
            <v>6077.29</v>
          </cell>
        </row>
        <row r="378">
          <cell r="A378">
            <v>4081004</v>
          </cell>
          <cell r="B378" t="str">
            <v>UTIL OR COMMISSION TAX</v>
          </cell>
          <cell r="C378">
            <v>244</v>
          </cell>
          <cell r="D378">
            <v>0</v>
          </cell>
          <cell r="E378">
            <v>244</v>
          </cell>
        </row>
        <row r="379">
          <cell r="A379">
            <v>4081121</v>
          </cell>
          <cell r="B379" t="str">
            <v>REAL ESTATE TAX</v>
          </cell>
          <cell r="C379">
            <v>1636.46</v>
          </cell>
          <cell r="D379">
            <v>815.74</v>
          </cell>
          <cell r="E379">
            <v>2452.1999999999998</v>
          </cell>
        </row>
        <row r="380">
          <cell r="A380">
            <v>4081122</v>
          </cell>
          <cell r="B380" t="str">
            <v>PERS PROP &amp; ICT TAX</v>
          </cell>
          <cell r="C380">
            <v>5171</v>
          </cell>
          <cell r="D380">
            <v>0</v>
          </cell>
          <cell r="E380">
            <v>5171</v>
          </cell>
        </row>
        <row r="381">
          <cell r="A381">
            <v>4081303</v>
          </cell>
          <cell r="B381" t="str">
            <v>FRANCHISE TAX</v>
          </cell>
          <cell r="C381">
            <v>475</v>
          </cell>
          <cell r="D381">
            <v>0</v>
          </cell>
          <cell r="E381">
            <v>475</v>
          </cell>
        </row>
        <row r="383">
          <cell r="A383">
            <v>408.3</v>
          </cell>
          <cell r="B383" t="str">
            <v>OTHER TAXES</v>
          </cell>
          <cell r="C383">
            <v>7526.46</v>
          </cell>
          <cell r="D383">
            <v>815.74</v>
          </cell>
          <cell r="E383">
            <v>8342.2000000000007</v>
          </cell>
        </row>
        <row r="385">
          <cell r="A385">
            <v>4091000</v>
          </cell>
          <cell r="B385" t="str">
            <v>INCOME TAXES-FEDERAL</v>
          </cell>
          <cell r="C385">
            <v>7703</v>
          </cell>
          <cell r="D385">
            <v>0</v>
          </cell>
          <cell r="E385">
            <v>7703</v>
          </cell>
        </row>
        <row r="387">
          <cell r="A387">
            <v>409.1</v>
          </cell>
          <cell r="B387" t="str">
            <v>INCOME TAXES-FEDERAL</v>
          </cell>
          <cell r="C387">
            <v>7703</v>
          </cell>
          <cell r="D387">
            <v>0</v>
          </cell>
          <cell r="E387">
            <v>7703</v>
          </cell>
        </row>
        <row r="389">
          <cell r="A389">
            <v>4091100</v>
          </cell>
          <cell r="B389" t="str">
            <v>INCOME TAXES-STATE</v>
          </cell>
          <cell r="C389">
            <v>1784</v>
          </cell>
          <cell r="D389">
            <v>0</v>
          </cell>
          <cell r="E389">
            <v>1784</v>
          </cell>
        </row>
        <row r="391">
          <cell r="A391">
            <v>409.2</v>
          </cell>
          <cell r="B391" t="str">
            <v>INCOME TAXES-STATE</v>
          </cell>
          <cell r="C391">
            <v>1784</v>
          </cell>
          <cell r="D391">
            <v>0</v>
          </cell>
          <cell r="E391">
            <v>1784</v>
          </cell>
        </row>
        <row r="393">
          <cell r="A393">
            <v>4101100</v>
          </cell>
          <cell r="B393" t="str">
            <v>DEF INCOME TAXES-STATE</v>
          </cell>
          <cell r="C393">
            <v>-1060</v>
          </cell>
          <cell r="D393">
            <v>0</v>
          </cell>
          <cell r="E393">
            <v>-1060</v>
          </cell>
        </row>
        <row r="395">
          <cell r="A395">
            <v>410.2</v>
          </cell>
          <cell r="B395" t="str">
            <v>DEFERRED INCOME TAXES-ST</v>
          </cell>
          <cell r="C395">
            <v>-1060</v>
          </cell>
          <cell r="D395">
            <v>0</v>
          </cell>
          <cell r="E395">
            <v>-1060</v>
          </cell>
        </row>
        <row r="397">
          <cell r="A397" t="str">
            <v>PERIOD ENDING: 12/31/02               12:29:13 22 DEC 2008 (NV.1CO.TB5LY) PAGE 8</v>
          </cell>
        </row>
        <row r="398">
          <cell r="A398" t="str">
            <v xml:space="preserve">COMPANY: C-005 APPLE CANYON UTILITY CO.                                         </v>
          </cell>
        </row>
        <row r="400">
          <cell r="A400" t="str">
            <v>DETAIL TB BY SUB</v>
          </cell>
        </row>
        <row r="402">
          <cell r="A402" t="str">
            <v xml:space="preserve">                  U T I L I T I E S ,  I N C O R P O R A T E D</v>
          </cell>
        </row>
        <row r="404">
          <cell r="A404" t="str">
            <v xml:space="preserve">                              DETAIL TRIAL BALANCE</v>
          </cell>
        </row>
        <row r="406">
          <cell r="A406" t="str">
            <v>ACCOUNT               DESCRIPTION                  BEG-BALANCE       CURRENT       END-BALANCE</v>
          </cell>
        </row>
        <row r="407">
          <cell r="A407" t="str">
            <v>-------               -----------                  -----------       -------       -----------</v>
          </cell>
        </row>
        <row r="409">
          <cell r="A409">
            <v>4122000</v>
          </cell>
          <cell r="B409" t="str">
            <v>AMORT OF INVEST TAX CREDIT</v>
          </cell>
          <cell r="C409">
            <v>-54</v>
          </cell>
          <cell r="D409">
            <v>0</v>
          </cell>
          <cell r="E409">
            <v>-54</v>
          </cell>
        </row>
        <row r="411">
          <cell r="A411">
            <v>412.1</v>
          </cell>
          <cell r="B411" t="e">
            <v>#NAME?</v>
          </cell>
          <cell r="C411">
            <v>-54</v>
          </cell>
          <cell r="D411">
            <v>0</v>
          </cell>
          <cell r="E411">
            <v>-54</v>
          </cell>
        </row>
        <row r="413">
          <cell r="A413">
            <v>4141040</v>
          </cell>
          <cell r="B413" t="str">
            <v>SALE OF EQUIPMENT</v>
          </cell>
          <cell r="C413">
            <v>0</v>
          </cell>
          <cell r="D413">
            <v>-143.07</v>
          </cell>
          <cell r="E413">
            <v>-143.07</v>
          </cell>
        </row>
        <row r="415">
          <cell r="A415">
            <v>413.1</v>
          </cell>
          <cell r="B415" t="str">
            <v>RENTAL &amp; OTHER INCOME</v>
          </cell>
          <cell r="C415">
            <v>0</v>
          </cell>
          <cell r="D415">
            <v>-143.07</v>
          </cell>
          <cell r="E415">
            <v>-143.07</v>
          </cell>
        </row>
        <row r="417">
          <cell r="A417">
            <v>4101000</v>
          </cell>
          <cell r="B417" t="str">
            <v>DEF INCOME TAX-FEDERAL</v>
          </cell>
          <cell r="C417">
            <v>-511</v>
          </cell>
          <cell r="D417">
            <v>0</v>
          </cell>
          <cell r="E417">
            <v>-511</v>
          </cell>
        </row>
        <row r="419">
          <cell r="A419">
            <v>419.1</v>
          </cell>
          <cell r="B419" t="str">
            <v>DEFERRED INCOME TAXES-FED</v>
          </cell>
          <cell r="C419">
            <v>-511</v>
          </cell>
          <cell r="D419">
            <v>0</v>
          </cell>
          <cell r="E419">
            <v>-511</v>
          </cell>
        </row>
        <row r="421">
          <cell r="A421">
            <v>4192000</v>
          </cell>
          <cell r="B421" t="str">
            <v>INTEREST EXPENSE-INTER-CO</v>
          </cell>
          <cell r="C421">
            <v>13918</v>
          </cell>
          <cell r="D421">
            <v>5298.9</v>
          </cell>
          <cell r="E421">
            <v>19216.900000000001</v>
          </cell>
        </row>
        <row r="423">
          <cell r="A423">
            <v>419.2</v>
          </cell>
          <cell r="B423" t="str">
            <v>INTEREST EXPENSE-INTERCO</v>
          </cell>
          <cell r="C423">
            <v>13918</v>
          </cell>
          <cell r="D423">
            <v>5298.9</v>
          </cell>
          <cell r="E423">
            <v>19216.900000000001</v>
          </cell>
        </row>
        <row r="425">
          <cell r="A425">
            <v>4201000</v>
          </cell>
          <cell r="B425" t="str">
            <v>INTEREST DURING CONSTRUCTION</v>
          </cell>
          <cell r="C425">
            <v>-2078</v>
          </cell>
          <cell r="D425">
            <v>0</v>
          </cell>
          <cell r="E425">
            <v>-2078</v>
          </cell>
        </row>
        <row r="427">
          <cell r="A427">
            <v>420.1</v>
          </cell>
          <cell r="B427" t="str">
            <v>INTEREST DURING CONSTRUCTION</v>
          </cell>
          <cell r="C427">
            <v>-2078</v>
          </cell>
          <cell r="D427">
            <v>0</v>
          </cell>
          <cell r="E427">
            <v>-2078</v>
          </cell>
        </row>
        <row r="429">
          <cell r="A429">
            <v>4261000</v>
          </cell>
          <cell r="B429" t="str">
            <v>MISCELLANEOUS INCOME</v>
          </cell>
          <cell r="C429">
            <v>0</v>
          </cell>
          <cell r="D429">
            <v>-121.39</v>
          </cell>
          <cell r="E429">
            <v>-121.39</v>
          </cell>
        </row>
        <row r="431">
          <cell r="A431">
            <v>426.1</v>
          </cell>
          <cell r="B431" t="str">
            <v>MISCELLANEOUS INCOME</v>
          </cell>
          <cell r="C431">
            <v>0</v>
          </cell>
          <cell r="D431">
            <v>-121.39</v>
          </cell>
          <cell r="E431">
            <v>-121.39</v>
          </cell>
        </row>
        <row r="433">
          <cell r="A433">
            <v>4272090</v>
          </cell>
          <cell r="B433" t="str">
            <v>S/T INT EXP OTHER</v>
          </cell>
          <cell r="C433">
            <v>0</v>
          </cell>
          <cell r="D433">
            <v>-309.45999999999998</v>
          </cell>
          <cell r="E433">
            <v>-309.45999999999998</v>
          </cell>
        </row>
        <row r="435">
          <cell r="A435">
            <v>427.2</v>
          </cell>
          <cell r="B435" t="str">
            <v>SHORT TERM INTEREST EXP</v>
          </cell>
          <cell r="C435">
            <v>0</v>
          </cell>
          <cell r="D435">
            <v>-309.45999999999998</v>
          </cell>
          <cell r="E435">
            <v>-309.45999999999998</v>
          </cell>
        </row>
        <row r="436">
          <cell r="C436" t="str">
            <v>---------------</v>
          </cell>
          <cell r="D436" t="str">
            <v>---------------</v>
          </cell>
          <cell r="E436" t="str">
            <v>---------------</v>
          </cell>
        </row>
        <row r="437">
          <cell r="B437" t="str">
            <v>TOTAL INCOME STATEMENT</v>
          </cell>
          <cell r="C437">
            <v>-156844.87</v>
          </cell>
          <cell r="D437">
            <v>127790</v>
          </cell>
          <cell r="E437">
            <v>-29054.87</v>
          </cell>
        </row>
        <row r="440">
          <cell r="B440" t="str">
            <v>TOTAL BALANCE SHEET</v>
          </cell>
          <cell r="C440">
            <v>156844.87</v>
          </cell>
          <cell r="D440">
            <v>-156844.87</v>
          </cell>
          <cell r="E440">
            <v>0</v>
          </cell>
        </row>
        <row r="441">
          <cell r="B441" t="str">
            <v>TOTAL INCOME STATEMENT</v>
          </cell>
          <cell r="C441">
            <v>-156844.87</v>
          </cell>
          <cell r="D441">
            <v>127790</v>
          </cell>
          <cell r="E441">
            <v>-29054.87</v>
          </cell>
        </row>
        <row r="443">
          <cell r="A443" t="str">
            <v>Press RETURN to continue......</v>
          </cell>
        </row>
      </sheetData>
      <sheetData sheetId="42">
        <row r="1">
          <cell r="A1" t="str">
            <v xml:space="preserve">Apple Canyon </v>
          </cell>
        </row>
        <row r="2">
          <cell r="A2" t="str">
            <v>Trail Balance - 03</v>
          </cell>
        </row>
        <row r="4">
          <cell r="A4" t="str">
            <v>PERIOD ENDING: 12/31/03               12:29:11 22 DEC 2008 (NV.1CO.TB4LY)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SUB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24315.96</v>
          </cell>
          <cell r="D19">
            <v>0</v>
          </cell>
          <cell r="E19">
            <v>24315.96</v>
          </cell>
        </row>
        <row r="20">
          <cell r="A20">
            <v>3044031</v>
          </cell>
          <cell r="B20" t="str">
            <v>STRUCT &amp; IMPRV (WATER T P)</v>
          </cell>
          <cell r="C20">
            <v>657.81</v>
          </cell>
          <cell r="D20">
            <v>0</v>
          </cell>
          <cell r="E20">
            <v>657.81</v>
          </cell>
        </row>
        <row r="21">
          <cell r="A21">
            <v>3072014</v>
          </cell>
          <cell r="B21" t="str">
            <v>WELLS &amp; SPRINGS</v>
          </cell>
          <cell r="C21">
            <v>177455.07</v>
          </cell>
          <cell r="D21">
            <v>0</v>
          </cell>
          <cell r="E21">
            <v>177455.07</v>
          </cell>
        </row>
        <row r="22">
          <cell r="A22">
            <v>3113025</v>
          </cell>
          <cell r="B22" t="str">
            <v>ELECTRIC PUMP EQUIP</v>
          </cell>
          <cell r="C22">
            <v>79290.22</v>
          </cell>
          <cell r="D22">
            <v>0</v>
          </cell>
          <cell r="E22">
            <v>79290.22</v>
          </cell>
        </row>
        <row r="23">
          <cell r="A23">
            <v>3204032</v>
          </cell>
          <cell r="B23" t="str">
            <v>WATER TREATMENT EQPT</v>
          </cell>
          <cell r="C23">
            <v>8881.89</v>
          </cell>
          <cell r="D23">
            <v>0</v>
          </cell>
          <cell r="E23">
            <v>8881.89</v>
          </cell>
        </row>
        <row r="24">
          <cell r="A24">
            <v>3305042</v>
          </cell>
          <cell r="B24" t="str">
            <v>DIST RESV &amp; STNDPIPES</v>
          </cell>
          <cell r="C24">
            <v>58032.24</v>
          </cell>
          <cell r="D24">
            <v>0</v>
          </cell>
          <cell r="E24">
            <v>58032.24</v>
          </cell>
        </row>
        <row r="25">
          <cell r="A25">
            <v>3315043</v>
          </cell>
          <cell r="B25" t="str">
            <v>TRANS &amp; DISTR MAINS</v>
          </cell>
          <cell r="C25">
            <v>1221626.47</v>
          </cell>
          <cell r="D25">
            <v>0</v>
          </cell>
          <cell r="E25">
            <v>1221626.47</v>
          </cell>
        </row>
        <row r="26">
          <cell r="A26">
            <v>3335045</v>
          </cell>
          <cell r="B26" t="str">
            <v>SERVICE LINES</v>
          </cell>
          <cell r="C26">
            <v>328594.93</v>
          </cell>
          <cell r="D26">
            <v>0</v>
          </cell>
          <cell r="E26">
            <v>328594.93</v>
          </cell>
        </row>
        <row r="27">
          <cell r="A27">
            <v>3345046</v>
          </cell>
          <cell r="B27" t="str">
            <v>METERS</v>
          </cell>
          <cell r="C27">
            <v>30091.360000000001</v>
          </cell>
          <cell r="D27">
            <v>0</v>
          </cell>
          <cell r="E27">
            <v>30091.360000000001</v>
          </cell>
        </row>
        <row r="28">
          <cell r="A28">
            <v>3345047</v>
          </cell>
          <cell r="B28" t="str">
            <v>METER INSTALLATIONS</v>
          </cell>
          <cell r="C28">
            <v>12703.24</v>
          </cell>
          <cell r="D28">
            <v>0</v>
          </cell>
          <cell r="E28">
            <v>12703.24</v>
          </cell>
        </row>
        <row r="29">
          <cell r="A29">
            <v>3355048</v>
          </cell>
          <cell r="B29" t="str">
            <v>HYDRANTS</v>
          </cell>
          <cell r="C29">
            <v>68975.92</v>
          </cell>
          <cell r="D29">
            <v>0</v>
          </cell>
          <cell r="E29">
            <v>68975.92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3466094</v>
          </cell>
          <cell r="B31" t="str">
            <v>TOOLS SHOP &amp; MISC EQPT</v>
          </cell>
          <cell r="C31">
            <v>9068.9599999999991</v>
          </cell>
          <cell r="D31">
            <v>0</v>
          </cell>
          <cell r="E31">
            <v>9068.9599999999991</v>
          </cell>
        </row>
        <row r="32">
          <cell r="A32">
            <v>3466097</v>
          </cell>
          <cell r="B32" t="str">
            <v>COMMUNICATION EQPT</v>
          </cell>
          <cell r="C32">
            <v>1642.69</v>
          </cell>
          <cell r="D32">
            <v>0</v>
          </cell>
          <cell r="E32">
            <v>1642.69</v>
          </cell>
        </row>
        <row r="34">
          <cell r="A34">
            <v>101.1</v>
          </cell>
          <cell r="B34" t="str">
            <v>WTR UTILITY PLANT IN SERVICE</v>
          </cell>
          <cell r="C34">
            <v>2076326.45</v>
          </cell>
          <cell r="D34">
            <v>0</v>
          </cell>
          <cell r="E34">
            <v>2076326.45</v>
          </cell>
        </row>
        <row r="36">
          <cell r="A36">
            <v>1032000</v>
          </cell>
          <cell r="B36" t="str">
            <v>PLT HELD FUTURE USE-WTR</v>
          </cell>
          <cell r="C36">
            <v>40534.410000000003</v>
          </cell>
          <cell r="D36">
            <v>0</v>
          </cell>
          <cell r="E36">
            <v>40534.410000000003</v>
          </cell>
        </row>
        <row r="38">
          <cell r="A38">
            <v>103.1</v>
          </cell>
          <cell r="B38" t="str">
            <v>PLANT HELD FOR FUTURE USE</v>
          </cell>
          <cell r="C38">
            <v>40534.410000000003</v>
          </cell>
          <cell r="D38">
            <v>0</v>
          </cell>
          <cell r="E38">
            <v>40534.410000000003</v>
          </cell>
        </row>
        <row r="40">
          <cell r="A40">
            <v>1052091</v>
          </cell>
          <cell r="B40" t="str">
            <v>WATER PLANT IN PROCESS</v>
          </cell>
          <cell r="C40">
            <v>323.75</v>
          </cell>
          <cell r="D40">
            <v>0</v>
          </cell>
          <cell r="E40">
            <v>323.75</v>
          </cell>
        </row>
        <row r="42">
          <cell r="A42">
            <v>105.1</v>
          </cell>
          <cell r="B42" t="str">
            <v>WORK IN PROGRESS</v>
          </cell>
          <cell r="C42">
            <v>323.75</v>
          </cell>
          <cell r="D42">
            <v>0</v>
          </cell>
          <cell r="E42">
            <v>323.75</v>
          </cell>
        </row>
        <row r="44">
          <cell r="A44">
            <v>1083010</v>
          </cell>
          <cell r="B44" t="str">
            <v>ACCUM DEPR-WATER PLANT</v>
          </cell>
          <cell r="C44">
            <v>-490620.31</v>
          </cell>
          <cell r="D44">
            <v>0</v>
          </cell>
          <cell r="E44">
            <v>-490620.31</v>
          </cell>
        </row>
        <row r="46">
          <cell r="A46">
            <v>108.3</v>
          </cell>
          <cell r="B46" t="str">
            <v>ACCUM DEPR WATER PLANT</v>
          </cell>
          <cell r="C46">
            <v>-490620.31</v>
          </cell>
          <cell r="D46">
            <v>0</v>
          </cell>
          <cell r="E46">
            <v>-490620.31</v>
          </cell>
        </row>
        <row r="48">
          <cell r="A48">
            <v>1411000</v>
          </cell>
          <cell r="B48" t="str">
            <v>A/R-CUSTOMER</v>
          </cell>
          <cell r="C48">
            <v>38343.199999999997</v>
          </cell>
          <cell r="D48">
            <v>0</v>
          </cell>
          <cell r="E48">
            <v>38343.199999999997</v>
          </cell>
        </row>
        <row r="49">
          <cell r="A49">
            <v>1411002</v>
          </cell>
          <cell r="B49" t="str">
            <v>A/R-CUSTOMER ACCRUAL</v>
          </cell>
          <cell r="C49">
            <v>36554</v>
          </cell>
          <cell r="D49">
            <v>0</v>
          </cell>
          <cell r="E49">
            <v>36554</v>
          </cell>
        </row>
        <row r="51">
          <cell r="A51">
            <v>141.1</v>
          </cell>
          <cell r="B51" t="str">
            <v>ACCOUNTS RECEIVABLE CUSTOMER</v>
          </cell>
          <cell r="C51">
            <v>74897.2</v>
          </cell>
          <cell r="D51">
            <v>0</v>
          </cell>
          <cell r="E51">
            <v>74897.2</v>
          </cell>
        </row>
        <row r="53">
          <cell r="A53">
            <v>1431000</v>
          </cell>
          <cell r="B53" t="str">
            <v>ACCUM PROV UNCOLLECT ACCTS</v>
          </cell>
          <cell r="C53">
            <v>-21055.16</v>
          </cell>
          <cell r="D53">
            <v>0</v>
          </cell>
          <cell r="E53">
            <v>-21055.16</v>
          </cell>
        </row>
        <row r="55">
          <cell r="A55">
            <v>143.1</v>
          </cell>
          <cell r="B55" t="str">
            <v>ACCUM PROV UNCOLL AC</v>
          </cell>
          <cell r="C55">
            <v>-21055.16</v>
          </cell>
          <cell r="D55">
            <v>0</v>
          </cell>
          <cell r="E55">
            <v>-21055.16</v>
          </cell>
        </row>
        <row r="57">
          <cell r="A57">
            <v>1512000</v>
          </cell>
          <cell r="B57" t="str">
            <v>INVENTORY</v>
          </cell>
          <cell r="C57">
            <v>3037.98</v>
          </cell>
          <cell r="D57">
            <v>0</v>
          </cell>
          <cell r="E57">
            <v>3037.98</v>
          </cell>
        </row>
        <row r="59">
          <cell r="A59">
            <v>151.19999999999999</v>
          </cell>
          <cell r="B59" t="str">
            <v>INVENTORY</v>
          </cell>
          <cell r="C59">
            <v>3037.98</v>
          </cell>
          <cell r="D59">
            <v>0</v>
          </cell>
          <cell r="E59">
            <v>3037.98</v>
          </cell>
        </row>
        <row r="61">
          <cell r="A61">
            <v>1863012</v>
          </cell>
          <cell r="B61" t="str">
            <v>RATE CASE EXPENSE--2</v>
          </cell>
          <cell r="C61">
            <v>1179.75</v>
          </cell>
          <cell r="D61">
            <v>0</v>
          </cell>
          <cell r="E61">
            <v>1179.75</v>
          </cell>
        </row>
        <row r="62">
          <cell r="A62">
            <v>1863013</v>
          </cell>
          <cell r="B62" t="str">
            <v>RATE CASE EXPENSE--3</v>
          </cell>
          <cell r="C62">
            <v>5523</v>
          </cell>
          <cell r="D62">
            <v>0</v>
          </cell>
          <cell r="E62">
            <v>5523</v>
          </cell>
        </row>
        <row r="64">
          <cell r="A64" t="str">
            <v>PERIOD ENDING: 12/31/03               12:29:11 22 DEC 2008 (NV.1CO.TB4LY)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SUB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6">
          <cell r="A76">
            <v>186.1</v>
          </cell>
          <cell r="B76" t="str">
            <v>REGULATORY EXP BEING AMORT</v>
          </cell>
          <cell r="C76">
            <v>6702.75</v>
          </cell>
          <cell r="D76">
            <v>0</v>
          </cell>
          <cell r="E76">
            <v>6702.75</v>
          </cell>
        </row>
        <row r="78">
          <cell r="A78">
            <v>1862024</v>
          </cell>
          <cell r="B78" t="str">
            <v>DEF CHGS-TANK MAINT&amp;REP(WTR)-4</v>
          </cell>
          <cell r="C78">
            <v>9915</v>
          </cell>
          <cell r="D78">
            <v>0</v>
          </cell>
          <cell r="E78">
            <v>9915</v>
          </cell>
        </row>
        <row r="79">
          <cell r="A79">
            <v>1865024</v>
          </cell>
          <cell r="B79" t="str">
            <v>AMORT - TANK MAINT&amp;REP (WTR)-4</v>
          </cell>
          <cell r="C79">
            <v>-8948</v>
          </cell>
          <cell r="D79">
            <v>0</v>
          </cell>
          <cell r="E79">
            <v>-8948</v>
          </cell>
        </row>
        <row r="81">
          <cell r="A81">
            <v>186.2</v>
          </cell>
          <cell r="B81" t="str">
            <v>OTHER DEFERRED CHARGES</v>
          </cell>
          <cell r="C81">
            <v>967</v>
          </cell>
          <cell r="D81">
            <v>0</v>
          </cell>
          <cell r="E81">
            <v>967</v>
          </cell>
        </row>
        <row r="83">
          <cell r="A83">
            <v>1901011</v>
          </cell>
          <cell r="B83" t="str">
            <v>DEF FED TAX - CIAC PRE 1987</v>
          </cell>
          <cell r="C83">
            <v>5950</v>
          </cell>
          <cell r="D83">
            <v>0</v>
          </cell>
          <cell r="E83">
            <v>5950</v>
          </cell>
        </row>
        <row r="84">
          <cell r="A84">
            <v>1901012</v>
          </cell>
          <cell r="B84" t="str">
            <v>DEF FED TAX-TAP FEE POST 2000</v>
          </cell>
          <cell r="C84">
            <v>13427</v>
          </cell>
          <cell r="D84">
            <v>0</v>
          </cell>
          <cell r="E84">
            <v>13427</v>
          </cell>
        </row>
        <row r="85">
          <cell r="A85">
            <v>1901020</v>
          </cell>
          <cell r="B85" t="str">
            <v>DEF FED TAX - RATE CASE</v>
          </cell>
          <cell r="C85">
            <v>-2113</v>
          </cell>
          <cell r="D85">
            <v>0</v>
          </cell>
          <cell r="E85">
            <v>-2113</v>
          </cell>
        </row>
        <row r="86">
          <cell r="A86">
            <v>1901021</v>
          </cell>
          <cell r="B86" t="str">
            <v>DEF FED TAX - DEF MAINT</v>
          </cell>
          <cell r="C86">
            <v>-304</v>
          </cell>
          <cell r="D86">
            <v>0</v>
          </cell>
          <cell r="E86">
            <v>-304</v>
          </cell>
        </row>
        <row r="87">
          <cell r="A87">
            <v>1901024</v>
          </cell>
          <cell r="B87" t="str">
            <v>DEF FED TAX - ORGN EXP</v>
          </cell>
          <cell r="C87">
            <v>-176</v>
          </cell>
          <cell r="D87">
            <v>0</v>
          </cell>
          <cell r="E87">
            <v>-176</v>
          </cell>
        </row>
        <row r="88">
          <cell r="A88">
            <v>1901025</v>
          </cell>
          <cell r="B88" t="str">
            <v>DEF FED TAX - BAD DEBTS '86</v>
          </cell>
          <cell r="C88">
            <v>11910</v>
          </cell>
          <cell r="D88">
            <v>0</v>
          </cell>
          <cell r="E88">
            <v>11910</v>
          </cell>
        </row>
        <row r="89">
          <cell r="A89">
            <v>1901026</v>
          </cell>
          <cell r="B89" t="str">
            <v>DEF FED TAX - BAD DEBTS CURRENT</v>
          </cell>
          <cell r="C89">
            <v>-5603</v>
          </cell>
          <cell r="D89">
            <v>0</v>
          </cell>
          <cell r="E89">
            <v>-5603</v>
          </cell>
        </row>
        <row r="90">
          <cell r="A90">
            <v>1901031</v>
          </cell>
          <cell r="B90" t="str">
            <v>DEF FED TAX - DEPRECIATION</v>
          </cell>
          <cell r="C90">
            <v>-86981</v>
          </cell>
          <cell r="D90">
            <v>0</v>
          </cell>
          <cell r="E90">
            <v>-86981</v>
          </cell>
        </row>
        <row r="92">
          <cell r="A92">
            <v>190.1</v>
          </cell>
          <cell r="B92" t="str">
            <v>ACCUM DEFERRED FIT</v>
          </cell>
          <cell r="C92">
            <v>-63890</v>
          </cell>
          <cell r="D92">
            <v>0</v>
          </cell>
          <cell r="E92">
            <v>-63890</v>
          </cell>
        </row>
        <row r="94">
          <cell r="A94">
            <v>1902011</v>
          </cell>
          <cell r="B94" t="str">
            <v>DEF ST TAX - CIAC PRE 1987</v>
          </cell>
          <cell r="C94">
            <v>937</v>
          </cell>
          <cell r="D94">
            <v>0</v>
          </cell>
          <cell r="E94">
            <v>937</v>
          </cell>
        </row>
        <row r="95">
          <cell r="A95">
            <v>1902012</v>
          </cell>
          <cell r="B95" t="str">
            <v>DEF ST TAX-TAP FEE POST 2000</v>
          </cell>
          <cell r="C95">
            <v>3110</v>
          </cell>
          <cell r="D95">
            <v>0</v>
          </cell>
          <cell r="E95">
            <v>3110</v>
          </cell>
        </row>
        <row r="96">
          <cell r="A96">
            <v>1902020</v>
          </cell>
          <cell r="B96" t="str">
            <v>DEF ST TAX - RATE CASE</v>
          </cell>
          <cell r="C96">
            <v>-489</v>
          </cell>
          <cell r="D96">
            <v>0</v>
          </cell>
          <cell r="E96">
            <v>-489</v>
          </cell>
        </row>
        <row r="97">
          <cell r="A97">
            <v>1902021</v>
          </cell>
          <cell r="B97" t="str">
            <v>DEF ST TAX - DEF MAINT</v>
          </cell>
          <cell r="C97">
            <v>-69</v>
          </cell>
          <cell r="D97">
            <v>0</v>
          </cell>
          <cell r="E97">
            <v>-69</v>
          </cell>
        </row>
        <row r="99">
          <cell r="A99">
            <v>190.2</v>
          </cell>
          <cell r="B99" t="str">
            <v>ACCUM DEFERRED SIT</v>
          </cell>
          <cell r="C99">
            <v>3489</v>
          </cell>
          <cell r="D99">
            <v>0</v>
          </cell>
          <cell r="E99">
            <v>3489</v>
          </cell>
        </row>
        <row r="101">
          <cell r="A101">
            <v>2021010</v>
          </cell>
          <cell r="B101" t="str">
            <v>COMMON STOCK</v>
          </cell>
          <cell r="C101">
            <v>-450000</v>
          </cell>
          <cell r="D101">
            <v>0</v>
          </cell>
          <cell r="E101">
            <v>-450000</v>
          </cell>
        </row>
        <row r="103">
          <cell r="A103">
            <v>202.1</v>
          </cell>
          <cell r="B103" t="str">
            <v>-COMMON STOCK &amp; CS SUBS</v>
          </cell>
          <cell r="C103">
            <v>-450000</v>
          </cell>
          <cell r="D103">
            <v>0</v>
          </cell>
          <cell r="E103">
            <v>-450000</v>
          </cell>
        </row>
        <row r="105">
          <cell r="A105">
            <v>2112000</v>
          </cell>
          <cell r="B105" t="str">
            <v>MISC PAID-IN CAPITAL</v>
          </cell>
          <cell r="C105">
            <v>-142409.47</v>
          </cell>
          <cell r="D105">
            <v>0</v>
          </cell>
          <cell r="E105">
            <v>-142409.47</v>
          </cell>
        </row>
        <row r="107">
          <cell r="A107">
            <v>211.2</v>
          </cell>
          <cell r="B107" t="str">
            <v>MISC PAID IN CAPITAL</v>
          </cell>
          <cell r="C107">
            <v>-142409.47</v>
          </cell>
          <cell r="D107">
            <v>0</v>
          </cell>
          <cell r="E107">
            <v>-142409.47</v>
          </cell>
        </row>
        <row r="109">
          <cell r="A109">
            <v>2151000</v>
          </cell>
          <cell r="B109" t="str">
            <v>RETAINED EARN-PRIOR YEARS</v>
          </cell>
          <cell r="C109">
            <v>-216590.48</v>
          </cell>
          <cell r="D109">
            <v>-40198.629999999997</v>
          </cell>
          <cell r="E109">
            <v>-256789.11</v>
          </cell>
        </row>
        <row r="111">
          <cell r="A111">
            <v>215.1</v>
          </cell>
          <cell r="B111" t="str">
            <v>RETAINED EARNINGS PRIOR</v>
          </cell>
          <cell r="C111">
            <v>-216590.48</v>
          </cell>
          <cell r="D111">
            <v>-40198.629999999997</v>
          </cell>
          <cell r="E111">
            <v>-256789.11</v>
          </cell>
        </row>
        <row r="113">
          <cell r="A113">
            <v>2334002</v>
          </cell>
          <cell r="B113" t="str">
            <v>A/P WATER SERVICE CORP</v>
          </cell>
          <cell r="C113">
            <v>-1466580.18</v>
          </cell>
          <cell r="D113">
            <v>-69748.800000000003</v>
          </cell>
          <cell r="E113">
            <v>-1536328.98</v>
          </cell>
        </row>
        <row r="114">
          <cell r="A114">
            <v>2334003</v>
          </cell>
          <cell r="B114" t="str">
            <v>A/P WATER SERVICE DISB</v>
          </cell>
          <cell r="C114">
            <v>2452479.29</v>
          </cell>
          <cell r="D114">
            <v>0</v>
          </cell>
          <cell r="E114">
            <v>2452479.29</v>
          </cell>
        </row>
        <row r="116">
          <cell r="A116">
            <v>233.4</v>
          </cell>
          <cell r="B116" t="str">
            <v>ACCTS PAYABLE ASSOC COS</v>
          </cell>
          <cell r="C116">
            <v>985899.11</v>
          </cell>
          <cell r="D116">
            <v>-69748.800000000003</v>
          </cell>
          <cell r="E116">
            <v>916150.31</v>
          </cell>
        </row>
        <row r="118">
          <cell r="A118">
            <v>2361104</v>
          </cell>
          <cell r="B118" t="str">
            <v>ACCRUED UTIL OR COMM TAX</v>
          </cell>
          <cell r="C118">
            <v>-254</v>
          </cell>
          <cell r="D118">
            <v>0</v>
          </cell>
          <cell r="E118">
            <v>-254</v>
          </cell>
        </row>
        <row r="120">
          <cell r="A120">
            <v>236.1</v>
          </cell>
          <cell r="B120" t="str">
            <v>ACCRUED TAXES</v>
          </cell>
          <cell r="C120">
            <v>-254</v>
          </cell>
          <cell r="D120">
            <v>0</v>
          </cell>
          <cell r="E120">
            <v>-254</v>
          </cell>
        </row>
        <row r="122">
          <cell r="A122">
            <v>2413000</v>
          </cell>
          <cell r="B122" t="str">
            <v>ADVANCES FROM UTILITIES INC</v>
          </cell>
          <cell r="C122">
            <v>-617013.99</v>
          </cell>
          <cell r="D122">
            <v>-53109</v>
          </cell>
          <cell r="E122">
            <v>-670122.99</v>
          </cell>
        </row>
        <row r="125">
          <cell r="A125" t="str">
            <v>PERIOD ENDING: 12/31/03               12:29:11 22 DEC 2008 (NV.1CO.TB4LY)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SUB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6">
          <cell r="A136">
            <v>241.3</v>
          </cell>
          <cell r="B136" t="str">
            <v>ADVANCES FROM UI</v>
          </cell>
          <cell r="C136">
            <v>-617013.99</v>
          </cell>
          <cell r="D136">
            <v>-53109</v>
          </cell>
          <cell r="E136">
            <v>-670122.99</v>
          </cell>
        </row>
        <row r="138">
          <cell r="A138">
            <v>2525000</v>
          </cell>
          <cell r="B138" t="str">
            <v>ADV-IN-AID OF CONST-WATER</v>
          </cell>
          <cell r="C138">
            <v>-450000</v>
          </cell>
          <cell r="D138">
            <v>0</v>
          </cell>
          <cell r="E138">
            <v>-450000</v>
          </cell>
        </row>
        <row r="140">
          <cell r="A140">
            <v>252.1</v>
          </cell>
          <cell r="B140" t="str">
            <v>ADVANCES IN AID WATER</v>
          </cell>
          <cell r="C140">
            <v>-450000</v>
          </cell>
          <cell r="D140">
            <v>0</v>
          </cell>
          <cell r="E140">
            <v>-450000</v>
          </cell>
        </row>
        <row r="142">
          <cell r="A142">
            <v>2551000</v>
          </cell>
          <cell r="B142" t="str">
            <v>UNAMORT INVEST TAX CREDIT</v>
          </cell>
          <cell r="C142">
            <v>-2236</v>
          </cell>
          <cell r="D142">
            <v>0</v>
          </cell>
          <cell r="E142">
            <v>-2236</v>
          </cell>
        </row>
        <row r="144">
          <cell r="A144">
            <v>255.1</v>
          </cell>
          <cell r="B144" t="str">
            <v>UNAMORT INVEST TAX CREDIT</v>
          </cell>
          <cell r="C144">
            <v>-2236</v>
          </cell>
          <cell r="D144">
            <v>0</v>
          </cell>
          <cell r="E144">
            <v>-2236</v>
          </cell>
        </row>
        <row r="146">
          <cell r="A146">
            <v>2711000</v>
          </cell>
          <cell r="B146" t="str">
            <v>CIAC-WATER-UNDISTR.</v>
          </cell>
          <cell r="C146">
            <v>-658521.63</v>
          </cell>
          <cell r="D146">
            <v>0</v>
          </cell>
          <cell r="E146">
            <v>-658521.63</v>
          </cell>
        </row>
        <row r="147">
          <cell r="A147">
            <v>2711010</v>
          </cell>
          <cell r="B147" t="str">
            <v>CIAC-WATER-TAX</v>
          </cell>
          <cell r="C147">
            <v>-43600</v>
          </cell>
          <cell r="D147">
            <v>0</v>
          </cell>
          <cell r="E147">
            <v>-43600</v>
          </cell>
        </row>
        <row r="149">
          <cell r="A149">
            <v>271.10000000000002</v>
          </cell>
          <cell r="B149" t="str">
            <v>CONTRIBUTIONS IN AID WATER</v>
          </cell>
          <cell r="C149">
            <v>-702121.63</v>
          </cell>
          <cell r="D149">
            <v>0</v>
          </cell>
          <cell r="E149">
            <v>-702121.63</v>
          </cell>
        </row>
        <row r="151">
          <cell r="A151">
            <v>2722000</v>
          </cell>
          <cell r="B151" t="str">
            <v>ACC AMORT-CIA-WATER</v>
          </cell>
          <cell r="C151">
            <v>127069.82</v>
          </cell>
          <cell r="D151">
            <v>0</v>
          </cell>
          <cell r="E151">
            <v>127069.82</v>
          </cell>
        </row>
        <row r="153">
          <cell r="A153">
            <v>272.10000000000002</v>
          </cell>
          <cell r="B153" t="str">
            <v>ACCUM AMORT OF CIA WATER</v>
          </cell>
          <cell r="C153">
            <v>127069.82</v>
          </cell>
          <cell r="D153">
            <v>0</v>
          </cell>
          <cell r="E153">
            <v>127069.82</v>
          </cell>
        </row>
        <row r="154">
          <cell r="C154" t="str">
            <v>---------------</v>
          </cell>
          <cell r="D154" t="str">
            <v>---------------</v>
          </cell>
          <cell r="E154" t="str">
            <v>---------------</v>
          </cell>
        </row>
        <row r="155">
          <cell r="B155" t="str">
            <v>TOTAL BALANCE SHEET</v>
          </cell>
          <cell r="C155">
            <v>163056.43</v>
          </cell>
          <cell r="D155">
            <v>-163056.43</v>
          </cell>
          <cell r="E155">
            <v>0</v>
          </cell>
        </row>
        <row r="157">
          <cell r="A157" t="str">
            <v>PERIOD ENDING: 12/31/03               12:29:11 22 DEC 2008 (NV.1CO.TB4LY) PAGE 4</v>
          </cell>
        </row>
        <row r="158">
          <cell r="A158" t="str">
            <v xml:space="preserve">COMPANY: C-005 APPLE CANYON UTILITY CO.                                         </v>
          </cell>
        </row>
        <row r="160">
          <cell r="A160" t="str">
            <v>DETAIL TB BY SUB</v>
          </cell>
        </row>
        <row r="162">
          <cell r="A162" t="str">
            <v xml:space="preserve">                  U T I L I T I E S ,  I N C O R P O R A T E D</v>
          </cell>
        </row>
        <row r="164">
          <cell r="A164" t="str">
            <v xml:space="preserve">                              DETAIL TRIAL BALANCE</v>
          </cell>
        </row>
        <row r="166">
          <cell r="A166" t="str">
            <v>ACCOUNT               DESCRIPTION                  BEG-BALANCE       CURRENT       END-BALANCE</v>
          </cell>
        </row>
        <row r="167">
          <cell r="A167" t="str">
            <v>-------               -----------                  -----------       -------       -----------</v>
          </cell>
        </row>
        <row r="168">
          <cell r="A168">
            <v>4611020</v>
          </cell>
          <cell r="B168" t="str">
            <v>WATER REVENUE-METERED</v>
          </cell>
          <cell r="C168">
            <v>-249447.78</v>
          </cell>
          <cell r="D168">
            <v>0</v>
          </cell>
          <cell r="E168">
            <v>-249447.78</v>
          </cell>
        </row>
        <row r="169">
          <cell r="A169">
            <v>4611099</v>
          </cell>
          <cell r="B169" t="str">
            <v>WATER REVENUE ACCRUALS</v>
          </cell>
          <cell r="C169">
            <v>-9098</v>
          </cell>
          <cell r="D169">
            <v>0</v>
          </cell>
          <cell r="E169">
            <v>-9098</v>
          </cell>
        </row>
        <row r="170">
          <cell r="A170">
            <v>4612030</v>
          </cell>
          <cell r="B170" t="str">
            <v>WATER REVENUE-COMMERCIAL</v>
          </cell>
          <cell r="C170">
            <v>-5922.9</v>
          </cell>
          <cell r="D170">
            <v>0</v>
          </cell>
          <cell r="E170">
            <v>-5922.9</v>
          </cell>
        </row>
        <row r="172">
          <cell r="A172">
            <v>400.1</v>
          </cell>
          <cell r="B172" t="str">
            <v>WATER REVENUE</v>
          </cell>
          <cell r="C172">
            <v>-264468.68</v>
          </cell>
          <cell r="D172">
            <v>0</v>
          </cell>
          <cell r="E172">
            <v>-264468.68</v>
          </cell>
        </row>
        <row r="174">
          <cell r="A174">
            <v>4701000</v>
          </cell>
          <cell r="B174" t="str">
            <v>FORFEITED DISCOUNTS</v>
          </cell>
          <cell r="C174">
            <v>-1554.36</v>
          </cell>
          <cell r="D174">
            <v>0</v>
          </cell>
          <cell r="E174">
            <v>-1554.36</v>
          </cell>
        </row>
        <row r="176">
          <cell r="A176">
            <v>400.3</v>
          </cell>
          <cell r="B176" t="str">
            <v>FORFEITED DISCOUNTS</v>
          </cell>
          <cell r="C176">
            <v>-1554.36</v>
          </cell>
          <cell r="D176">
            <v>0</v>
          </cell>
          <cell r="E176">
            <v>-1554.36</v>
          </cell>
        </row>
        <row r="178">
          <cell r="A178">
            <v>4711000</v>
          </cell>
          <cell r="B178" t="str">
            <v>MISC SERVICE REVENUES</v>
          </cell>
          <cell r="C178">
            <v>-44.85</v>
          </cell>
          <cell r="D178">
            <v>0</v>
          </cell>
          <cell r="E178">
            <v>-44.85</v>
          </cell>
        </row>
        <row r="179">
          <cell r="A179">
            <v>4741001</v>
          </cell>
          <cell r="B179" t="str">
            <v>NEW CUSTOMER CHGE - WATER</v>
          </cell>
          <cell r="C179">
            <v>-720</v>
          </cell>
          <cell r="D179">
            <v>0</v>
          </cell>
          <cell r="E179">
            <v>-720</v>
          </cell>
        </row>
        <row r="180">
          <cell r="A180">
            <v>4741008</v>
          </cell>
          <cell r="B180" t="str">
            <v>NSF CHECK CHARGE</v>
          </cell>
          <cell r="C180">
            <v>-7</v>
          </cell>
          <cell r="D180">
            <v>0</v>
          </cell>
          <cell r="E180">
            <v>-7</v>
          </cell>
        </row>
        <row r="182">
          <cell r="A182">
            <v>400.4</v>
          </cell>
          <cell r="B182" t="str">
            <v>MISC. SERVICE REVENUES</v>
          </cell>
          <cell r="C182">
            <v>-771.85</v>
          </cell>
          <cell r="D182">
            <v>0</v>
          </cell>
          <cell r="E182">
            <v>-771.85</v>
          </cell>
        </row>
        <row r="184">
          <cell r="A184">
            <v>6151010</v>
          </cell>
          <cell r="B184" t="str">
            <v>ELEC PWR - WATER SYSTEM</v>
          </cell>
          <cell r="C184">
            <v>17832.400000000001</v>
          </cell>
          <cell r="D184">
            <v>0</v>
          </cell>
          <cell r="E184">
            <v>17832.400000000001</v>
          </cell>
        </row>
        <row r="186">
          <cell r="A186" t="str">
            <v>401.1E</v>
          </cell>
          <cell r="B186" t="str">
            <v>ELECTRIC POWER</v>
          </cell>
          <cell r="C186">
            <v>17832.400000000001</v>
          </cell>
          <cell r="D186">
            <v>0</v>
          </cell>
          <cell r="E186">
            <v>17832.400000000001</v>
          </cell>
        </row>
        <row r="188">
          <cell r="A188">
            <v>6181010</v>
          </cell>
          <cell r="B188" t="str">
            <v>CHLORINE</v>
          </cell>
          <cell r="C188">
            <v>3650.5</v>
          </cell>
          <cell r="D188">
            <v>0</v>
          </cell>
          <cell r="E188">
            <v>3650.5</v>
          </cell>
        </row>
        <row r="189">
          <cell r="A189">
            <v>6181090</v>
          </cell>
          <cell r="B189" t="str">
            <v>OTHER CHEMICALS (TREATMENT)</v>
          </cell>
          <cell r="C189">
            <v>3142.9</v>
          </cell>
          <cell r="D189">
            <v>0</v>
          </cell>
          <cell r="E189">
            <v>3142.9</v>
          </cell>
        </row>
        <row r="191">
          <cell r="A191" t="str">
            <v>401.1F</v>
          </cell>
          <cell r="B191" t="str">
            <v>CHEMICALS</v>
          </cell>
          <cell r="C191">
            <v>6793.4</v>
          </cell>
          <cell r="D191">
            <v>0</v>
          </cell>
          <cell r="E191">
            <v>6793.4</v>
          </cell>
        </row>
        <row r="193">
          <cell r="A193">
            <v>6361000</v>
          </cell>
          <cell r="B193" t="str">
            <v>METER READING</v>
          </cell>
          <cell r="C193">
            <v>2232.35</v>
          </cell>
          <cell r="D193">
            <v>0</v>
          </cell>
          <cell r="E193">
            <v>2232.35</v>
          </cell>
        </row>
        <row r="195">
          <cell r="A195" t="str">
            <v>401.1G</v>
          </cell>
          <cell r="B195" t="str">
            <v>METER READING</v>
          </cell>
          <cell r="C195">
            <v>2232.35</v>
          </cell>
          <cell r="D195">
            <v>0</v>
          </cell>
          <cell r="E195">
            <v>2232.35</v>
          </cell>
        </row>
        <row r="197">
          <cell r="A197">
            <v>6019020</v>
          </cell>
          <cell r="B197" t="str">
            <v>SALARIES-CHGD TO PLT-WSC</v>
          </cell>
          <cell r="C197">
            <v>-7726.75</v>
          </cell>
          <cell r="D197">
            <v>0</v>
          </cell>
          <cell r="E197">
            <v>-7726.75</v>
          </cell>
        </row>
        <row r="198">
          <cell r="A198">
            <v>6019040</v>
          </cell>
          <cell r="B198" t="str">
            <v>SALARIES-OPS FIELD</v>
          </cell>
          <cell r="C198">
            <v>0</v>
          </cell>
          <cell r="D198">
            <v>41051</v>
          </cell>
          <cell r="E198">
            <v>41051</v>
          </cell>
        </row>
        <row r="199">
          <cell r="A199">
            <v>6019045</v>
          </cell>
          <cell r="B199" t="str">
            <v>SALARIES-WTR SERV-COMPUTERS</v>
          </cell>
          <cell r="C199">
            <v>0</v>
          </cell>
          <cell r="D199">
            <v>770</v>
          </cell>
          <cell r="E199">
            <v>770</v>
          </cell>
        </row>
        <row r="200">
          <cell r="A200">
            <v>6019050</v>
          </cell>
          <cell r="B200" t="str">
            <v>SALARIES-OPS ADMIN</v>
          </cell>
          <cell r="C200">
            <v>0</v>
          </cell>
          <cell r="D200">
            <v>9517.11</v>
          </cell>
          <cell r="E200">
            <v>9517.11</v>
          </cell>
        </row>
        <row r="201">
          <cell r="A201">
            <v>6019070</v>
          </cell>
          <cell r="B201" t="str">
            <v>SALARIES-IL ADMIN OFFICE</v>
          </cell>
          <cell r="C201">
            <v>0</v>
          </cell>
          <cell r="D201">
            <v>12813.17</v>
          </cell>
          <cell r="E201">
            <v>12813.17</v>
          </cell>
        </row>
        <row r="203">
          <cell r="A203" t="str">
            <v>401.1H</v>
          </cell>
          <cell r="B203" t="str">
            <v>SALARIES</v>
          </cell>
          <cell r="C203">
            <v>-7726.75</v>
          </cell>
          <cell r="D203">
            <v>64151.28</v>
          </cell>
          <cell r="E203">
            <v>56424.53</v>
          </cell>
        </row>
        <row r="205">
          <cell r="A205">
            <v>6708000</v>
          </cell>
          <cell r="B205" t="str">
            <v>UNCOLLECTIBLE ACCOUNTS</v>
          </cell>
          <cell r="C205">
            <v>2146.0300000000002</v>
          </cell>
          <cell r="D205">
            <v>0</v>
          </cell>
          <cell r="E205">
            <v>2146.0300000000002</v>
          </cell>
        </row>
        <row r="206">
          <cell r="A206">
            <v>6708001</v>
          </cell>
          <cell r="B206" t="str">
            <v>AGENCY EXPENSE</v>
          </cell>
          <cell r="C206">
            <v>0</v>
          </cell>
          <cell r="D206">
            <v>31.09</v>
          </cell>
          <cell r="E206">
            <v>31.09</v>
          </cell>
        </row>
        <row r="208">
          <cell r="A208" t="str">
            <v>401.1K</v>
          </cell>
          <cell r="B208" t="str">
            <v>UNCOLLECTIBLE ACCOUNTS</v>
          </cell>
          <cell r="C208">
            <v>2146.0300000000002</v>
          </cell>
          <cell r="D208">
            <v>31.09</v>
          </cell>
          <cell r="E208">
            <v>2177.12</v>
          </cell>
        </row>
        <row r="210">
          <cell r="A210">
            <v>6329002</v>
          </cell>
          <cell r="B210" t="str">
            <v>AUDIT FEES</v>
          </cell>
          <cell r="C210">
            <v>0</v>
          </cell>
          <cell r="D210">
            <v>881.67</v>
          </cell>
          <cell r="E210">
            <v>881.67</v>
          </cell>
        </row>
        <row r="211">
          <cell r="A211">
            <v>6329014</v>
          </cell>
          <cell r="B211" t="str">
            <v>TAX RETURN REVIEW</v>
          </cell>
          <cell r="C211">
            <v>0</v>
          </cell>
          <cell r="D211">
            <v>415.4</v>
          </cell>
          <cell r="E211">
            <v>415.4</v>
          </cell>
        </row>
        <row r="212">
          <cell r="A212">
            <v>6338001</v>
          </cell>
          <cell r="B212" t="str">
            <v>LEGAL FEES</v>
          </cell>
          <cell r="C212">
            <v>0</v>
          </cell>
          <cell r="D212">
            <v>690.81</v>
          </cell>
          <cell r="E212">
            <v>690.81</v>
          </cell>
        </row>
        <row r="213">
          <cell r="A213">
            <v>6369003</v>
          </cell>
          <cell r="B213" t="str">
            <v>TEMP EMPLOY - CLERICAL</v>
          </cell>
          <cell r="C213">
            <v>0</v>
          </cell>
          <cell r="D213">
            <v>47.63</v>
          </cell>
          <cell r="E213">
            <v>47.63</v>
          </cell>
        </row>
        <row r="214">
          <cell r="A214">
            <v>6369005</v>
          </cell>
          <cell r="B214" t="str">
            <v>PAYROLL SERVICES</v>
          </cell>
          <cell r="C214">
            <v>0</v>
          </cell>
          <cell r="D214">
            <v>205.43</v>
          </cell>
          <cell r="E214">
            <v>205.43</v>
          </cell>
        </row>
        <row r="215">
          <cell r="A215">
            <v>6369006</v>
          </cell>
          <cell r="B215" t="str">
            <v>EMPLOY FINDER FEES</v>
          </cell>
          <cell r="C215">
            <v>0</v>
          </cell>
          <cell r="D215">
            <v>443.85</v>
          </cell>
          <cell r="E215">
            <v>443.85</v>
          </cell>
        </row>
        <row r="217">
          <cell r="A217" t="str">
            <v>PERIOD ENDING: 12/31/03               12:29:11 22 DEC 2008 (NV.1CO.TB4LY) PAGE 5</v>
          </cell>
        </row>
        <row r="218">
          <cell r="A218" t="str">
            <v xml:space="preserve">COMPANY: C-005 APPLE CANYON UTILITY CO.                                         </v>
          </cell>
        </row>
        <row r="220">
          <cell r="A220" t="str">
            <v>DETAIL TB BY SUB</v>
          </cell>
        </row>
        <row r="222">
          <cell r="A222" t="str">
            <v xml:space="preserve">                  U T I L I T I E S ,  I N C O R P O R A T E D</v>
          </cell>
        </row>
        <row r="224">
          <cell r="A224" t="str">
            <v xml:space="preserve">                              DETAIL TRIAL BALANCE</v>
          </cell>
        </row>
        <row r="226">
          <cell r="A226" t="str">
            <v>ACCOUNT               DESCRIPTION                  BEG-BALANCE       CURRENT       END-BALANCE</v>
          </cell>
        </row>
        <row r="227">
          <cell r="A227" t="str">
            <v>-------               -----------                  -----------       -------       -----------</v>
          </cell>
        </row>
        <row r="228">
          <cell r="A228">
            <v>6369090</v>
          </cell>
          <cell r="B228" t="str">
            <v>OTHER DIR OUTSIDE SERVICES</v>
          </cell>
          <cell r="C228">
            <v>0</v>
          </cell>
          <cell r="D228">
            <v>57.67</v>
          </cell>
          <cell r="E228">
            <v>57.67</v>
          </cell>
        </row>
        <row r="230">
          <cell r="A230" t="str">
            <v>401.1L</v>
          </cell>
          <cell r="B230" t="str">
            <v>OUTSIDE SERVICES-DIRECT</v>
          </cell>
          <cell r="C230">
            <v>0</v>
          </cell>
          <cell r="D230">
            <v>2742.46</v>
          </cell>
          <cell r="E230">
            <v>2742.46</v>
          </cell>
        </row>
        <row r="232">
          <cell r="A232">
            <v>6369007</v>
          </cell>
          <cell r="B232" t="str">
            <v>COMPUTER MAINT</v>
          </cell>
          <cell r="C232">
            <v>0</v>
          </cell>
          <cell r="D232">
            <v>467.6</v>
          </cell>
          <cell r="E232">
            <v>467.6</v>
          </cell>
        </row>
        <row r="233">
          <cell r="A233">
            <v>6369009</v>
          </cell>
          <cell r="B233" t="str">
            <v>COMPUTER-AMORT &amp; PROG COST</v>
          </cell>
          <cell r="C233">
            <v>0</v>
          </cell>
          <cell r="D233">
            <v>243.81</v>
          </cell>
          <cell r="E233">
            <v>243.81</v>
          </cell>
        </row>
        <row r="234">
          <cell r="A234">
            <v>6369012</v>
          </cell>
          <cell r="B234" t="str">
            <v>INTERNET SUPPLIER</v>
          </cell>
          <cell r="C234">
            <v>0</v>
          </cell>
          <cell r="D234">
            <v>11</v>
          </cell>
          <cell r="E234">
            <v>11</v>
          </cell>
        </row>
        <row r="235">
          <cell r="A235">
            <v>6759003</v>
          </cell>
          <cell r="B235" t="str">
            <v>COMPUTER SUPPLIES</v>
          </cell>
          <cell r="C235">
            <v>0</v>
          </cell>
          <cell r="D235">
            <v>59.5</v>
          </cell>
          <cell r="E235">
            <v>59.5</v>
          </cell>
        </row>
        <row r="236">
          <cell r="A236">
            <v>6759016</v>
          </cell>
          <cell r="B236" t="str">
            <v>MICROFILMING</v>
          </cell>
          <cell r="C236">
            <v>0</v>
          </cell>
          <cell r="D236">
            <v>42</v>
          </cell>
          <cell r="E236">
            <v>42</v>
          </cell>
        </row>
        <row r="238">
          <cell r="A238" t="str">
            <v>401.1LL</v>
          </cell>
          <cell r="B238" t="str">
            <v>IT DEPARTMENT</v>
          </cell>
          <cell r="C238">
            <v>0</v>
          </cell>
          <cell r="D238">
            <v>823.91</v>
          </cell>
          <cell r="E238">
            <v>823.91</v>
          </cell>
        </row>
        <row r="240">
          <cell r="A240">
            <v>6049010</v>
          </cell>
          <cell r="B240" t="str">
            <v>HEALTH INS REIMBURSEMENTS</v>
          </cell>
          <cell r="C240">
            <v>0</v>
          </cell>
          <cell r="D240">
            <v>8279.23</v>
          </cell>
          <cell r="E240">
            <v>8279.23</v>
          </cell>
        </row>
        <row r="241">
          <cell r="A241">
            <v>6049011</v>
          </cell>
          <cell r="B241" t="str">
            <v>EMPLOYEE INS DEDUCTIONS</v>
          </cell>
          <cell r="C241">
            <v>0</v>
          </cell>
          <cell r="D241">
            <v>-437.38</v>
          </cell>
          <cell r="E241">
            <v>-437.38</v>
          </cell>
        </row>
        <row r="242">
          <cell r="A242">
            <v>6049012</v>
          </cell>
          <cell r="B242" t="str">
            <v>HEALTH COSTS &amp; OTHER</v>
          </cell>
          <cell r="C242">
            <v>0</v>
          </cell>
          <cell r="D242">
            <v>40.58</v>
          </cell>
          <cell r="E242">
            <v>40.58</v>
          </cell>
        </row>
        <row r="243">
          <cell r="A243">
            <v>6049015</v>
          </cell>
          <cell r="B243" t="str">
            <v>DENTAL INS REIMBURSEMENTS</v>
          </cell>
          <cell r="C243">
            <v>0</v>
          </cell>
          <cell r="D243">
            <v>127.64</v>
          </cell>
          <cell r="E243">
            <v>127.64</v>
          </cell>
        </row>
        <row r="244">
          <cell r="A244">
            <v>6049020</v>
          </cell>
          <cell r="B244" t="str">
            <v>PENSION CONTRIBUTIONS</v>
          </cell>
          <cell r="C244">
            <v>0</v>
          </cell>
          <cell r="D244">
            <v>1599.49</v>
          </cell>
          <cell r="E244">
            <v>1599.49</v>
          </cell>
        </row>
        <row r="245">
          <cell r="A245">
            <v>6049050</v>
          </cell>
          <cell r="B245" t="str">
            <v>HEALTH INS PREMIUMS</v>
          </cell>
          <cell r="C245">
            <v>0</v>
          </cell>
          <cell r="D245">
            <v>336.33</v>
          </cell>
          <cell r="E245">
            <v>336.33</v>
          </cell>
        </row>
        <row r="246">
          <cell r="A246">
            <v>6049055</v>
          </cell>
          <cell r="B246" t="str">
            <v>DENTAL PREMIUMS</v>
          </cell>
          <cell r="C246">
            <v>0</v>
          </cell>
          <cell r="D246">
            <v>16.37</v>
          </cell>
          <cell r="E246">
            <v>16.37</v>
          </cell>
        </row>
        <row r="247">
          <cell r="A247">
            <v>6049060</v>
          </cell>
          <cell r="B247" t="str">
            <v>TERM LIFE INS</v>
          </cell>
          <cell r="C247">
            <v>0</v>
          </cell>
          <cell r="D247">
            <v>59.12</v>
          </cell>
          <cell r="E247">
            <v>59.12</v>
          </cell>
        </row>
        <row r="248">
          <cell r="A248">
            <v>6049065</v>
          </cell>
          <cell r="B248" t="str">
            <v>TERM LIFE INS - OPT</v>
          </cell>
          <cell r="C248">
            <v>0</v>
          </cell>
          <cell r="D248">
            <v>0.32</v>
          </cell>
          <cell r="E248">
            <v>0.32</v>
          </cell>
        </row>
        <row r="249">
          <cell r="A249">
            <v>6049066</v>
          </cell>
          <cell r="B249" t="str">
            <v>DEPEND LIFE INS-OPT</v>
          </cell>
          <cell r="C249">
            <v>0</v>
          </cell>
          <cell r="D249">
            <v>0.14000000000000001</v>
          </cell>
          <cell r="E249">
            <v>0.14000000000000001</v>
          </cell>
        </row>
        <row r="250">
          <cell r="A250">
            <v>6049070</v>
          </cell>
          <cell r="B250" t="str">
            <v>401K/ESOP CONTRIBUTIONS</v>
          </cell>
          <cell r="C250">
            <v>0</v>
          </cell>
          <cell r="D250">
            <v>2101.92</v>
          </cell>
          <cell r="E250">
            <v>2101.92</v>
          </cell>
        </row>
        <row r="251">
          <cell r="A251">
            <v>6049080</v>
          </cell>
          <cell r="B251" t="str">
            <v>DISABILITY INSURANCE</v>
          </cell>
          <cell r="C251">
            <v>0</v>
          </cell>
          <cell r="D251">
            <v>27.64</v>
          </cell>
          <cell r="E251">
            <v>27.64</v>
          </cell>
        </row>
        <row r="252">
          <cell r="A252">
            <v>6049090</v>
          </cell>
          <cell r="B252" t="str">
            <v>OTHER EMP PENS &amp; BENEFITS</v>
          </cell>
          <cell r="C252">
            <v>0</v>
          </cell>
          <cell r="D252">
            <v>456.51</v>
          </cell>
          <cell r="E252">
            <v>456.51</v>
          </cell>
        </row>
        <row r="254">
          <cell r="A254" t="str">
            <v>401.1N</v>
          </cell>
          <cell r="B254" t="str">
            <v>EMPLOYEE PENSION&amp;BENEFITS</v>
          </cell>
          <cell r="C254">
            <v>0</v>
          </cell>
          <cell r="D254">
            <v>12607.91</v>
          </cell>
          <cell r="E254">
            <v>12607.91</v>
          </cell>
        </row>
        <row r="256">
          <cell r="A256">
            <v>6599090</v>
          </cell>
          <cell r="B256" t="str">
            <v>OTHER INS</v>
          </cell>
          <cell r="C256">
            <v>0</v>
          </cell>
          <cell r="D256">
            <v>9064</v>
          </cell>
          <cell r="E256">
            <v>9064</v>
          </cell>
        </row>
        <row r="258">
          <cell r="A258" t="str">
            <v>401.1O</v>
          </cell>
          <cell r="B258" t="str">
            <v>INSURANCE</v>
          </cell>
          <cell r="C258">
            <v>0</v>
          </cell>
          <cell r="D258">
            <v>9064</v>
          </cell>
          <cell r="E258">
            <v>9064</v>
          </cell>
        </row>
        <row r="260">
          <cell r="A260">
            <v>6419027</v>
          </cell>
          <cell r="B260" t="str">
            <v>RENT-BURLA ENTERPRISES</v>
          </cell>
          <cell r="C260">
            <v>0</v>
          </cell>
          <cell r="D260">
            <v>189.6</v>
          </cell>
          <cell r="E260">
            <v>189.6</v>
          </cell>
        </row>
        <row r="261">
          <cell r="A261">
            <v>6419090</v>
          </cell>
          <cell r="B261" t="str">
            <v>RENT-OTHERS</v>
          </cell>
          <cell r="C261">
            <v>0</v>
          </cell>
          <cell r="D261">
            <v>346.08</v>
          </cell>
          <cell r="E261">
            <v>346.08</v>
          </cell>
        </row>
        <row r="263">
          <cell r="A263" t="str">
            <v>401.1Q</v>
          </cell>
          <cell r="B263" t="str">
            <v>RENT</v>
          </cell>
          <cell r="C263">
            <v>0</v>
          </cell>
          <cell r="D263">
            <v>535.67999999999995</v>
          </cell>
          <cell r="E263">
            <v>535.67999999999995</v>
          </cell>
        </row>
        <row r="265">
          <cell r="A265">
            <v>6759001</v>
          </cell>
          <cell r="B265" t="str">
            <v>PUBL SUBSCRIPTIONS &amp; TAPES</v>
          </cell>
          <cell r="C265">
            <v>0</v>
          </cell>
          <cell r="D265">
            <v>43.97</v>
          </cell>
          <cell r="E265">
            <v>43.97</v>
          </cell>
        </row>
        <row r="266">
          <cell r="A266">
            <v>6759002</v>
          </cell>
          <cell r="B266" t="str">
            <v>ANSWERING SERV</v>
          </cell>
          <cell r="C266">
            <v>0</v>
          </cell>
          <cell r="D266">
            <v>703.42</v>
          </cell>
          <cell r="E266">
            <v>703.42</v>
          </cell>
        </row>
        <row r="267">
          <cell r="A267">
            <v>6759004</v>
          </cell>
          <cell r="B267" t="str">
            <v>PRINTING &amp; BLUEPRINTS</v>
          </cell>
          <cell r="C267">
            <v>365.59</v>
          </cell>
          <cell r="D267">
            <v>348.97</v>
          </cell>
          <cell r="E267">
            <v>714.56</v>
          </cell>
        </row>
        <row r="268">
          <cell r="A268">
            <v>6759006</v>
          </cell>
          <cell r="B268" t="str">
            <v>UPS &amp; AIR FREIGHT</v>
          </cell>
          <cell r="C268">
            <v>133.34</v>
          </cell>
          <cell r="D268">
            <v>141.16999999999999</v>
          </cell>
          <cell r="E268">
            <v>274.51</v>
          </cell>
        </row>
        <row r="269">
          <cell r="A269">
            <v>6759008</v>
          </cell>
          <cell r="B269" t="str">
            <v>XEROX</v>
          </cell>
          <cell r="C269">
            <v>0</v>
          </cell>
          <cell r="D269">
            <v>105.88</v>
          </cell>
          <cell r="E269">
            <v>105.88</v>
          </cell>
        </row>
        <row r="270">
          <cell r="A270">
            <v>6759009</v>
          </cell>
          <cell r="B270" t="str">
            <v>OFFICE SUPPLY STORES</v>
          </cell>
          <cell r="C270">
            <v>0</v>
          </cell>
          <cell r="D270">
            <v>516.69000000000005</v>
          </cell>
          <cell r="E270">
            <v>516.69000000000005</v>
          </cell>
        </row>
        <row r="271">
          <cell r="A271">
            <v>6759010</v>
          </cell>
          <cell r="B271" t="str">
            <v>REIM OFFICE EMPLOYEE EXPENSES</v>
          </cell>
          <cell r="C271">
            <v>0</v>
          </cell>
          <cell r="D271">
            <v>40.229999999999997</v>
          </cell>
          <cell r="E271">
            <v>40.229999999999997</v>
          </cell>
        </row>
        <row r="272">
          <cell r="A272">
            <v>6759013</v>
          </cell>
          <cell r="B272" t="str">
            <v>CLEANING SUPPLIES</v>
          </cell>
          <cell r="C272">
            <v>0</v>
          </cell>
          <cell r="D272">
            <v>29.19</v>
          </cell>
          <cell r="E272">
            <v>29.19</v>
          </cell>
        </row>
        <row r="273">
          <cell r="A273">
            <v>6759014</v>
          </cell>
          <cell r="B273" t="str">
            <v>MEMBERSHIPS - OFFICE EMPLOYEE</v>
          </cell>
          <cell r="C273">
            <v>0</v>
          </cell>
          <cell r="D273">
            <v>6.7</v>
          </cell>
          <cell r="E273">
            <v>6.7</v>
          </cell>
        </row>
        <row r="274">
          <cell r="A274">
            <v>6759090</v>
          </cell>
          <cell r="B274" t="str">
            <v>OTHER OFFICE EXPENSES</v>
          </cell>
          <cell r="C274">
            <v>0</v>
          </cell>
          <cell r="D274">
            <v>44.92</v>
          </cell>
          <cell r="E274">
            <v>44.92</v>
          </cell>
        </row>
        <row r="276">
          <cell r="A276" t="str">
            <v>401.1R</v>
          </cell>
          <cell r="B276" t="str">
            <v>OFFICE SUPPLIES</v>
          </cell>
          <cell r="C276">
            <v>498.93</v>
          </cell>
          <cell r="D276">
            <v>1981.14</v>
          </cell>
          <cell r="E276">
            <v>2480.0700000000002</v>
          </cell>
        </row>
        <row r="278">
          <cell r="A278" t="str">
            <v>PERIOD ENDING: 12/31/03               12:29:11 22 DEC 2008 (NV.1CO.TB4LY) PAGE 6</v>
          </cell>
        </row>
        <row r="279">
          <cell r="A279" t="str">
            <v xml:space="preserve">COMPANY: C-005 APPLE CANYON UTILITY CO.                                         </v>
          </cell>
        </row>
        <row r="281">
          <cell r="A281" t="str">
            <v>DETAIL TB BY SUB</v>
          </cell>
        </row>
        <row r="283">
          <cell r="A283" t="str">
            <v xml:space="preserve">                  U T I L I T I E S ,  I N C O R P O R A T E D</v>
          </cell>
        </row>
        <row r="285">
          <cell r="A285" t="str">
            <v xml:space="preserve">                              DETAIL TRIAL BALANCE</v>
          </cell>
        </row>
        <row r="287">
          <cell r="A287" t="str">
            <v>ACCOUNT               DESCRIPTION                  BEG-BALANCE       CURRENT       END-BALANCE</v>
          </cell>
        </row>
        <row r="288">
          <cell r="A288" t="str">
            <v>-------               -----------                  -----------       -------       -----------</v>
          </cell>
        </row>
        <row r="290">
          <cell r="A290">
            <v>6759005</v>
          </cell>
          <cell r="B290" t="str">
            <v>POSTAGE &amp; POSTAGE METER-OFFICE</v>
          </cell>
          <cell r="C290">
            <v>3814</v>
          </cell>
          <cell r="D290">
            <v>194.3</v>
          </cell>
          <cell r="E290">
            <v>4008.3</v>
          </cell>
        </row>
        <row r="291">
          <cell r="A291">
            <v>6759007</v>
          </cell>
          <cell r="B291" t="str">
            <v>PRINTING CUSTOMER SERVICE</v>
          </cell>
          <cell r="C291">
            <v>218.42</v>
          </cell>
          <cell r="D291">
            <v>44.8</v>
          </cell>
          <cell r="E291">
            <v>263.22000000000003</v>
          </cell>
        </row>
        <row r="292">
          <cell r="A292">
            <v>6759011</v>
          </cell>
          <cell r="B292" t="str">
            <v>ENVELOPES</v>
          </cell>
          <cell r="C292">
            <v>0</v>
          </cell>
          <cell r="D292">
            <v>1343.32</v>
          </cell>
          <cell r="E292">
            <v>1343.32</v>
          </cell>
        </row>
        <row r="293">
          <cell r="A293">
            <v>6759012</v>
          </cell>
          <cell r="B293" t="str">
            <v>BILL STOCK</v>
          </cell>
          <cell r="C293">
            <v>0</v>
          </cell>
          <cell r="D293">
            <v>818.27</v>
          </cell>
          <cell r="E293">
            <v>818.27</v>
          </cell>
        </row>
        <row r="294">
          <cell r="A294">
            <v>6759051</v>
          </cell>
          <cell r="B294" t="str">
            <v>COMPUTER SUPPLIES - BILLING</v>
          </cell>
          <cell r="C294">
            <v>0</v>
          </cell>
          <cell r="D294">
            <v>133</v>
          </cell>
          <cell r="E294">
            <v>133</v>
          </cell>
        </row>
        <row r="296">
          <cell r="A296" t="str">
            <v>401.1RR</v>
          </cell>
          <cell r="B296" t="str">
            <v>BILLING &amp; CUSTOMER SERVICE</v>
          </cell>
          <cell r="C296">
            <v>4032.42</v>
          </cell>
          <cell r="D296">
            <v>2533.69</v>
          </cell>
          <cell r="E296">
            <v>6566.11</v>
          </cell>
        </row>
        <row r="298">
          <cell r="A298">
            <v>6759110</v>
          </cell>
          <cell r="B298" t="str">
            <v>OFFICE TELEPHONE</v>
          </cell>
          <cell r="C298">
            <v>0</v>
          </cell>
          <cell r="D298">
            <v>109.7</v>
          </cell>
          <cell r="E298">
            <v>109.7</v>
          </cell>
        </row>
        <row r="299">
          <cell r="A299">
            <v>6759120</v>
          </cell>
          <cell r="B299" t="str">
            <v>OFFICE ELECTRIC</v>
          </cell>
          <cell r="C299">
            <v>0</v>
          </cell>
          <cell r="D299">
            <v>322.99</v>
          </cell>
          <cell r="E299">
            <v>322.99</v>
          </cell>
        </row>
        <row r="300">
          <cell r="A300">
            <v>6759125</v>
          </cell>
          <cell r="B300" t="str">
            <v>OFFICE WATER</v>
          </cell>
          <cell r="C300">
            <v>0</v>
          </cell>
          <cell r="D300">
            <v>59.43</v>
          </cell>
          <cell r="E300">
            <v>59.43</v>
          </cell>
        </row>
        <row r="301">
          <cell r="A301">
            <v>6759130</v>
          </cell>
          <cell r="B301" t="str">
            <v>OFFICE GAS</v>
          </cell>
          <cell r="C301">
            <v>0</v>
          </cell>
          <cell r="D301">
            <v>71.98</v>
          </cell>
          <cell r="E301">
            <v>71.98</v>
          </cell>
        </row>
        <row r="302">
          <cell r="A302">
            <v>6759135</v>
          </cell>
          <cell r="B302" t="str">
            <v>OPERATIONS TELEPHONES</v>
          </cell>
          <cell r="C302">
            <v>2793.73</v>
          </cell>
          <cell r="D302">
            <v>130.13</v>
          </cell>
          <cell r="E302">
            <v>2923.86</v>
          </cell>
        </row>
        <row r="303">
          <cell r="A303">
            <v>6759136</v>
          </cell>
          <cell r="B303" t="str">
            <v>OPERATIONS TELEPHONES-LONG DIST</v>
          </cell>
          <cell r="C303">
            <v>0</v>
          </cell>
          <cell r="D303">
            <v>4.9000000000000004</v>
          </cell>
          <cell r="E303">
            <v>4.9000000000000004</v>
          </cell>
        </row>
        <row r="305">
          <cell r="A305" t="str">
            <v>401.1S</v>
          </cell>
          <cell r="B305" t="str">
            <v>OFFICE UTILITIES</v>
          </cell>
          <cell r="C305">
            <v>2793.73</v>
          </cell>
          <cell r="D305">
            <v>699.13</v>
          </cell>
          <cell r="E305">
            <v>3492.86</v>
          </cell>
        </row>
        <row r="307">
          <cell r="A307">
            <v>6759210</v>
          </cell>
          <cell r="B307" t="str">
            <v>OFFICE CLEANING SERV</v>
          </cell>
          <cell r="C307">
            <v>0</v>
          </cell>
          <cell r="D307">
            <v>335.91</v>
          </cell>
          <cell r="E307">
            <v>335.91</v>
          </cell>
        </row>
        <row r="308">
          <cell r="A308">
            <v>6759220</v>
          </cell>
          <cell r="B308" t="str">
            <v>LNDSCPING MOWING &amp; SNOWPLWNG</v>
          </cell>
          <cell r="C308">
            <v>0</v>
          </cell>
          <cell r="D308">
            <v>274.20999999999998</v>
          </cell>
          <cell r="E308">
            <v>274.20999999999998</v>
          </cell>
        </row>
        <row r="309">
          <cell r="A309">
            <v>6759230</v>
          </cell>
          <cell r="B309" t="str">
            <v>OFFICE GARBAGE REMOVAL</v>
          </cell>
          <cell r="C309">
            <v>0</v>
          </cell>
          <cell r="D309">
            <v>19.77</v>
          </cell>
          <cell r="E309">
            <v>19.77</v>
          </cell>
        </row>
        <row r="310">
          <cell r="A310">
            <v>6759260</v>
          </cell>
          <cell r="B310" t="str">
            <v>REPAIR OFF MACH &amp; HEATING</v>
          </cell>
          <cell r="C310">
            <v>0</v>
          </cell>
          <cell r="D310">
            <v>41.28</v>
          </cell>
          <cell r="E310">
            <v>41.28</v>
          </cell>
        </row>
        <row r="311">
          <cell r="A311">
            <v>6759290</v>
          </cell>
          <cell r="B311" t="str">
            <v>OTHER OFFICE MAINT</v>
          </cell>
          <cell r="C311">
            <v>0</v>
          </cell>
          <cell r="D311">
            <v>660.03</v>
          </cell>
          <cell r="E311">
            <v>660.03</v>
          </cell>
        </row>
        <row r="313">
          <cell r="A313" t="str">
            <v>401.1U</v>
          </cell>
          <cell r="B313" t="str">
            <v>OFFICE MAINTENANCE</v>
          </cell>
          <cell r="C313">
            <v>0</v>
          </cell>
          <cell r="D313">
            <v>1331.2</v>
          </cell>
          <cell r="E313">
            <v>1331.2</v>
          </cell>
        </row>
        <row r="315">
          <cell r="A315">
            <v>6759330</v>
          </cell>
          <cell r="B315" t="str">
            <v>MEMBERSHIPS - COMPANY</v>
          </cell>
          <cell r="C315">
            <v>0</v>
          </cell>
          <cell r="D315">
            <v>4.42</v>
          </cell>
          <cell r="E315">
            <v>4.42</v>
          </cell>
        </row>
        <row r="316">
          <cell r="A316">
            <v>7048050</v>
          </cell>
          <cell r="B316" t="str">
            <v>EMPLOYEES ED EXPENSES</v>
          </cell>
          <cell r="C316">
            <v>0</v>
          </cell>
          <cell r="D316">
            <v>12.46</v>
          </cell>
          <cell r="E316">
            <v>12.46</v>
          </cell>
        </row>
        <row r="317">
          <cell r="A317">
            <v>7048055</v>
          </cell>
          <cell r="B317" t="str">
            <v>OFFICE EDUCATION/TRAIN. EXP</v>
          </cell>
          <cell r="C317">
            <v>0</v>
          </cell>
          <cell r="D317">
            <v>396.44</v>
          </cell>
          <cell r="E317">
            <v>396.44</v>
          </cell>
        </row>
        <row r="318">
          <cell r="A318">
            <v>7758370</v>
          </cell>
          <cell r="B318" t="str">
            <v>MEALS &amp; RELATED EXP</v>
          </cell>
          <cell r="C318">
            <v>0</v>
          </cell>
          <cell r="D318">
            <v>50.24</v>
          </cell>
          <cell r="E318">
            <v>50.24</v>
          </cell>
        </row>
        <row r="319">
          <cell r="A319">
            <v>7758380</v>
          </cell>
          <cell r="B319" t="str">
            <v>BANK SERV CHARGES</v>
          </cell>
          <cell r="C319">
            <v>0</v>
          </cell>
          <cell r="D319">
            <v>1205.8800000000001</v>
          </cell>
          <cell r="E319">
            <v>1205.8800000000001</v>
          </cell>
        </row>
        <row r="320">
          <cell r="A320">
            <v>7758390</v>
          </cell>
          <cell r="B320" t="str">
            <v>OTHER MISC GENERAL</v>
          </cell>
          <cell r="C320">
            <v>458</v>
          </cell>
          <cell r="D320">
            <v>121.97</v>
          </cell>
          <cell r="E320">
            <v>579.97</v>
          </cell>
        </row>
        <row r="322">
          <cell r="A322" t="str">
            <v>401.1V</v>
          </cell>
          <cell r="B322" t="str">
            <v>MISCELLANEOUS EXPENSE</v>
          </cell>
          <cell r="C322">
            <v>458</v>
          </cell>
          <cell r="D322">
            <v>1791.41</v>
          </cell>
          <cell r="E322">
            <v>2249.41</v>
          </cell>
        </row>
        <row r="324">
          <cell r="A324">
            <v>6755090</v>
          </cell>
          <cell r="B324" t="str">
            <v>WATER-OTHER MAINT EXP</v>
          </cell>
          <cell r="C324">
            <v>95.68</v>
          </cell>
          <cell r="D324">
            <v>0</v>
          </cell>
          <cell r="E324">
            <v>95.68</v>
          </cell>
        </row>
        <row r="325">
          <cell r="A325">
            <v>6759503</v>
          </cell>
          <cell r="B325" t="str">
            <v>WATER-MAINT SUPPLIES</v>
          </cell>
          <cell r="C325">
            <v>1896.55</v>
          </cell>
          <cell r="D325">
            <v>0</v>
          </cell>
          <cell r="E325">
            <v>1896.55</v>
          </cell>
        </row>
        <row r="326">
          <cell r="A326">
            <v>6759506</v>
          </cell>
          <cell r="B326" t="str">
            <v>WATER-MAINT REPAIRS</v>
          </cell>
          <cell r="C326">
            <v>3261.6</v>
          </cell>
          <cell r="D326">
            <v>0</v>
          </cell>
          <cell r="E326">
            <v>3261.6</v>
          </cell>
        </row>
        <row r="327">
          <cell r="A327">
            <v>6759507</v>
          </cell>
          <cell r="B327" t="str">
            <v>WATER-MAIN BREAKS</v>
          </cell>
          <cell r="C327">
            <v>426.69</v>
          </cell>
          <cell r="D327">
            <v>0</v>
          </cell>
          <cell r="E327">
            <v>426.69</v>
          </cell>
        </row>
        <row r="329">
          <cell r="A329" t="str">
            <v>401.1X</v>
          </cell>
          <cell r="B329" t="str">
            <v>MAINTENANCE-WATER PLANT</v>
          </cell>
          <cell r="C329">
            <v>5680.52</v>
          </cell>
          <cell r="D329">
            <v>0</v>
          </cell>
          <cell r="E329">
            <v>5680.52</v>
          </cell>
        </row>
        <row r="331">
          <cell r="A331">
            <v>6759080</v>
          </cell>
          <cell r="B331" t="str">
            <v>MAINT-DEFERRED CHARGES</v>
          </cell>
          <cell r="C331">
            <v>996</v>
          </cell>
          <cell r="D331">
            <v>0</v>
          </cell>
          <cell r="E331">
            <v>996</v>
          </cell>
        </row>
        <row r="332">
          <cell r="A332">
            <v>6759405</v>
          </cell>
          <cell r="B332" t="str">
            <v>COMMUNICATION EXPENSES</v>
          </cell>
          <cell r="C332">
            <v>175.89</v>
          </cell>
          <cell r="D332">
            <v>1384.91</v>
          </cell>
          <cell r="E332">
            <v>1560.8</v>
          </cell>
        </row>
        <row r="333">
          <cell r="A333">
            <v>6759412</v>
          </cell>
          <cell r="B333" t="str">
            <v>UNIFORMS</v>
          </cell>
          <cell r="C333">
            <v>533.95000000000005</v>
          </cell>
          <cell r="D333">
            <v>0</v>
          </cell>
          <cell r="E333">
            <v>533.95000000000005</v>
          </cell>
        </row>
        <row r="334">
          <cell r="A334">
            <v>6759430</v>
          </cell>
          <cell r="B334" t="str">
            <v>SALES/USE TAX EXPENSE</v>
          </cell>
          <cell r="C334">
            <v>48.26</v>
          </cell>
          <cell r="D334">
            <v>0</v>
          </cell>
          <cell r="E334">
            <v>48.26</v>
          </cell>
        </row>
        <row r="336">
          <cell r="A336" t="str">
            <v>401.1Z</v>
          </cell>
          <cell r="B336" t="str">
            <v>MAINTENANCE-WTR&amp;SWR PLANT</v>
          </cell>
          <cell r="C336">
            <v>1754.1</v>
          </cell>
          <cell r="D336">
            <v>1384.91</v>
          </cell>
          <cell r="E336">
            <v>3139.01</v>
          </cell>
        </row>
        <row r="339">
          <cell r="A339" t="str">
            <v>PERIOD ENDING: 12/31/03               12:29:11 22 DEC 2008 (NV.1CO.TB4LY) PAGE 7</v>
          </cell>
        </row>
        <row r="340">
          <cell r="A340" t="str">
            <v xml:space="preserve">COMPANY: C-005 APPLE CANYON UTILITY CO.                                         </v>
          </cell>
        </row>
        <row r="342">
          <cell r="A342" t="str">
            <v>DETAIL TB BY SUB</v>
          </cell>
        </row>
        <row r="344">
          <cell r="A344" t="str">
            <v xml:space="preserve">                  U T I L I T I E S ,  I N C O R P O R A T E D</v>
          </cell>
        </row>
        <row r="346">
          <cell r="A346" t="str">
            <v xml:space="preserve">                              DETAIL TRIAL BALANCE</v>
          </cell>
        </row>
        <row r="348">
          <cell r="A348" t="str">
            <v>ACCOUNT               DESCRIPTION                  BEG-BALANCE       CURRENT       END-BALANCE</v>
          </cell>
        </row>
        <row r="349">
          <cell r="A349" t="str">
            <v>-------               -----------                  -----------       -------       -----------</v>
          </cell>
        </row>
        <row r="350">
          <cell r="A350">
            <v>6205003</v>
          </cell>
          <cell r="B350" t="str">
            <v>OPERATORS EXPENSES</v>
          </cell>
          <cell r="C350">
            <v>0</v>
          </cell>
          <cell r="D350">
            <v>218.28</v>
          </cell>
          <cell r="E350">
            <v>218.28</v>
          </cell>
        </row>
        <row r="351">
          <cell r="A351">
            <v>6759017</v>
          </cell>
          <cell r="B351" t="str">
            <v>OPERATORS-CLEANING SUPPLIES</v>
          </cell>
          <cell r="C351">
            <v>160.94</v>
          </cell>
          <cell r="D351">
            <v>1.75</v>
          </cell>
          <cell r="E351">
            <v>162.69</v>
          </cell>
        </row>
        <row r="352">
          <cell r="A352">
            <v>6759018</v>
          </cell>
          <cell r="B352" t="str">
            <v>OPERATORS-OTHER OFFICE EXPENSE</v>
          </cell>
          <cell r="C352">
            <v>363.47</v>
          </cell>
          <cell r="D352">
            <v>97.17</v>
          </cell>
          <cell r="E352">
            <v>460.64</v>
          </cell>
        </row>
        <row r="353">
          <cell r="A353">
            <v>6759019</v>
          </cell>
          <cell r="B353" t="str">
            <v>OPERATORS-PUBLICATIONS/SUSCRIPTIONS</v>
          </cell>
          <cell r="C353">
            <v>0</v>
          </cell>
          <cell r="D353">
            <v>42.16</v>
          </cell>
          <cell r="E353">
            <v>42.16</v>
          </cell>
        </row>
        <row r="354">
          <cell r="A354">
            <v>6759410</v>
          </cell>
          <cell r="B354" t="str">
            <v>OPERATORS ED EXPENSES</v>
          </cell>
          <cell r="C354">
            <v>0</v>
          </cell>
          <cell r="D354">
            <v>32.549999999999997</v>
          </cell>
          <cell r="E354">
            <v>32.549999999999997</v>
          </cell>
        </row>
        <row r="355">
          <cell r="A355">
            <v>6759413</v>
          </cell>
          <cell r="B355" t="str">
            <v>OPERATORS-POSTAGE</v>
          </cell>
          <cell r="C355">
            <v>699.26</v>
          </cell>
          <cell r="D355">
            <v>67.73</v>
          </cell>
          <cell r="E355">
            <v>766.99</v>
          </cell>
        </row>
        <row r="356">
          <cell r="A356">
            <v>6759414</v>
          </cell>
          <cell r="B356" t="str">
            <v>OPERATORS-OFFICE SUPPLY STORES</v>
          </cell>
          <cell r="C356">
            <v>43.68</v>
          </cell>
          <cell r="D356">
            <v>15.71</v>
          </cell>
          <cell r="E356">
            <v>59.39</v>
          </cell>
        </row>
        <row r="357">
          <cell r="A357">
            <v>6759416</v>
          </cell>
          <cell r="B357" t="str">
            <v>OPERATORS-MEMBERSHIPS</v>
          </cell>
          <cell r="C357">
            <v>259.89999999999998</v>
          </cell>
          <cell r="D357">
            <v>288.68</v>
          </cell>
          <cell r="E357">
            <v>548.58000000000004</v>
          </cell>
        </row>
        <row r="359">
          <cell r="A359" t="str">
            <v>401.1ZZ</v>
          </cell>
          <cell r="B359" t="str">
            <v>OPERATORS EXPENSES</v>
          </cell>
          <cell r="C359">
            <v>1527.25</v>
          </cell>
          <cell r="D359">
            <v>764.03</v>
          </cell>
          <cell r="E359">
            <v>2291.2800000000002</v>
          </cell>
        </row>
        <row r="361">
          <cell r="A361">
            <v>6355010</v>
          </cell>
          <cell r="B361" t="str">
            <v>WATER TESTS</v>
          </cell>
          <cell r="C361">
            <v>5810.46</v>
          </cell>
          <cell r="D361">
            <v>0</v>
          </cell>
          <cell r="E361">
            <v>5810.46</v>
          </cell>
        </row>
        <row r="362">
          <cell r="A362">
            <v>6355030</v>
          </cell>
          <cell r="B362" t="str">
            <v>TESTING EQUIP &amp; CHEM</v>
          </cell>
          <cell r="C362">
            <v>132.80000000000001</v>
          </cell>
          <cell r="D362">
            <v>0</v>
          </cell>
          <cell r="E362">
            <v>132.80000000000001</v>
          </cell>
        </row>
        <row r="364">
          <cell r="A364" t="str">
            <v>401.2B</v>
          </cell>
          <cell r="B364" t="str">
            <v>MAINTENANCE-TESTING</v>
          </cell>
          <cell r="C364">
            <v>5943.26</v>
          </cell>
          <cell r="D364">
            <v>0</v>
          </cell>
          <cell r="E364">
            <v>5943.26</v>
          </cell>
        </row>
        <row r="366">
          <cell r="A366">
            <v>6501020</v>
          </cell>
          <cell r="B366" t="str">
            <v>GASOLINE</v>
          </cell>
          <cell r="C366">
            <v>73.61</v>
          </cell>
          <cell r="D366">
            <v>3017.97</v>
          </cell>
          <cell r="E366">
            <v>3091.58</v>
          </cell>
        </row>
        <row r="367">
          <cell r="A367">
            <v>6501030</v>
          </cell>
          <cell r="B367" t="str">
            <v>AUTO REPAIR &amp; TIRES</v>
          </cell>
          <cell r="C367">
            <v>238.36</v>
          </cell>
          <cell r="D367">
            <v>1162.33</v>
          </cell>
          <cell r="E367">
            <v>1400.69</v>
          </cell>
        </row>
        <row r="368">
          <cell r="A368">
            <v>6501040</v>
          </cell>
          <cell r="B368" t="str">
            <v>AUTO LICENSES</v>
          </cell>
          <cell r="C368">
            <v>0</v>
          </cell>
          <cell r="D368">
            <v>179.37</v>
          </cell>
          <cell r="E368">
            <v>179.37</v>
          </cell>
        </row>
        <row r="370">
          <cell r="A370" t="str">
            <v>401.2D</v>
          </cell>
          <cell r="B370" t="str">
            <v>TRANSPORTATION EXPENSE</v>
          </cell>
          <cell r="C370">
            <v>311.97000000000003</v>
          </cell>
          <cell r="D370">
            <v>4359.67</v>
          </cell>
          <cell r="E370">
            <v>4671.6400000000003</v>
          </cell>
        </row>
        <row r="372">
          <cell r="A372">
            <v>4032010</v>
          </cell>
          <cell r="B372" t="str">
            <v>DEPRECIATION-WATER PLANT</v>
          </cell>
          <cell r="C372">
            <v>23481.47</v>
          </cell>
          <cell r="D372">
            <v>82.31</v>
          </cell>
          <cell r="E372">
            <v>23563.78</v>
          </cell>
        </row>
        <row r="373">
          <cell r="A373">
            <v>4032090</v>
          </cell>
          <cell r="B373" t="str">
            <v>DEPRECIATION-10190</v>
          </cell>
          <cell r="C373">
            <v>0</v>
          </cell>
          <cell r="D373">
            <v>854.26</v>
          </cell>
          <cell r="E373">
            <v>854.26</v>
          </cell>
        </row>
        <row r="374">
          <cell r="A374">
            <v>4032091</v>
          </cell>
          <cell r="B374" t="str">
            <v>DEPRECIATION-10191</v>
          </cell>
          <cell r="C374">
            <v>0</v>
          </cell>
          <cell r="D374">
            <v>869.74</v>
          </cell>
          <cell r="E374">
            <v>869.74</v>
          </cell>
        </row>
        <row r="375">
          <cell r="A375">
            <v>4032092</v>
          </cell>
          <cell r="B375" t="str">
            <v>DEPRECIATION-10300</v>
          </cell>
          <cell r="C375">
            <v>0</v>
          </cell>
          <cell r="D375">
            <v>5576.25</v>
          </cell>
          <cell r="E375">
            <v>5576.25</v>
          </cell>
        </row>
        <row r="376">
          <cell r="A376">
            <v>4032093</v>
          </cell>
          <cell r="B376" t="str">
            <v>DEPRECIATION-10193</v>
          </cell>
          <cell r="C376">
            <v>0</v>
          </cell>
          <cell r="D376">
            <v>34.43</v>
          </cell>
          <cell r="E376">
            <v>34.43</v>
          </cell>
        </row>
        <row r="377">
          <cell r="A377">
            <v>4032098</v>
          </cell>
          <cell r="B377" t="str">
            <v>DEPRECIATION-COMPUTER</v>
          </cell>
          <cell r="C377">
            <v>0</v>
          </cell>
          <cell r="D377">
            <v>1504.74</v>
          </cell>
          <cell r="E377">
            <v>1504.74</v>
          </cell>
        </row>
        <row r="379">
          <cell r="A379">
            <v>403.2</v>
          </cell>
          <cell r="B379" t="str">
            <v>DEPRECIATION EXP-WATER</v>
          </cell>
          <cell r="C379">
            <v>23481.47</v>
          </cell>
          <cell r="D379">
            <v>8921.73</v>
          </cell>
          <cell r="E379">
            <v>32403.200000000001</v>
          </cell>
        </row>
        <row r="381">
          <cell r="A381">
            <v>4071000</v>
          </cell>
          <cell r="B381" t="str">
            <v>AMORT EXP-CIA-WATER</v>
          </cell>
          <cell r="C381">
            <v>-10333.799999999999</v>
          </cell>
          <cell r="D381">
            <v>0</v>
          </cell>
          <cell r="E381">
            <v>-10333.799999999999</v>
          </cell>
        </row>
        <row r="383">
          <cell r="A383">
            <v>407.6</v>
          </cell>
          <cell r="B383" t="str">
            <v>AMORT EXP-CIA-WATER</v>
          </cell>
          <cell r="C383">
            <v>-10333.799999999999</v>
          </cell>
          <cell r="D383">
            <v>0</v>
          </cell>
          <cell r="E383">
            <v>-10333.799999999999</v>
          </cell>
        </row>
        <row r="385">
          <cell r="A385">
            <v>4081201</v>
          </cell>
          <cell r="B385" t="str">
            <v>FICA EXPENSE</v>
          </cell>
          <cell r="C385">
            <v>0</v>
          </cell>
          <cell r="D385">
            <v>5077.18</v>
          </cell>
          <cell r="E385">
            <v>5077.18</v>
          </cell>
        </row>
        <row r="386">
          <cell r="A386">
            <v>4091050</v>
          </cell>
          <cell r="B386" t="str">
            <v>FED UNEMPLOYMENT TAX</v>
          </cell>
          <cell r="C386">
            <v>0</v>
          </cell>
          <cell r="D386">
            <v>98.69</v>
          </cell>
          <cell r="E386">
            <v>98.69</v>
          </cell>
        </row>
        <row r="387">
          <cell r="A387">
            <v>4091060</v>
          </cell>
          <cell r="B387" t="str">
            <v>ST UNEMPLOYMENT TAX</v>
          </cell>
          <cell r="C387">
            <v>0</v>
          </cell>
          <cell r="D387">
            <v>198.29</v>
          </cell>
          <cell r="E387">
            <v>198.29</v>
          </cell>
        </row>
        <row r="389">
          <cell r="A389">
            <v>408.2</v>
          </cell>
          <cell r="B389" t="str">
            <v>PAYROLL TAXES</v>
          </cell>
          <cell r="C389">
            <v>0</v>
          </cell>
          <cell r="D389">
            <v>5374.16</v>
          </cell>
          <cell r="E389">
            <v>5374.16</v>
          </cell>
        </row>
        <row r="391">
          <cell r="A391">
            <v>4081004</v>
          </cell>
          <cell r="B391" t="str">
            <v>UTIL OR COMMISSION TAX</v>
          </cell>
          <cell r="C391">
            <v>245</v>
          </cell>
          <cell r="D391">
            <v>0</v>
          </cell>
          <cell r="E391">
            <v>245</v>
          </cell>
        </row>
        <row r="392">
          <cell r="A392">
            <v>4081121</v>
          </cell>
          <cell r="B392" t="str">
            <v>REAL ESTATE TAX</v>
          </cell>
          <cell r="C392">
            <v>1649.18</v>
          </cell>
          <cell r="D392">
            <v>746.31</v>
          </cell>
          <cell r="E392">
            <v>2395.4899999999998</v>
          </cell>
        </row>
        <row r="393">
          <cell r="A393">
            <v>4081122</v>
          </cell>
          <cell r="B393" t="str">
            <v>PERS PROP &amp; ICT TAX</v>
          </cell>
          <cell r="C393">
            <v>5513</v>
          </cell>
          <cell r="D393">
            <v>0</v>
          </cell>
          <cell r="E393">
            <v>5513</v>
          </cell>
        </row>
        <row r="394">
          <cell r="A394">
            <v>4081303</v>
          </cell>
          <cell r="B394" t="str">
            <v>FRANCHISE TAX</v>
          </cell>
          <cell r="C394">
            <v>475</v>
          </cell>
          <cell r="D394">
            <v>1.26</v>
          </cell>
          <cell r="E394">
            <v>476.26</v>
          </cell>
        </row>
        <row r="396">
          <cell r="A396">
            <v>408.3</v>
          </cell>
          <cell r="B396" t="str">
            <v>OTHER TAXES</v>
          </cell>
          <cell r="C396">
            <v>7882.18</v>
          </cell>
          <cell r="D396">
            <v>747.57</v>
          </cell>
          <cell r="E396">
            <v>8629.75</v>
          </cell>
        </row>
        <row r="398">
          <cell r="A398">
            <v>4091000</v>
          </cell>
          <cell r="B398" t="str">
            <v>INCOME TAXES-FEDERAL</v>
          </cell>
          <cell r="C398">
            <v>-2558</v>
          </cell>
          <cell r="D398">
            <v>0</v>
          </cell>
          <cell r="E398">
            <v>-2558</v>
          </cell>
        </row>
        <row r="400">
          <cell r="A400" t="str">
            <v>PERIOD ENDING: 12/31/03               12:29:11 22 DEC 2008 (NV.1CO.TB4LY) PAGE 8</v>
          </cell>
        </row>
        <row r="401">
          <cell r="A401" t="str">
            <v xml:space="preserve">COMPANY: C-005 APPLE CANYON UTILITY CO.                                         </v>
          </cell>
        </row>
        <row r="403">
          <cell r="A403" t="str">
            <v>DETAIL TB BY SUB</v>
          </cell>
        </row>
        <row r="405">
          <cell r="A405" t="str">
            <v xml:space="preserve">                  U T I L I T I E S ,  I N C O R P O R A T E D</v>
          </cell>
        </row>
        <row r="407">
          <cell r="A407" t="str">
            <v xml:space="preserve">                              DETAIL TRIAL BALANCE</v>
          </cell>
        </row>
        <row r="409">
          <cell r="A409" t="str">
            <v>ACCOUNT               DESCRIPTION                  BEG-BALANCE       CURRENT       END-BALANCE</v>
          </cell>
        </row>
        <row r="410">
          <cell r="A410" t="str">
            <v>-------               -----------                  -----------       -------       -----------</v>
          </cell>
        </row>
        <row r="412">
          <cell r="A412">
            <v>409.1</v>
          </cell>
          <cell r="B412" t="str">
            <v>INCOME TAXES-FEDERAL</v>
          </cell>
          <cell r="C412">
            <v>-2558</v>
          </cell>
          <cell r="D412">
            <v>0</v>
          </cell>
          <cell r="E412">
            <v>-2558</v>
          </cell>
        </row>
        <row r="414">
          <cell r="A414">
            <v>4091100</v>
          </cell>
          <cell r="B414" t="str">
            <v>INCOME TAXES-STATE</v>
          </cell>
          <cell r="C414">
            <v>-592</v>
          </cell>
          <cell r="D414">
            <v>0</v>
          </cell>
          <cell r="E414">
            <v>-592</v>
          </cell>
        </row>
        <row r="416">
          <cell r="A416">
            <v>409.2</v>
          </cell>
          <cell r="B416" t="str">
            <v>INCOME TAXES-STATE</v>
          </cell>
          <cell r="C416">
            <v>-592</v>
          </cell>
          <cell r="D416">
            <v>0</v>
          </cell>
          <cell r="E416">
            <v>-592</v>
          </cell>
        </row>
        <row r="418">
          <cell r="A418">
            <v>4101100</v>
          </cell>
          <cell r="B418" t="str">
            <v>DEF INCOME TAXES-STATE</v>
          </cell>
          <cell r="C418">
            <v>-650</v>
          </cell>
          <cell r="D418">
            <v>0</v>
          </cell>
          <cell r="E418">
            <v>-650</v>
          </cell>
        </row>
        <row r="420">
          <cell r="A420">
            <v>410.2</v>
          </cell>
          <cell r="B420" t="str">
            <v>DEFERRED INCOME TAXES-ST</v>
          </cell>
          <cell r="C420">
            <v>-650</v>
          </cell>
          <cell r="D420">
            <v>0</v>
          </cell>
          <cell r="E420">
            <v>-650</v>
          </cell>
        </row>
        <row r="422">
          <cell r="A422">
            <v>4122000</v>
          </cell>
          <cell r="B422" t="str">
            <v>AMORT OF INVEST TAX CREDIT</v>
          </cell>
          <cell r="C422">
            <v>-54</v>
          </cell>
          <cell r="D422">
            <v>0</v>
          </cell>
          <cell r="E422">
            <v>-54</v>
          </cell>
        </row>
        <row r="424">
          <cell r="A424">
            <v>412.1</v>
          </cell>
          <cell r="B424" t="str">
            <v>-AMORT OF INVEST TAX</v>
          </cell>
          <cell r="C424">
            <v>-54</v>
          </cell>
          <cell r="D424">
            <v>0</v>
          </cell>
          <cell r="E424">
            <v>-54</v>
          </cell>
        </row>
        <row r="426">
          <cell r="A426">
            <v>4141040</v>
          </cell>
          <cell r="B426" t="str">
            <v>SALE OF EQUIPMENT</v>
          </cell>
          <cell r="C426">
            <v>0</v>
          </cell>
          <cell r="D426">
            <v>-684.78</v>
          </cell>
          <cell r="E426">
            <v>-684.78</v>
          </cell>
        </row>
        <row r="428">
          <cell r="A428">
            <v>413.1</v>
          </cell>
          <cell r="B428" t="str">
            <v>RENTAL &amp; OTHER INCOME</v>
          </cell>
          <cell r="C428">
            <v>0</v>
          </cell>
          <cell r="D428">
            <v>-684.78</v>
          </cell>
          <cell r="E428">
            <v>-684.78</v>
          </cell>
        </row>
        <row r="430">
          <cell r="A430">
            <v>4101000</v>
          </cell>
          <cell r="B430" t="str">
            <v>DEF INCOME TAX-FEDERAL</v>
          </cell>
          <cell r="C430">
            <v>16832</v>
          </cell>
          <cell r="D430">
            <v>0</v>
          </cell>
          <cell r="E430">
            <v>16832</v>
          </cell>
        </row>
        <row r="432">
          <cell r="A432">
            <v>419.1</v>
          </cell>
          <cell r="B432" t="str">
            <v>DEFERRED INCOME TAXES-FED</v>
          </cell>
          <cell r="C432">
            <v>16832</v>
          </cell>
          <cell r="D432">
            <v>0</v>
          </cell>
          <cell r="E432">
            <v>16832</v>
          </cell>
        </row>
        <row r="434">
          <cell r="A434">
            <v>4192000</v>
          </cell>
          <cell r="B434" t="str">
            <v>INTEREST EXPENSE-INTER-CO</v>
          </cell>
          <cell r="C434">
            <v>25453</v>
          </cell>
          <cell r="D434">
            <v>4051.65</v>
          </cell>
          <cell r="E434">
            <v>29504.65</v>
          </cell>
        </row>
        <row r="436">
          <cell r="A436">
            <v>419.2</v>
          </cell>
          <cell r="B436" t="str">
            <v>INTEREST EXPENSE-INTERCO</v>
          </cell>
          <cell r="C436">
            <v>25453</v>
          </cell>
          <cell r="D436">
            <v>4051.65</v>
          </cell>
          <cell r="E436">
            <v>29504.65</v>
          </cell>
        </row>
        <row r="438">
          <cell r="A438">
            <v>4261000</v>
          </cell>
          <cell r="B438" t="str">
            <v>MISCELLANEOUS INCOME</v>
          </cell>
          <cell r="C438">
            <v>0</v>
          </cell>
          <cell r="D438">
            <v>-100.94</v>
          </cell>
          <cell r="E438">
            <v>-100.94</v>
          </cell>
        </row>
        <row r="440">
          <cell r="A440">
            <v>426.1</v>
          </cell>
          <cell r="B440" t="str">
            <v>MISCELLANEOUS INCOME</v>
          </cell>
          <cell r="C440">
            <v>0</v>
          </cell>
          <cell r="D440">
            <v>-100.94</v>
          </cell>
          <cell r="E440">
            <v>-100.94</v>
          </cell>
        </row>
        <row r="442">
          <cell r="A442">
            <v>4272090</v>
          </cell>
          <cell r="B442" t="str">
            <v>S/T INT EXP OTHER</v>
          </cell>
          <cell r="C442">
            <v>0</v>
          </cell>
          <cell r="D442">
            <v>-253.1</v>
          </cell>
          <cell r="E442">
            <v>-253.1</v>
          </cell>
        </row>
        <row r="444">
          <cell r="A444">
            <v>427.2</v>
          </cell>
          <cell r="B444" t="str">
            <v>SHORT TERM INTEREST EXP</v>
          </cell>
          <cell r="C444">
            <v>0</v>
          </cell>
          <cell r="D444">
            <v>-253.1</v>
          </cell>
          <cell r="E444">
            <v>-253.1</v>
          </cell>
        </row>
        <row r="445">
          <cell r="C445" t="str">
            <v>---------------</v>
          </cell>
          <cell r="D445" t="str">
            <v>---------------</v>
          </cell>
          <cell r="E445" t="str">
            <v>---------------</v>
          </cell>
        </row>
        <row r="446">
          <cell r="B446" t="str">
            <v>TOTAL INCOME STATEMENT</v>
          </cell>
          <cell r="C446">
            <v>-163056.43</v>
          </cell>
          <cell r="D446">
            <v>122857.8</v>
          </cell>
          <cell r="E446">
            <v>-40198.629999999997</v>
          </cell>
        </row>
        <row r="449">
          <cell r="B449" t="str">
            <v>TOTAL BALANCE SHEET</v>
          </cell>
          <cell r="C449">
            <v>163056.43</v>
          </cell>
          <cell r="D449">
            <v>-163056.43</v>
          </cell>
          <cell r="E449">
            <v>0</v>
          </cell>
        </row>
        <row r="450">
          <cell r="B450" t="str">
            <v>TOTAL INCOME STATEMENT</v>
          </cell>
          <cell r="C450">
            <v>-163056.43</v>
          </cell>
          <cell r="D450">
            <v>122857.8</v>
          </cell>
          <cell r="E450">
            <v>-40198.629999999997</v>
          </cell>
        </row>
        <row r="452">
          <cell r="A452" t="str">
            <v>Press RETURN to continue......</v>
          </cell>
        </row>
      </sheetData>
      <sheetData sheetId="43">
        <row r="1">
          <cell r="A1" t="str">
            <v xml:space="preserve">Apple Canyon </v>
          </cell>
        </row>
        <row r="2">
          <cell r="A2" t="str">
            <v>Trail Balance - 04</v>
          </cell>
        </row>
        <row r="4">
          <cell r="A4" t="str">
            <v>PERIOD ENDING: 12/31/04               12:29:09 22 DEC 2008 (NV.1CO.TB3LY)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SUB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24639.71</v>
          </cell>
          <cell r="D19">
            <v>0</v>
          </cell>
          <cell r="E19">
            <v>24639.71</v>
          </cell>
        </row>
        <row r="20">
          <cell r="A20">
            <v>3044031</v>
          </cell>
          <cell r="B20" t="str">
            <v>STRUCT &amp; IMPRV (WATER T P)</v>
          </cell>
          <cell r="C20">
            <v>918.68</v>
          </cell>
          <cell r="D20">
            <v>0</v>
          </cell>
          <cell r="E20">
            <v>918.68</v>
          </cell>
        </row>
        <row r="21">
          <cell r="A21">
            <v>3072014</v>
          </cell>
          <cell r="B21" t="str">
            <v>WELLS &amp; SPRINGS</v>
          </cell>
          <cell r="C21">
            <v>178352.57</v>
          </cell>
          <cell r="D21">
            <v>0</v>
          </cell>
          <cell r="E21">
            <v>178352.57</v>
          </cell>
        </row>
        <row r="22">
          <cell r="A22">
            <v>3113025</v>
          </cell>
          <cell r="B22" t="str">
            <v>ELECTRIC PUMP EQUIP</v>
          </cell>
          <cell r="C22">
            <v>88792.24</v>
          </cell>
          <cell r="D22">
            <v>0</v>
          </cell>
          <cell r="E22">
            <v>88792.24</v>
          </cell>
        </row>
        <row r="23">
          <cell r="A23">
            <v>3204032</v>
          </cell>
          <cell r="B23" t="str">
            <v>WATER TREATMENT EQPT</v>
          </cell>
          <cell r="C23">
            <v>8944.14</v>
          </cell>
          <cell r="D23">
            <v>0</v>
          </cell>
          <cell r="E23">
            <v>8944.14</v>
          </cell>
        </row>
        <row r="24">
          <cell r="A24">
            <v>3305042</v>
          </cell>
          <cell r="B24" t="str">
            <v>DIST RESV &amp; STNDPIPES</v>
          </cell>
          <cell r="C24">
            <v>133435.60999999999</v>
          </cell>
          <cell r="D24">
            <v>0</v>
          </cell>
          <cell r="E24">
            <v>133435.60999999999</v>
          </cell>
        </row>
        <row r="25">
          <cell r="A25">
            <v>3315043</v>
          </cell>
          <cell r="B25" t="str">
            <v>TRANS &amp; DISTR MAINS</v>
          </cell>
          <cell r="C25">
            <v>1222911.82</v>
          </cell>
          <cell r="D25">
            <v>0</v>
          </cell>
          <cell r="E25">
            <v>1222911.82</v>
          </cell>
        </row>
        <row r="26">
          <cell r="A26">
            <v>3335045</v>
          </cell>
          <cell r="B26" t="str">
            <v>SERVICE LINES</v>
          </cell>
          <cell r="C26">
            <v>360718.07</v>
          </cell>
          <cell r="D26">
            <v>0</v>
          </cell>
          <cell r="E26">
            <v>360718.07</v>
          </cell>
        </row>
        <row r="27">
          <cell r="A27">
            <v>3345046</v>
          </cell>
          <cell r="B27" t="str">
            <v>METERS</v>
          </cell>
          <cell r="C27">
            <v>32528.15</v>
          </cell>
          <cell r="D27">
            <v>0</v>
          </cell>
          <cell r="E27">
            <v>32528.15</v>
          </cell>
        </row>
        <row r="28">
          <cell r="A28">
            <v>3345047</v>
          </cell>
          <cell r="B28" t="str">
            <v>METER INSTALLATIONS</v>
          </cell>
          <cell r="C28">
            <v>14847.24</v>
          </cell>
          <cell r="D28">
            <v>0</v>
          </cell>
          <cell r="E28">
            <v>14847.24</v>
          </cell>
        </row>
        <row r="29">
          <cell r="A29">
            <v>3355048</v>
          </cell>
          <cell r="B29" t="str">
            <v>HYDRANTS</v>
          </cell>
          <cell r="C29">
            <v>68975.92</v>
          </cell>
          <cell r="D29">
            <v>0</v>
          </cell>
          <cell r="E29">
            <v>68975.92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3466094</v>
          </cell>
          <cell r="B31" t="str">
            <v>TOOLS SHOP &amp; MISC EQPT</v>
          </cell>
          <cell r="C31">
            <v>9068.9599999999991</v>
          </cell>
          <cell r="D31">
            <v>0</v>
          </cell>
          <cell r="E31">
            <v>9068.9599999999991</v>
          </cell>
        </row>
        <row r="32">
          <cell r="A32">
            <v>3466097</v>
          </cell>
          <cell r="B32" t="str">
            <v>COMMUNICATION EQPT</v>
          </cell>
          <cell r="C32">
            <v>1776.26</v>
          </cell>
          <cell r="D32">
            <v>0</v>
          </cell>
          <cell r="E32">
            <v>1776.26</v>
          </cell>
        </row>
        <row r="34">
          <cell r="A34">
            <v>101.1</v>
          </cell>
          <cell r="B34" t="str">
            <v>WTR UTILITY PLANT IN SERVICE</v>
          </cell>
          <cell r="C34">
            <v>2200899.06</v>
          </cell>
          <cell r="D34">
            <v>0</v>
          </cell>
          <cell r="E34">
            <v>2200899.06</v>
          </cell>
        </row>
        <row r="36">
          <cell r="A36">
            <v>1032000</v>
          </cell>
          <cell r="B36" t="str">
            <v>PLT HELD FUTURE USE-WTR</v>
          </cell>
          <cell r="C36">
            <v>40534.410000000003</v>
          </cell>
          <cell r="D36">
            <v>0</v>
          </cell>
          <cell r="E36">
            <v>40534.410000000003</v>
          </cell>
        </row>
        <row r="38">
          <cell r="A38">
            <v>103.1</v>
          </cell>
          <cell r="B38" t="str">
            <v>PLANT HELD FOR FUTURE USE</v>
          </cell>
          <cell r="C38">
            <v>40534.410000000003</v>
          </cell>
          <cell r="D38">
            <v>0</v>
          </cell>
          <cell r="E38">
            <v>40534.410000000003</v>
          </cell>
        </row>
        <row r="40">
          <cell r="A40">
            <v>1083010</v>
          </cell>
          <cell r="B40" t="str">
            <v>ACCUM DEPR-WATER PLANT</v>
          </cell>
          <cell r="C40">
            <v>-513688.43</v>
          </cell>
          <cell r="D40">
            <v>0</v>
          </cell>
          <cell r="E40">
            <v>-513688.43</v>
          </cell>
        </row>
        <row r="42">
          <cell r="A42">
            <v>108.3</v>
          </cell>
          <cell r="B42" t="str">
            <v>ACCUM DEPR WATER PLANT</v>
          </cell>
          <cell r="C42">
            <v>-513688.43</v>
          </cell>
          <cell r="D42">
            <v>0</v>
          </cell>
          <cell r="E42">
            <v>-513688.43</v>
          </cell>
        </row>
        <row r="44">
          <cell r="A44">
            <v>1411000</v>
          </cell>
          <cell r="B44" t="str">
            <v>A/R-CUSTOMER</v>
          </cell>
          <cell r="C44">
            <v>43895.72</v>
          </cell>
          <cell r="D44">
            <v>0</v>
          </cell>
          <cell r="E44">
            <v>43895.72</v>
          </cell>
        </row>
        <row r="45">
          <cell r="A45">
            <v>1411002</v>
          </cell>
          <cell r="B45" t="str">
            <v>A/R-CUSTOMER ACCRUAL</v>
          </cell>
          <cell r="C45">
            <v>30369</v>
          </cell>
          <cell r="D45">
            <v>0</v>
          </cell>
          <cell r="E45">
            <v>30369</v>
          </cell>
        </row>
        <row r="47">
          <cell r="A47">
            <v>141.1</v>
          </cell>
          <cell r="B47" t="str">
            <v>ACCOUNTS RECEIVABLE CUSTOMER</v>
          </cell>
          <cell r="C47">
            <v>74264.72</v>
          </cell>
          <cell r="D47">
            <v>0</v>
          </cell>
          <cell r="E47">
            <v>74264.72</v>
          </cell>
        </row>
        <row r="49">
          <cell r="A49">
            <v>1431000</v>
          </cell>
          <cell r="B49" t="str">
            <v>ACCUM PROV UNCOLLECT ACCTS</v>
          </cell>
          <cell r="C49">
            <v>-22319.25</v>
          </cell>
          <cell r="D49">
            <v>0</v>
          </cell>
          <cell r="E49">
            <v>-22319.25</v>
          </cell>
        </row>
        <row r="51">
          <cell r="A51">
            <v>143.1</v>
          </cell>
          <cell r="B51" t="str">
            <v>ACCUM PROV UNCOLL AC</v>
          </cell>
          <cell r="C51">
            <v>-22319.25</v>
          </cell>
          <cell r="D51">
            <v>0</v>
          </cell>
          <cell r="E51">
            <v>-22319.25</v>
          </cell>
        </row>
        <row r="53">
          <cell r="A53">
            <v>1512000</v>
          </cell>
          <cell r="B53" t="str">
            <v>INVENTORY</v>
          </cell>
          <cell r="C53">
            <v>3037.98</v>
          </cell>
          <cell r="D53">
            <v>0</v>
          </cell>
          <cell r="E53">
            <v>3037.98</v>
          </cell>
        </row>
        <row r="55">
          <cell r="A55">
            <v>151.19999999999999</v>
          </cell>
          <cell r="B55" t="str">
            <v>INVENTORY</v>
          </cell>
          <cell r="C55">
            <v>3037.98</v>
          </cell>
          <cell r="D55">
            <v>0</v>
          </cell>
          <cell r="E55">
            <v>3037.98</v>
          </cell>
        </row>
        <row r="57">
          <cell r="A57">
            <v>1863013</v>
          </cell>
          <cell r="B57" t="str">
            <v>RATE CASE EXPENSE--3</v>
          </cell>
          <cell r="C57">
            <v>7131.76</v>
          </cell>
          <cell r="D57">
            <v>0</v>
          </cell>
          <cell r="E57">
            <v>7131.76</v>
          </cell>
        </row>
        <row r="58">
          <cell r="A58">
            <v>1863063</v>
          </cell>
          <cell r="B58" t="str">
            <v>RATE CASE EXP AMORT--3</v>
          </cell>
          <cell r="C58">
            <v>-1309</v>
          </cell>
          <cell r="D58">
            <v>0</v>
          </cell>
          <cell r="E58">
            <v>-1309</v>
          </cell>
        </row>
        <row r="60">
          <cell r="A60">
            <v>186.1</v>
          </cell>
          <cell r="B60" t="str">
            <v>REGULATORY EXP BEING AMORT</v>
          </cell>
          <cell r="C60">
            <v>5822.76</v>
          </cell>
          <cell r="D60">
            <v>0</v>
          </cell>
          <cell r="E60">
            <v>5822.76</v>
          </cell>
        </row>
        <row r="62">
          <cell r="A62">
            <v>1901011</v>
          </cell>
          <cell r="B62" t="str">
            <v>DEF FED TAX - CIAC PRE 1987</v>
          </cell>
          <cell r="C62">
            <v>5297</v>
          </cell>
          <cell r="D62">
            <v>0</v>
          </cell>
          <cell r="E62">
            <v>5297</v>
          </cell>
        </row>
        <row r="64">
          <cell r="A64" t="str">
            <v>PERIOD ENDING: 12/31/04               12:29:09 22 DEC 2008 (NV.1CO.TB3LY)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SUB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5">
          <cell r="A75">
            <v>1901012</v>
          </cell>
          <cell r="B75" t="str">
            <v>DEF FED TAX-TAP FEE POST 2000</v>
          </cell>
          <cell r="C75">
            <v>16891</v>
          </cell>
          <cell r="D75">
            <v>0</v>
          </cell>
          <cell r="E75">
            <v>16891</v>
          </cell>
        </row>
        <row r="76">
          <cell r="A76">
            <v>1901020</v>
          </cell>
          <cell r="B76" t="str">
            <v>DEF FED TAX - RATE CASE</v>
          </cell>
          <cell r="C76">
            <v>-1836</v>
          </cell>
          <cell r="D76">
            <v>0</v>
          </cell>
          <cell r="E76">
            <v>-1836</v>
          </cell>
        </row>
        <row r="77">
          <cell r="A77">
            <v>1901021</v>
          </cell>
          <cell r="B77" t="str">
            <v>DEF FED TAX - DEF MAINT</v>
          </cell>
          <cell r="C77">
            <v>1</v>
          </cell>
          <cell r="D77">
            <v>0</v>
          </cell>
          <cell r="E77">
            <v>1</v>
          </cell>
        </row>
        <row r="78">
          <cell r="A78">
            <v>1901024</v>
          </cell>
          <cell r="B78" t="str">
            <v>DEF FED TAX - ORGN EXP</v>
          </cell>
          <cell r="C78">
            <v>-176</v>
          </cell>
          <cell r="D78">
            <v>0</v>
          </cell>
          <cell r="E78">
            <v>-176</v>
          </cell>
        </row>
        <row r="79">
          <cell r="A79">
            <v>1901025</v>
          </cell>
          <cell r="B79" t="str">
            <v>DEF FED TAX - BAD DEBTS '86</v>
          </cell>
          <cell r="C79">
            <v>11910</v>
          </cell>
          <cell r="D79">
            <v>0</v>
          </cell>
          <cell r="E79">
            <v>11910</v>
          </cell>
        </row>
        <row r="80">
          <cell r="A80">
            <v>1901026</v>
          </cell>
          <cell r="B80" t="str">
            <v>DEF FED TAX - BAD DEBTS CURRENT</v>
          </cell>
          <cell r="C80">
            <v>-6033</v>
          </cell>
          <cell r="D80">
            <v>0</v>
          </cell>
          <cell r="E80">
            <v>-6033</v>
          </cell>
        </row>
        <row r="81">
          <cell r="A81">
            <v>1901031</v>
          </cell>
          <cell r="B81" t="str">
            <v>DEF FED TAX - DEPRECIATION</v>
          </cell>
          <cell r="C81">
            <v>-122901</v>
          </cell>
          <cell r="D81">
            <v>0</v>
          </cell>
          <cell r="E81">
            <v>-122901</v>
          </cell>
        </row>
        <row r="83">
          <cell r="A83">
            <v>190.1</v>
          </cell>
          <cell r="B83" t="str">
            <v>ACCUM DEFERRED FIT</v>
          </cell>
          <cell r="C83">
            <v>-96847</v>
          </cell>
          <cell r="D83">
            <v>0</v>
          </cell>
          <cell r="E83">
            <v>-96847</v>
          </cell>
        </row>
        <row r="85">
          <cell r="A85">
            <v>1902011</v>
          </cell>
          <cell r="B85" t="str">
            <v>DEF ST TAX - CIAC PRE 1987</v>
          </cell>
          <cell r="C85">
            <v>833</v>
          </cell>
          <cell r="D85">
            <v>0</v>
          </cell>
          <cell r="E85">
            <v>833</v>
          </cell>
        </row>
        <row r="86">
          <cell r="A86">
            <v>1902012</v>
          </cell>
          <cell r="B86" t="str">
            <v>DEF ST TAX-TAP FEE POST 2000</v>
          </cell>
          <cell r="C86">
            <v>3912</v>
          </cell>
          <cell r="D86">
            <v>0</v>
          </cell>
          <cell r="E86">
            <v>3912</v>
          </cell>
        </row>
        <row r="87">
          <cell r="A87">
            <v>1902020</v>
          </cell>
          <cell r="B87" t="str">
            <v>DEF ST TAX - RATE CASE</v>
          </cell>
          <cell r="C87">
            <v>-424</v>
          </cell>
          <cell r="D87">
            <v>0</v>
          </cell>
          <cell r="E87">
            <v>-424</v>
          </cell>
        </row>
        <row r="88">
          <cell r="A88">
            <v>1902021</v>
          </cell>
          <cell r="B88" t="str">
            <v>DEF ST TAX - DEF MAINT</v>
          </cell>
          <cell r="C88">
            <v>2</v>
          </cell>
          <cell r="D88">
            <v>0</v>
          </cell>
          <cell r="E88">
            <v>2</v>
          </cell>
        </row>
        <row r="90">
          <cell r="A90">
            <v>190.2</v>
          </cell>
          <cell r="B90" t="str">
            <v>ACCUM DEFERRED SIT</v>
          </cell>
          <cell r="C90">
            <v>4323</v>
          </cell>
          <cell r="D90">
            <v>0</v>
          </cell>
          <cell r="E90">
            <v>4323</v>
          </cell>
        </row>
        <row r="92">
          <cell r="A92">
            <v>2021010</v>
          </cell>
          <cell r="B92" t="str">
            <v>COMMON STOCK</v>
          </cell>
          <cell r="C92">
            <v>-450000</v>
          </cell>
          <cell r="D92">
            <v>0</v>
          </cell>
          <cell r="E92">
            <v>-450000</v>
          </cell>
        </row>
        <row r="94">
          <cell r="A94">
            <v>202.1</v>
          </cell>
          <cell r="B94" t="str">
            <v>-COMMON STOCK &amp; CS SUBS</v>
          </cell>
          <cell r="C94">
            <v>-450000</v>
          </cell>
          <cell r="D94">
            <v>0</v>
          </cell>
          <cell r="E94">
            <v>-450000</v>
          </cell>
        </row>
        <row r="96">
          <cell r="A96">
            <v>2112000</v>
          </cell>
          <cell r="B96" t="str">
            <v>MISC PAID-IN CAPITAL</v>
          </cell>
          <cell r="C96">
            <v>-216814.97</v>
          </cell>
          <cell r="D96">
            <v>0</v>
          </cell>
          <cell r="E96">
            <v>-216814.97</v>
          </cell>
        </row>
        <row r="98">
          <cell r="A98">
            <v>211.2</v>
          </cell>
          <cell r="B98" t="str">
            <v>MISC PAID IN CAPITAL</v>
          </cell>
          <cell r="C98">
            <v>-216814.97</v>
          </cell>
          <cell r="D98">
            <v>0</v>
          </cell>
          <cell r="E98">
            <v>-216814.97</v>
          </cell>
        </row>
        <row r="100">
          <cell r="A100">
            <v>2151000</v>
          </cell>
          <cell r="B100" t="str">
            <v>RETAINED EARN-PRIOR YEARS</v>
          </cell>
          <cell r="C100">
            <v>-256789.11</v>
          </cell>
          <cell r="D100">
            <v>-43569.34</v>
          </cell>
          <cell r="E100">
            <v>-300358.45</v>
          </cell>
        </row>
        <row r="102">
          <cell r="A102">
            <v>215.1</v>
          </cell>
          <cell r="B102" t="str">
            <v>RETAINED EARNINGS PRIOR</v>
          </cell>
          <cell r="C102">
            <v>-256789.11</v>
          </cell>
          <cell r="D102">
            <v>-43569.34</v>
          </cell>
          <cell r="E102">
            <v>-300358.45</v>
          </cell>
        </row>
        <row r="104">
          <cell r="A104">
            <v>2334002</v>
          </cell>
          <cell r="B104" t="str">
            <v>A/P WATER SERVICE CORP</v>
          </cell>
          <cell r="C104">
            <v>-1581735.98</v>
          </cell>
          <cell r="D104">
            <v>-14998</v>
          </cell>
          <cell r="E104">
            <v>-1596733.98</v>
          </cell>
        </row>
        <row r="105">
          <cell r="A105">
            <v>2334003</v>
          </cell>
          <cell r="B105" t="str">
            <v>A/P WATER SERVICE DISB</v>
          </cell>
          <cell r="C105">
            <v>2555663.4500000002</v>
          </cell>
          <cell r="D105">
            <v>0</v>
          </cell>
          <cell r="E105">
            <v>2555663.4500000002</v>
          </cell>
        </row>
        <row r="107">
          <cell r="A107">
            <v>233.4</v>
          </cell>
          <cell r="B107" t="str">
            <v>ACCTS PAYABLE ASSOC COS</v>
          </cell>
          <cell r="C107">
            <v>973927.47</v>
          </cell>
          <cell r="D107">
            <v>-14998</v>
          </cell>
          <cell r="E107">
            <v>958929.47</v>
          </cell>
        </row>
        <row r="109">
          <cell r="A109">
            <v>2361104</v>
          </cell>
          <cell r="B109" t="str">
            <v>ACCRUED UTIL OR COMM TAX</v>
          </cell>
          <cell r="C109">
            <v>-254</v>
          </cell>
          <cell r="D109">
            <v>0</v>
          </cell>
          <cell r="E109">
            <v>-254</v>
          </cell>
        </row>
        <row r="111">
          <cell r="A111">
            <v>236.1</v>
          </cell>
          <cell r="B111" t="str">
            <v>ACCRUED TAXES</v>
          </cell>
          <cell r="C111">
            <v>-254</v>
          </cell>
          <cell r="D111">
            <v>0</v>
          </cell>
          <cell r="E111">
            <v>-254</v>
          </cell>
        </row>
        <row r="113">
          <cell r="A113">
            <v>2413000</v>
          </cell>
          <cell r="B113" t="str">
            <v>ADVANCES FROM UTILITIES INC</v>
          </cell>
          <cell r="C113">
            <v>-643952.04</v>
          </cell>
          <cell r="D113">
            <v>-14502.25</v>
          </cell>
          <cell r="E113">
            <v>-658454.29</v>
          </cell>
        </row>
        <row r="115">
          <cell r="A115">
            <v>241.3</v>
          </cell>
          <cell r="B115" t="str">
            <v>ADVANCES FROM UI</v>
          </cell>
          <cell r="C115">
            <v>-643952.04</v>
          </cell>
          <cell r="D115">
            <v>-14502.25</v>
          </cell>
          <cell r="E115">
            <v>-658454.29</v>
          </cell>
        </row>
        <row r="117">
          <cell r="A117">
            <v>2525000</v>
          </cell>
          <cell r="B117" t="str">
            <v>ADV-IN-AID OF CONST-WATER</v>
          </cell>
          <cell r="C117">
            <v>-450000</v>
          </cell>
          <cell r="D117">
            <v>0</v>
          </cell>
          <cell r="E117">
            <v>-450000</v>
          </cell>
        </row>
        <row r="119">
          <cell r="A119">
            <v>252.1</v>
          </cell>
          <cell r="B119" t="str">
            <v>ADVANCES IN AID WATER</v>
          </cell>
          <cell r="C119">
            <v>-450000</v>
          </cell>
          <cell r="D119">
            <v>0</v>
          </cell>
          <cell r="E119">
            <v>-450000</v>
          </cell>
        </row>
        <row r="121">
          <cell r="A121">
            <v>2551000</v>
          </cell>
          <cell r="B121" t="str">
            <v>UNAMORT INVEST TAX CREDIT</v>
          </cell>
          <cell r="C121">
            <v>-2182</v>
          </cell>
          <cell r="D121">
            <v>0</v>
          </cell>
          <cell r="E121">
            <v>-2182</v>
          </cell>
        </row>
        <row r="123">
          <cell r="A123">
            <v>255.1</v>
          </cell>
          <cell r="B123" t="str">
            <v>UNAMORT INVEST TAX CREDIT</v>
          </cell>
          <cell r="C123">
            <v>-2182</v>
          </cell>
          <cell r="D123">
            <v>0</v>
          </cell>
          <cell r="E123">
            <v>-2182</v>
          </cell>
        </row>
        <row r="125">
          <cell r="A125" t="str">
            <v>PERIOD ENDING: 12/31/04               12:29:09 22 DEC 2008 (NV.1CO.TB3LY)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SUB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7">
          <cell r="A137">
            <v>2711000</v>
          </cell>
          <cell r="B137" t="str">
            <v>CIAC-WATER-UNDISTR.</v>
          </cell>
          <cell r="C137">
            <v>-658521.63</v>
          </cell>
          <cell r="D137">
            <v>0</v>
          </cell>
          <cell r="E137">
            <v>-658521.63</v>
          </cell>
        </row>
        <row r="138">
          <cell r="A138">
            <v>2711010</v>
          </cell>
          <cell r="B138" t="str">
            <v>CIAC-WATER-TAX</v>
          </cell>
          <cell r="C138">
            <v>-56000</v>
          </cell>
          <cell r="D138">
            <v>0</v>
          </cell>
          <cell r="E138">
            <v>-56000</v>
          </cell>
        </row>
        <row r="140">
          <cell r="A140">
            <v>271.10000000000002</v>
          </cell>
          <cell r="B140" t="str">
            <v>CONTRIBUTIONS IN AID WATER</v>
          </cell>
          <cell r="C140">
            <v>-714521.63</v>
          </cell>
          <cell r="D140">
            <v>0</v>
          </cell>
          <cell r="E140">
            <v>-714521.63</v>
          </cell>
        </row>
        <row r="142">
          <cell r="A142">
            <v>2722000</v>
          </cell>
          <cell r="B142" t="str">
            <v>ACC AMORT-CIA-WATER</v>
          </cell>
          <cell r="C142">
            <v>137628.62</v>
          </cell>
          <cell r="D142">
            <v>0</v>
          </cell>
          <cell r="E142">
            <v>137628.62</v>
          </cell>
        </row>
        <row r="144">
          <cell r="A144">
            <v>272.10000000000002</v>
          </cell>
          <cell r="B144" t="str">
            <v>ACCUM AMORT OF CIA WATER</v>
          </cell>
          <cell r="C144">
            <v>137628.62</v>
          </cell>
          <cell r="D144">
            <v>0</v>
          </cell>
          <cell r="E144">
            <v>137628.62</v>
          </cell>
        </row>
        <row r="145">
          <cell r="C145" t="str">
            <v>---------------</v>
          </cell>
          <cell r="D145" t="str">
            <v>---------------</v>
          </cell>
          <cell r="E145" t="str">
            <v>---------------</v>
          </cell>
        </row>
        <row r="146">
          <cell r="B146" t="str">
            <v>TOTAL BALANCE SHEET</v>
          </cell>
          <cell r="C146">
            <v>73069.59</v>
          </cell>
          <cell r="D146">
            <v>-73069.59</v>
          </cell>
          <cell r="E146">
            <v>0</v>
          </cell>
        </row>
        <row r="148">
          <cell r="A148" t="str">
            <v>PERIOD ENDING: 12/31/04               12:29:09 22 DEC 2008 (NV.1CO.TB3LY) PAGE 4</v>
          </cell>
        </row>
        <row r="149">
          <cell r="A149" t="str">
            <v xml:space="preserve">COMPANY: C-005 APPLE CANYON UTILITY CO.                                         </v>
          </cell>
        </row>
        <row r="151">
          <cell r="A151" t="str">
            <v>DETAIL TB BY SUB</v>
          </cell>
        </row>
        <row r="153">
          <cell r="A153" t="str">
            <v xml:space="preserve">                  U T I L I T I E S ,  I N C O R P O R A T E D</v>
          </cell>
        </row>
        <row r="155">
          <cell r="A155" t="str">
            <v xml:space="preserve">                              DETAIL TRIAL BALANCE</v>
          </cell>
        </row>
        <row r="157">
          <cell r="A157" t="str">
            <v>ACCOUNT               DESCRIPTION                  BEG-BALANCE       CURRENT       END-BALANCE</v>
          </cell>
        </row>
        <row r="158">
          <cell r="A158" t="str">
            <v>-------               -----------                  -----------       -------       -----------</v>
          </cell>
        </row>
        <row r="159">
          <cell r="A159">
            <v>4611020</v>
          </cell>
          <cell r="B159" t="str">
            <v>WATER REVENUE-METERED</v>
          </cell>
          <cell r="C159">
            <v>-253240.67</v>
          </cell>
          <cell r="D159">
            <v>0</v>
          </cell>
          <cell r="E159">
            <v>-253240.67</v>
          </cell>
        </row>
        <row r="160">
          <cell r="A160">
            <v>4611099</v>
          </cell>
          <cell r="B160" t="str">
            <v>WATER REVENUE ACCRUALS</v>
          </cell>
          <cell r="C160">
            <v>6185</v>
          </cell>
          <cell r="D160">
            <v>0</v>
          </cell>
          <cell r="E160">
            <v>6185</v>
          </cell>
        </row>
        <row r="161">
          <cell r="A161">
            <v>4612030</v>
          </cell>
          <cell r="B161" t="str">
            <v>WATER REVENUE-COMMERCIAL</v>
          </cell>
          <cell r="C161">
            <v>-6650.26</v>
          </cell>
          <cell r="D161">
            <v>0</v>
          </cell>
          <cell r="E161">
            <v>-6650.26</v>
          </cell>
        </row>
        <row r="163">
          <cell r="A163">
            <v>400.1</v>
          </cell>
          <cell r="B163" t="str">
            <v>WATER REVENUE</v>
          </cell>
          <cell r="C163">
            <v>-253705.93</v>
          </cell>
          <cell r="D163">
            <v>0</v>
          </cell>
          <cell r="E163">
            <v>-253705.93</v>
          </cell>
        </row>
        <row r="165">
          <cell r="A165">
            <v>4701000</v>
          </cell>
          <cell r="B165" t="str">
            <v>FORFEITED DISCOUNTS</v>
          </cell>
          <cell r="C165">
            <v>-1645.37</v>
          </cell>
          <cell r="D165">
            <v>0</v>
          </cell>
          <cell r="E165">
            <v>-1645.37</v>
          </cell>
        </row>
        <row r="167">
          <cell r="A167">
            <v>400.3</v>
          </cell>
          <cell r="B167" t="str">
            <v>FORFEITED DISCOUNTS</v>
          </cell>
          <cell r="C167">
            <v>-1645.37</v>
          </cell>
          <cell r="D167">
            <v>0</v>
          </cell>
          <cell r="E167">
            <v>-1645.37</v>
          </cell>
        </row>
        <row r="169">
          <cell r="A169">
            <v>4711000</v>
          </cell>
          <cell r="B169" t="str">
            <v>MISC SERVICE REVENUES</v>
          </cell>
          <cell r="C169">
            <v>-5389.87</v>
          </cell>
          <cell r="D169">
            <v>0</v>
          </cell>
          <cell r="E169">
            <v>-5389.87</v>
          </cell>
        </row>
        <row r="170">
          <cell r="A170">
            <v>4741001</v>
          </cell>
          <cell r="B170" t="str">
            <v>NEW CUSTOMER CHGE - WATER</v>
          </cell>
          <cell r="C170">
            <v>-780</v>
          </cell>
          <cell r="D170">
            <v>0</v>
          </cell>
          <cell r="E170">
            <v>-780</v>
          </cell>
        </row>
        <row r="171">
          <cell r="A171">
            <v>4741008</v>
          </cell>
          <cell r="B171" t="str">
            <v>NSF CHECK CHARGE</v>
          </cell>
          <cell r="C171">
            <v>-5</v>
          </cell>
          <cell r="D171">
            <v>0</v>
          </cell>
          <cell r="E171">
            <v>-5</v>
          </cell>
        </row>
        <row r="173">
          <cell r="A173">
            <v>400.4</v>
          </cell>
          <cell r="B173" t="str">
            <v>MISC. SERVICE REVENUES</v>
          </cell>
          <cell r="C173">
            <v>-6174.87</v>
          </cell>
          <cell r="D173">
            <v>0</v>
          </cell>
          <cell r="E173">
            <v>-6174.87</v>
          </cell>
        </row>
        <row r="175">
          <cell r="A175">
            <v>6151010</v>
          </cell>
          <cell r="B175" t="str">
            <v>ELEC PWR - WATER SYSTEM</v>
          </cell>
          <cell r="C175">
            <v>18713.5</v>
          </cell>
          <cell r="D175">
            <v>0</v>
          </cell>
          <cell r="E175">
            <v>18713.5</v>
          </cell>
        </row>
        <row r="177">
          <cell r="A177" t="str">
            <v>401.1E</v>
          </cell>
          <cell r="B177" t="str">
            <v>ELECTRIC POWER</v>
          </cell>
          <cell r="C177">
            <v>18713.5</v>
          </cell>
          <cell r="D177">
            <v>0</v>
          </cell>
          <cell r="E177">
            <v>18713.5</v>
          </cell>
        </row>
        <row r="179">
          <cell r="A179">
            <v>6181010</v>
          </cell>
          <cell r="B179" t="str">
            <v>CHLORINE</v>
          </cell>
          <cell r="C179">
            <v>5160.5</v>
          </cell>
          <cell r="D179">
            <v>0</v>
          </cell>
          <cell r="E179">
            <v>5160.5</v>
          </cell>
        </row>
        <row r="180">
          <cell r="A180">
            <v>6181050</v>
          </cell>
          <cell r="B180" t="str">
            <v>ODOR CONTROL CHEMICALS</v>
          </cell>
          <cell r="C180">
            <v>38.880000000000003</v>
          </cell>
          <cell r="D180">
            <v>0</v>
          </cell>
          <cell r="E180">
            <v>38.880000000000003</v>
          </cell>
        </row>
        <row r="181">
          <cell r="A181">
            <v>6181090</v>
          </cell>
          <cell r="B181" t="str">
            <v>OTHER CHEMICALS (TREATMENT)</v>
          </cell>
          <cell r="C181">
            <v>3039.05</v>
          </cell>
          <cell r="D181">
            <v>0</v>
          </cell>
          <cell r="E181">
            <v>3039.05</v>
          </cell>
        </row>
        <row r="183">
          <cell r="A183" t="str">
            <v>401.1F</v>
          </cell>
          <cell r="B183" t="str">
            <v>CHEMICALS</v>
          </cell>
          <cell r="C183">
            <v>8238.43</v>
          </cell>
          <cell r="D183">
            <v>0</v>
          </cell>
          <cell r="E183">
            <v>8238.43</v>
          </cell>
        </row>
        <row r="185">
          <cell r="A185">
            <v>6361000</v>
          </cell>
          <cell r="B185" t="str">
            <v>METER READING</v>
          </cell>
          <cell r="C185">
            <v>2387.14</v>
          </cell>
          <cell r="D185">
            <v>0</v>
          </cell>
          <cell r="E185">
            <v>2387.14</v>
          </cell>
        </row>
        <row r="187">
          <cell r="A187" t="str">
            <v>401.1G</v>
          </cell>
          <cell r="B187" t="str">
            <v>METER READING</v>
          </cell>
          <cell r="C187">
            <v>2387.14</v>
          </cell>
          <cell r="D187">
            <v>0</v>
          </cell>
          <cell r="E187">
            <v>2387.14</v>
          </cell>
        </row>
        <row r="189">
          <cell r="A189">
            <v>6019020</v>
          </cell>
          <cell r="B189" t="str">
            <v>SALARIES-CHGD TO PLT-WSC</v>
          </cell>
          <cell r="C189">
            <v>-8511</v>
          </cell>
          <cell r="D189">
            <v>0</v>
          </cell>
          <cell r="E189">
            <v>-8511</v>
          </cell>
        </row>
        <row r="190">
          <cell r="A190">
            <v>6019040</v>
          </cell>
          <cell r="B190" t="str">
            <v>SALARIES-OPS FIELD</v>
          </cell>
          <cell r="C190">
            <v>30132.75</v>
          </cell>
          <cell r="D190">
            <v>10044.25</v>
          </cell>
          <cell r="E190">
            <v>40177</v>
          </cell>
        </row>
        <row r="191">
          <cell r="A191">
            <v>6019045</v>
          </cell>
          <cell r="B191" t="str">
            <v>SALARIES-WTR SERV-COMPUTERS</v>
          </cell>
          <cell r="C191">
            <v>675</v>
          </cell>
          <cell r="D191">
            <v>225</v>
          </cell>
          <cell r="E191">
            <v>900</v>
          </cell>
        </row>
        <row r="192">
          <cell r="A192">
            <v>6019050</v>
          </cell>
          <cell r="B192" t="str">
            <v>SALARIES-OPS ADMIN</v>
          </cell>
          <cell r="C192">
            <v>11889.75</v>
          </cell>
          <cell r="D192">
            <v>3963.25</v>
          </cell>
          <cell r="E192">
            <v>15853</v>
          </cell>
        </row>
        <row r="193">
          <cell r="A193">
            <v>6019070</v>
          </cell>
          <cell r="B193" t="str">
            <v>SALARIES-IL ADMIN OFFICE</v>
          </cell>
          <cell r="C193">
            <v>6283.5</v>
          </cell>
          <cell r="D193">
            <v>2094.5</v>
          </cell>
          <cell r="E193">
            <v>8378</v>
          </cell>
        </row>
        <row r="195">
          <cell r="A195" t="str">
            <v>401.1H</v>
          </cell>
          <cell r="B195" t="str">
            <v>SALARIES</v>
          </cell>
          <cell r="C195">
            <v>40470</v>
          </cell>
          <cell r="D195">
            <v>16327</v>
          </cell>
          <cell r="E195">
            <v>56797</v>
          </cell>
        </row>
        <row r="197">
          <cell r="A197">
            <v>6708000</v>
          </cell>
          <cell r="B197" t="str">
            <v>UNCOLLECTIBLE ACCOUNTS</v>
          </cell>
          <cell r="C197">
            <v>1973.68</v>
          </cell>
          <cell r="D197">
            <v>0</v>
          </cell>
          <cell r="E197">
            <v>1973.68</v>
          </cell>
        </row>
        <row r="198">
          <cell r="A198">
            <v>6708001</v>
          </cell>
          <cell r="B198" t="str">
            <v>AGENCY EXPENSE</v>
          </cell>
          <cell r="C198">
            <v>44.25</v>
          </cell>
          <cell r="D198">
            <v>14.75</v>
          </cell>
          <cell r="E198">
            <v>59</v>
          </cell>
        </row>
        <row r="200">
          <cell r="A200" t="str">
            <v>401.1K</v>
          </cell>
          <cell r="B200" t="str">
            <v>UNCOLLECTIBLE ACCOUNTS</v>
          </cell>
          <cell r="C200">
            <v>2017.93</v>
          </cell>
          <cell r="D200">
            <v>14.75</v>
          </cell>
          <cell r="E200">
            <v>2032.68</v>
          </cell>
        </row>
        <row r="202">
          <cell r="A202">
            <v>6319011</v>
          </cell>
          <cell r="B202" t="str">
            <v>ENGINEERING FEES</v>
          </cell>
          <cell r="C202">
            <v>0.75</v>
          </cell>
          <cell r="D202">
            <v>0.25</v>
          </cell>
          <cell r="E202">
            <v>1</v>
          </cell>
        </row>
        <row r="203">
          <cell r="A203">
            <v>6329002</v>
          </cell>
          <cell r="B203" t="str">
            <v>AUDIT FEES</v>
          </cell>
          <cell r="C203">
            <v>864</v>
          </cell>
          <cell r="D203">
            <v>288</v>
          </cell>
          <cell r="E203">
            <v>1152</v>
          </cell>
        </row>
        <row r="204">
          <cell r="A204">
            <v>6329014</v>
          </cell>
          <cell r="B204" t="str">
            <v>TAX RETURN REVIEW</v>
          </cell>
          <cell r="C204">
            <v>206.25</v>
          </cell>
          <cell r="D204">
            <v>68.75</v>
          </cell>
          <cell r="E204">
            <v>275</v>
          </cell>
        </row>
        <row r="205">
          <cell r="A205">
            <v>6338001</v>
          </cell>
          <cell r="B205" t="str">
            <v>LEGAL FEES</v>
          </cell>
          <cell r="C205">
            <v>30</v>
          </cell>
          <cell r="D205">
            <v>10</v>
          </cell>
          <cell r="E205">
            <v>40</v>
          </cell>
        </row>
        <row r="206">
          <cell r="A206">
            <v>6369003</v>
          </cell>
          <cell r="B206" t="str">
            <v>TEMP EMPLOY - CLERICAL</v>
          </cell>
          <cell r="C206">
            <v>7.5</v>
          </cell>
          <cell r="D206">
            <v>2.5</v>
          </cell>
          <cell r="E206">
            <v>10</v>
          </cell>
        </row>
        <row r="208">
          <cell r="A208" t="str">
            <v>PERIOD ENDING: 12/31/04               12:29:09 22 DEC 2008 (NV.1CO.TB3LY) PAGE 5</v>
          </cell>
        </row>
        <row r="209">
          <cell r="A209" t="str">
            <v xml:space="preserve">COMPANY: C-005 APPLE CANYON UTILITY CO.                                         </v>
          </cell>
        </row>
        <row r="211">
          <cell r="A211" t="str">
            <v>DETAIL TB BY SUB</v>
          </cell>
        </row>
        <row r="213">
          <cell r="A213" t="str">
            <v xml:space="preserve">                  U T I L I T I E S ,  I N C O R P O R A T E D</v>
          </cell>
        </row>
        <row r="215">
          <cell r="A215" t="str">
            <v xml:space="preserve">                              DETAIL TRIAL BALANCE</v>
          </cell>
        </row>
        <row r="217">
          <cell r="A217" t="str">
            <v>ACCOUNT               DESCRIPTION                  BEG-BALANCE       CURRENT       END-BALANCE</v>
          </cell>
        </row>
        <row r="218">
          <cell r="A218" t="str">
            <v>-------               -----------                  -----------       -------       -----------</v>
          </cell>
        </row>
        <row r="219">
          <cell r="A219">
            <v>6369005</v>
          </cell>
          <cell r="B219" t="str">
            <v>PAYROLL SERVICES</v>
          </cell>
          <cell r="C219">
            <v>190.5</v>
          </cell>
          <cell r="D219">
            <v>63.5</v>
          </cell>
          <cell r="E219">
            <v>254</v>
          </cell>
        </row>
        <row r="220">
          <cell r="A220">
            <v>6369006</v>
          </cell>
          <cell r="B220" t="str">
            <v>EMPLOY FINDER FEES</v>
          </cell>
          <cell r="C220">
            <v>231</v>
          </cell>
          <cell r="D220">
            <v>77</v>
          </cell>
          <cell r="E220">
            <v>308</v>
          </cell>
        </row>
        <row r="222">
          <cell r="A222" t="str">
            <v>401.1L</v>
          </cell>
          <cell r="B222" t="str">
            <v>OUTSIDE SERVICES-DIRECT</v>
          </cell>
          <cell r="C222">
            <v>1530</v>
          </cell>
          <cell r="D222">
            <v>510</v>
          </cell>
          <cell r="E222">
            <v>2040</v>
          </cell>
        </row>
        <row r="224">
          <cell r="A224">
            <v>6369007</v>
          </cell>
          <cell r="B224" t="str">
            <v>COMPUTER MAINT</v>
          </cell>
          <cell r="C224">
            <v>237.75</v>
          </cell>
          <cell r="D224">
            <v>79.25</v>
          </cell>
          <cell r="E224">
            <v>317</v>
          </cell>
        </row>
        <row r="225">
          <cell r="A225">
            <v>6369009</v>
          </cell>
          <cell r="B225" t="str">
            <v>COMPUTER-AMORT &amp; PROG COST</v>
          </cell>
          <cell r="C225">
            <v>75.75</v>
          </cell>
          <cell r="D225">
            <v>25.25</v>
          </cell>
          <cell r="E225">
            <v>101</v>
          </cell>
        </row>
        <row r="226">
          <cell r="A226">
            <v>6369012</v>
          </cell>
          <cell r="B226" t="str">
            <v>INTERNET SUPPLIER</v>
          </cell>
          <cell r="C226">
            <v>27</v>
          </cell>
          <cell r="D226">
            <v>9</v>
          </cell>
          <cell r="E226">
            <v>36</v>
          </cell>
        </row>
        <row r="227">
          <cell r="A227">
            <v>6759003</v>
          </cell>
          <cell r="B227" t="str">
            <v>COMPUTER SUPPLIES</v>
          </cell>
          <cell r="C227">
            <v>66</v>
          </cell>
          <cell r="D227">
            <v>22</v>
          </cell>
          <cell r="E227">
            <v>88</v>
          </cell>
        </row>
        <row r="228">
          <cell r="A228">
            <v>6759016</v>
          </cell>
          <cell r="B228" t="str">
            <v>MICROFILMING</v>
          </cell>
          <cell r="C228">
            <v>51</v>
          </cell>
          <cell r="D228">
            <v>17</v>
          </cell>
          <cell r="E228">
            <v>68</v>
          </cell>
        </row>
        <row r="230">
          <cell r="A230" t="str">
            <v>401.1LL</v>
          </cell>
          <cell r="B230" t="str">
            <v>IT DEPARTMENT</v>
          </cell>
          <cell r="C230">
            <v>457.5</v>
          </cell>
          <cell r="D230">
            <v>152.5</v>
          </cell>
          <cell r="E230">
            <v>610</v>
          </cell>
        </row>
        <row r="232">
          <cell r="A232">
            <v>6049010</v>
          </cell>
          <cell r="B232" t="str">
            <v>HEALTH INS REIMBURSEMENTS</v>
          </cell>
          <cell r="C232">
            <v>4587.75</v>
          </cell>
          <cell r="D232">
            <v>1529.25</v>
          </cell>
          <cell r="E232">
            <v>6117</v>
          </cell>
        </row>
        <row r="233">
          <cell r="A233">
            <v>6049011</v>
          </cell>
          <cell r="B233" t="str">
            <v>EMPLOYEE INS DEDUCTIONS</v>
          </cell>
          <cell r="C233">
            <v>-288</v>
          </cell>
          <cell r="D233">
            <v>-96</v>
          </cell>
          <cell r="E233">
            <v>-384</v>
          </cell>
        </row>
        <row r="234">
          <cell r="A234">
            <v>6049012</v>
          </cell>
          <cell r="B234" t="str">
            <v>HEALTH COSTS &amp; OTHER</v>
          </cell>
          <cell r="C234">
            <v>23.25</v>
          </cell>
          <cell r="D234">
            <v>7.75</v>
          </cell>
          <cell r="E234">
            <v>31</v>
          </cell>
        </row>
        <row r="235">
          <cell r="A235">
            <v>6049015</v>
          </cell>
          <cell r="B235" t="str">
            <v>DENTAL INS REIMBURSEMENTS</v>
          </cell>
          <cell r="C235">
            <v>82.5</v>
          </cell>
          <cell r="D235">
            <v>27.5</v>
          </cell>
          <cell r="E235">
            <v>110</v>
          </cell>
        </row>
        <row r="236">
          <cell r="A236">
            <v>6049020</v>
          </cell>
          <cell r="B236" t="str">
            <v>PENSION CONTRIBUTIONS</v>
          </cell>
          <cell r="C236">
            <v>1208.25</v>
          </cell>
          <cell r="D236">
            <v>402.75</v>
          </cell>
          <cell r="E236">
            <v>1611</v>
          </cell>
        </row>
        <row r="237">
          <cell r="A237">
            <v>6049050</v>
          </cell>
          <cell r="B237" t="str">
            <v>HEALTH INS PREMIUMS</v>
          </cell>
          <cell r="C237">
            <v>203.25</v>
          </cell>
          <cell r="D237">
            <v>67.75</v>
          </cell>
          <cell r="E237">
            <v>271</v>
          </cell>
        </row>
        <row r="238">
          <cell r="A238">
            <v>6049055</v>
          </cell>
          <cell r="B238" t="str">
            <v>DENTAL PREMIUMS</v>
          </cell>
          <cell r="C238">
            <v>6</v>
          </cell>
          <cell r="D238">
            <v>2</v>
          </cell>
          <cell r="E238">
            <v>8</v>
          </cell>
        </row>
        <row r="239">
          <cell r="A239">
            <v>6049060</v>
          </cell>
          <cell r="B239" t="str">
            <v>TERM LIFE INS</v>
          </cell>
          <cell r="C239">
            <v>41.25</v>
          </cell>
          <cell r="D239">
            <v>13.75</v>
          </cell>
          <cell r="E239">
            <v>55</v>
          </cell>
        </row>
        <row r="240">
          <cell r="A240">
            <v>6049065</v>
          </cell>
          <cell r="B240" t="str">
            <v>TERM LIFE INS - OPT</v>
          </cell>
          <cell r="C240">
            <v>0.75</v>
          </cell>
          <cell r="D240">
            <v>0.25</v>
          </cell>
          <cell r="E240">
            <v>1</v>
          </cell>
        </row>
        <row r="241">
          <cell r="A241">
            <v>6049070</v>
          </cell>
          <cell r="B241" t="str">
            <v>401K/ESOP CONTRIBUTIONS</v>
          </cell>
          <cell r="C241">
            <v>1596</v>
          </cell>
          <cell r="D241">
            <v>532</v>
          </cell>
          <cell r="E241">
            <v>2128</v>
          </cell>
        </row>
        <row r="242">
          <cell r="A242">
            <v>6049080</v>
          </cell>
          <cell r="B242" t="str">
            <v>DISABILITY INSURANCE</v>
          </cell>
          <cell r="C242">
            <v>17.25</v>
          </cell>
          <cell r="D242">
            <v>5.75</v>
          </cell>
          <cell r="E242">
            <v>23</v>
          </cell>
        </row>
        <row r="243">
          <cell r="A243">
            <v>6049090</v>
          </cell>
          <cell r="B243" t="str">
            <v>OTHER EMP PENS &amp; BENEFITS</v>
          </cell>
          <cell r="C243">
            <v>354.75</v>
          </cell>
          <cell r="D243">
            <v>118.25</v>
          </cell>
          <cell r="E243">
            <v>473</v>
          </cell>
        </row>
        <row r="245">
          <cell r="A245" t="str">
            <v>401.1N</v>
          </cell>
          <cell r="B245" t="str">
            <v>EMPLOYEE PENSION&amp;BENEFITS</v>
          </cell>
          <cell r="C245">
            <v>7833</v>
          </cell>
          <cell r="D245">
            <v>2611</v>
          </cell>
          <cell r="E245">
            <v>10444</v>
          </cell>
        </row>
        <row r="247">
          <cell r="A247">
            <v>6599090</v>
          </cell>
          <cell r="B247" t="str">
            <v>OTHER INS</v>
          </cell>
          <cell r="C247">
            <v>8500.5</v>
          </cell>
          <cell r="D247">
            <v>2833.5</v>
          </cell>
          <cell r="E247">
            <v>11334</v>
          </cell>
        </row>
        <row r="249">
          <cell r="A249" t="str">
            <v>401.1O</v>
          </cell>
          <cell r="B249" t="str">
            <v>INSURANCE</v>
          </cell>
          <cell r="C249">
            <v>8500.5</v>
          </cell>
          <cell r="D249">
            <v>2833.5</v>
          </cell>
          <cell r="E249">
            <v>11334</v>
          </cell>
        </row>
        <row r="251">
          <cell r="A251">
            <v>7668010</v>
          </cell>
          <cell r="B251" t="str">
            <v>RATE CASE EXPENSE</v>
          </cell>
          <cell r="C251">
            <v>2131.8000000000002</v>
          </cell>
          <cell r="D251">
            <v>0</v>
          </cell>
          <cell r="E251">
            <v>2131.8000000000002</v>
          </cell>
        </row>
        <row r="253">
          <cell r="A253" t="str">
            <v>401.1P</v>
          </cell>
          <cell r="B253" t="str">
            <v>REGULATORY COMMISSION EXP</v>
          </cell>
          <cell r="C253">
            <v>2131.8000000000002</v>
          </cell>
          <cell r="D253">
            <v>0</v>
          </cell>
          <cell r="E253">
            <v>2131.8000000000002</v>
          </cell>
        </row>
        <row r="255">
          <cell r="A255">
            <v>6759001</v>
          </cell>
          <cell r="B255" t="str">
            <v>PUBL SUBSCRIPTIONS &amp; TAPES</v>
          </cell>
          <cell r="C255">
            <v>33.75</v>
          </cell>
          <cell r="D255">
            <v>11.25</v>
          </cell>
          <cell r="E255">
            <v>45</v>
          </cell>
        </row>
        <row r="256">
          <cell r="A256">
            <v>6759002</v>
          </cell>
          <cell r="B256" t="str">
            <v>ANSWERING SERV</v>
          </cell>
          <cell r="C256">
            <v>537</v>
          </cell>
          <cell r="D256">
            <v>179</v>
          </cell>
          <cell r="E256">
            <v>716</v>
          </cell>
        </row>
        <row r="257">
          <cell r="A257">
            <v>6759004</v>
          </cell>
          <cell r="B257" t="str">
            <v>PRINTING &amp; BLUEPRINTS</v>
          </cell>
          <cell r="C257">
            <v>105.75</v>
          </cell>
          <cell r="D257">
            <v>35.25</v>
          </cell>
          <cell r="E257">
            <v>141</v>
          </cell>
        </row>
        <row r="258">
          <cell r="A258">
            <v>6759006</v>
          </cell>
          <cell r="B258" t="str">
            <v>UPS &amp; AIR FREIGHT</v>
          </cell>
          <cell r="C258">
            <v>437.88</v>
          </cell>
          <cell r="D258">
            <v>22.25</v>
          </cell>
          <cell r="E258">
            <v>460.13</v>
          </cell>
        </row>
        <row r="259">
          <cell r="A259">
            <v>6759008</v>
          </cell>
          <cell r="B259" t="str">
            <v>XEROX</v>
          </cell>
          <cell r="C259">
            <v>96.75</v>
          </cell>
          <cell r="D259">
            <v>32.25</v>
          </cell>
          <cell r="E259">
            <v>129</v>
          </cell>
        </row>
        <row r="260">
          <cell r="A260">
            <v>6759009</v>
          </cell>
          <cell r="B260" t="str">
            <v>OFFICE SUPPLY STORES</v>
          </cell>
          <cell r="C260">
            <v>288.26</v>
          </cell>
          <cell r="D260">
            <v>57.5</v>
          </cell>
          <cell r="E260">
            <v>345.76</v>
          </cell>
        </row>
        <row r="261">
          <cell r="A261">
            <v>6759010</v>
          </cell>
          <cell r="B261" t="str">
            <v>REIM OFFICE EMPLOYEE EXPENSES</v>
          </cell>
          <cell r="C261">
            <v>11.25</v>
          </cell>
          <cell r="D261">
            <v>3.75</v>
          </cell>
          <cell r="E261">
            <v>15</v>
          </cell>
        </row>
        <row r="262">
          <cell r="A262">
            <v>6759013</v>
          </cell>
          <cell r="B262" t="str">
            <v>CLEANING SUPPLIES</v>
          </cell>
          <cell r="C262">
            <v>14.25</v>
          </cell>
          <cell r="D262">
            <v>4.75</v>
          </cell>
          <cell r="E262">
            <v>19</v>
          </cell>
        </row>
        <row r="263">
          <cell r="A263">
            <v>6759014</v>
          </cell>
          <cell r="B263" t="str">
            <v>MEMBERSHIPS - OFFICE EMPLOYEE</v>
          </cell>
          <cell r="C263">
            <v>3.75</v>
          </cell>
          <cell r="D263">
            <v>1.25</v>
          </cell>
          <cell r="E263">
            <v>5</v>
          </cell>
        </row>
        <row r="264">
          <cell r="A264">
            <v>6759090</v>
          </cell>
          <cell r="B264" t="str">
            <v>OTHER OFFICE EXPENSES</v>
          </cell>
          <cell r="C264">
            <v>36.75</v>
          </cell>
          <cell r="D264">
            <v>12.25</v>
          </cell>
          <cell r="E264">
            <v>49</v>
          </cell>
        </row>
        <row r="266">
          <cell r="A266" t="str">
            <v>401.1R</v>
          </cell>
          <cell r="B266" t="str">
            <v>OFFICE SUPPLIES</v>
          </cell>
          <cell r="C266">
            <v>1565.39</v>
          </cell>
          <cell r="D266">
            <v>359.5</v>
          </cell>
          <cell r="E266">
            <v>1924.89</v>
          </cell>
        </row>
        <row r="269">
          <cell r="A269" t="str">
            <v>PERIOD ENDING: 12/31/04               12:29:09 22 DEC 2008 (NV.1CO.TB3LY) PAGE 6</v>
          </cell>
        </row>
        <row r="270">
          <cell r="A270" t="str">
            <v xml:space="preserve">COMPANY: C-005 APPLE CANYON UTILITY CO.                                         </v>
          </cell>
        </row>
        <row r="272">
          <cell r="A272" t="str">
            <v>DETAIL TB BY SUB</v>
          </cell>
        </row>
        <row r="274">
          <cell r="A274" t="str">
            <v xml:space="preserve">                  U T I L I T I E S ,  I N C O R P O R A T E D</v>
          </cell>
        </row>
        <row r="276">
          <cell r="A276" t="str">
            <v xml:space="preserve">                              DETAIL TRIAL BALANCE</v>
          </cell>
        </row>
        <row r="278">
          <cell r="A278" t="str">
            <v>ACCOUNT               DESCRIPTION                  BEG-BALANCE       CURRENT       END-BALANCE</v>
          </cell>
        </row>
        <row r="279">
          <cell r="A279" t="str">
            <v>-------               -----------                  -----------       -------       -----------</v>
          </cell>
        </row>
        <row r="280">
          <cell r="A280">
            <v>6759005</v>
          </cell>
          <cell r="B280" t="str">
            <v>POSTAGE &amp; POSTAGE METER-OFFICE</v>
          </cell>
          <cell r="C280">
            <v>2968.5</v>
          </cell>
          <cell r="D280">
            <v>11.5</v>
          </cell>
          <cell r="E280">
            <v>2980</v>
          </cell>
        </row>
        <row r="281">
          <cell r="A281">
            <v>6759007</v>
          </cell>
          <cell r="B281" t="str">
            <v>PRINTING CUSTOMER SERVICE</v>
          </cell>
          <cell r="C281">
            <v>282.29000000000002</v>
          </cell>
          <cell r="D281">
            <v>13</v>
          </cell>
          <cell r="E281">
            <v>295.29000000000002</v>
          </cell>
        </row>
        <row r="282">
          <cell r="A282">
            <v>6759011</v>
          </cell>
          <cell r="B282" t="str">
            <v>ENVELOPES</v>
          </cell>
          <cell r="C282">
            <v>871.5</v>
          </cell>
          <cell r="D282">
            <v>290.5</v>
          </cell>
          <cell r="E282">
            <v>1162</v>
          </cell>
        </row>
        <row r="283">
          <cell r="A283">
            <v>6759012</v>
          </cell>
          <cell r="B283" t="str">
            <v>BILL STOCK</v>
          </cell>
          <cell r="C283">
            <v>327.75</v>
          </cell>
          <cell r="D283">
            <v>109.25</v>
          </cell>
          <cell r="E283">
            <v>437</v>
          </cell>
        </row>
        <row r="284">
          <cell r="A284">
            <v>6759051</v>
          </cell>
          <cell r="B284" t="str">
            <v>COMPUTER SUPPLIES - BILLING</v>
          </cell>
          <cell r="C284">
            <v>79.5</v>
          </cell>
          <cell r="D284">
            <v>26.5</v>
          </cell>
          <cell r="E284">
            <v>106</v>
          </cell>
        </row>
        <row r="286">
          <cell r="A286" t="str">
            <v>401.1RR</v>
          </cell>
          <cell r="B286" t="str">
            <v>BILLING &amp; CUSTOMER SERVICE</v>
          </cell>
          <cell r="C286">
            <v>4529.54</v>
          </cell>
          <cell r="D286">
            <v>450.75</v>
          </cell>
          <cell r="E286">
            <v>4980.29</v>
          </cell>
        </row>
        <row r="288">
          <cell r="A288">
            <v>6759110</v>
          </cell>
          <cell r="B288" t="str">
            <v>OFFICE TELEPHONE</v>
          </cell>
          <cell r="C288">
            <v>24.75</v>
          </cell>
          <cell r="D288">
            <v>8.25</v>
          </cell>
          <cell r="E288">
            <v>33</v>
          </cell>
        </row>
        <row r="289">
          <cell r="A289">
            <v>6759120</v>
          </cell>
          <cell r="B289" t="str">
            <v>OFFICE ELECTRIC</v>
          </cell>
          <cell r="C289">
            <v>161.25</v>
          </cell>
          <cell r="D289">
            <v>53.75</v>
          </cell>
          <cell r="E289">
            <v>215</v>
          </cell>
        </row>
        <row r="290">
          <cell r="A290">
            <v>6759125</v>
          </cell>
          <cell r="B290" t="str">
            <v>OFFICE WATER</v>
          </cell>
          <cell r="C290">
            <v>35.25</v>
          </cell>
          <cell r="D290">
            <v>11.75</v>
          </cell>
          <cell r="E290">
            <v>47</v>
          </cell>
        </row>
        <row r="291">
          <cell r="A291">
            <v>6759130</v>
          </cell>
          <cell r="B291" t="str">
            <v>OFFICE GAS</v>
          </cell>
          <cell r="C291">
            <v>51</v>
          </cell>
          <cell r="D291">
            <v>17</v>
          </cell>
          <cell r="E291">
            <v>68</v>
          </cell>
        </row>
        <row r="292">
          <cell r="A292">
            <v>6759135</v>
          </cell>
          <cell r="B292" t="str">
            <v>OPERATIONS TELEPHONES</v>
          </cell>
          <cell r="C292">
            <v>2357.91</v>
          </cell>
          <cell r="D292">
            <v>18.5</v>
          </cell>
          <cell r="E292">
            <v>2376.41</v>
          </cell>
        </row>
        <row r="293">
          <cell r="A293">
            <v>6759136</v>
          </cell>
          <cell r="B293" t="str">
            <v>OPERATIONS TELEPHONES-LONG DIST</v>
          </cell>
          <cell r="C293">
            <v>18</v>
          </cell>
          <cell r="D293">
            <v>6</v>
          </cell>
          <cell r="E293">
            <v>24</v>
          </cell>
        </row>
        <row r="295">
          <cell r="A295" t="str">
            <v>401.1S</v>
          </cell>
          <cell r="B295" t="str">
            <v>OFFICE UTILITIES</v>
          </cell>
          <cell r="C295">
            <v>2648.16</v>
          </cell>
          <cell r="D295">
            <v>115.25</v>
          </cell>
          <cell r="E295">
            <v>2763.41</v>
          </cell>
        </row>
        <row r="297">
          <cell r="A297">
            <v>6759210</v>
          </cell>
          <cell r="B297" t="str">
            <v>OFFICE CLEANING SERV</v>
          </cell>
          <cell r="C297">
            <v>174</v>
          </cell>
          <cell r="D297">
            <v>58</v>
          </cell>
          <cell r="E297">
            <v>232</v>
          </cell>
        </row>
        <row r="298">
          <cell r="A298">
            <v>6759220</v>
          </cell>
          <cell r="B298" t="str">
            <v>LNDSCPING MOWING &amp; SNOWPLWNG</v>
          </cell>
          <cell r="C298">
            <v>188.25</v>
          </cell>
          <cell r="D298">
            <v>62.75</v>
          </cell>
          <cell r="E298">
            <v>251</v>
          </cell>
        </row>
        <row r="299">
          <cell r="A299">
            <v>6759230</v>
          </cell>
          <cell r="B299" t="str">
            <v>OFFICE GARBAGE REMOVAL</v>
          </cell>
          <cell r="C299">
            <v>11.25</v>
          </cell>
          <cell r="D299">
            <v>3.75</v>
          </cell>
          <cell r="E299">
            <v>15</v>
          </cell>
        </row>
        <row r="300">
          <cell r="A300">
            <v>6759260</v>
          </cell>
          <cell r="B300" t="str">
            <v>REPAIR OFF MACH &amp; HEATING</v>
          </cell>
          <cell r="C300">
            <v>16.5</v>
          </cell>
          <cell r="D300">
            <v>5.5</v>
          </cell>
          <cell r="E300">
            <v>22</v>
          </cell>
        </row>
        <row r="301">
          <cell r="A301">
            <v>6759290</v>
          </cell>
          <cell r="B301" t="str">
            <v>OTHER OFFICE MAINT</v>
          </cell>
          <cell r="C301">
            <v>311.25</v>
          </cell>
          <cell r="D301">
            <v>103.75</v>
          </cell>
          <cell r="E301">
            <v>415</v>
          </cell>
        </row>
        <row r="303">
          <cell r="A303" t="str">
            <v>401.1U</v>
          </cell>
          <cell r="B303" t="str">
            <v>OFFICE MAINTENANCE</v>
          </cell>
          <cell r="C303">
            <v>701.25</v>
          </cell>
          <cell r="D303">
            <v>233.75</v>
          </cell>
          <cell r="E303">
            <v>935</v>
          </cell>
        </row>
        <row r="305">
          <cell r="A305">
            <v>6759330</v>
          </cell>
          <cell r="B305" t="str">
            <v>MEMBERSHIPS - COMPANY</v>
          </cell>
          <cell r="C305">
            <v>5.25</v>
          </cell>
          <cell r="D305">
            <v>1.75</v>
          </cell>
          <cell r="E305">
            <v>7</v>
          </cell>
        </row>
        <row r="306">
          <cell r="A306">
            <v>7048050</v>
          </cell>
          <cell r="B306" t="str">
            <v>EMPLOYEES ED EXPENSES</v>
          </cell>
          <cell r="C306">
            <v>17.25</v>
          </cell>
          <cell r="D306">
            <v>5.75</v>
          </cell>
          <cell r="E306">
            <v>23</v>
          </cell>
        </row>
        <row r="307">
          <cell r="A307">
            <v>7048055</v>
          </cell>
          <cell r="B307" t="str">
            <v>OFFICE EDUCATION/TRAIN. EXP</v>
          </cell>
          <cell r="C307">
            <v>159.75</v>
          </cell>
          <cell r="D307">
            <v>53.25</v>
          </cell>
          <cell r="E307">
            <v>213</v>
          </cell>
        </row>
        <row r="308">
          <cell r="A308">
            <v>7758370</v>
          </cell>
          <cell r="B308" t="str">
            <v>MEALS &amp; RELATED EXP</v>
          </cell>
          <cell r="C308">
            <v>39.65</v>
          </cell>
          <cell r="D308">
            <v>10</v>
          </cell>
          <cell r="E308">
            <v>49.65</v>
          </cell>
        </row>
        <row r="309">
          <cell r="A309">
            <v>7758380</v>
          </cell>
          <cell r="B309" t="str">
            <v>BANK SERV CHARGES</v>
          </cell>
          <cell r="C309">
            <v>990.75</v>
          </cell>
          <cell r="D309">
            <v>330.25</v>
          </cell>
          <cell r="E309">
            <v>1321</v>
          </cell>
        </row>
        <row r="310">
          <cell r="A310">
            <v>7758390</v>
          </cell>
          <cell r="B310" t="str">
            <v>OTHER MISC GENERAL</v>
          </cell>
          <cell r="C310">
            <v>73</v>
          </cell>
          <cell r="D310">
            <v>32</v>
          </cell>
          <cell r="E310">
            <v>105</v>
          </cell>
        </row>
        <row r="312">
          <cell r="A312" t="str">
            <v>401.1V</v>
          </cell>
          <cell r="B312" t="str">
            <v>MISCELLANEOUS EXPENSE</v>
          </cell>
          <cell r="C312">
            <v>1285.6500000000001</v>
          </cell>
          <cell r="D312">
            <v>433</v>
          </cell>
          <cell r="E312">
            <v>1718.65</v>
          </cell>
        </row>
        <row r="314">
          <cell r="A314">
            <v>6755070</v>
          </cell>
          <cell r="B314" t="str">
            <v>WATER PERMITS</v>
          </cell>
          <cell r="C314">
            <v>250</v>
          </cell>
          <cell r="D314">
            <v>0</v>
          </cell>
          <cell r="E314">
            <v>250</v>
          </cell>
        </row>
        <row r="315">
          <cell r="A315">
            <v>6755090</v>
          </cell>
          <cell r="B315" t="str">
            <v>WATER-OTHER MAINT EXP</v>
          </cell>
          <cell r="C315">
            <v>101.48</v>
          </cell>
          <cell r="D315">
            <v>0</v>
          </cell>
          <cell r="E315">
            <v>101.48</v>
          </cell>
        </row>
        <row r="316">
          <cell r="A316">
            <v>6759503</v>
          </cell>
          <cell r="B316" t="str">
            <v>WATER-MAINT SUPPLIES</v>
          </cell>
          <cell r="C316">
            <v>1916.22</v>
          </cell>
          <cell r="D316">
            <v>0</v>
          </cell>
          <cell r="E316">
            <v>1916.22</v>
          </cell>
        </row>
        <row r="317">
          <cell r="A317">
            <v>6759506</v>
          </cell>
          <cell r="B317" t="str">
            <v>WATER-MAINT REPAIRS</v>
          </cell>
          <cell r="C317">
            <v>1506.81</v>
          </cell>
          <cell r="D317">
            <v>0</v>
          </cell>
          <cell r="E317">
            <v>1506.81</v>
          </cell>
        </row>
        <row r="318">
          <cell r="A318">
            <v>6759507</v>
          </cell>
          <cell r="B318" t="str">
            <v>WATER-MAIN BREAKS</v>
          </cell>
          <cell r="C318">
            <v>600</v>
          </cell>
          <cell r="D318">
            <v>0</v>
          </cell>
          <cell r="E318">
            <v>600</v>
          </cell>
        </row>
        <row r="320">
          <cell r="A320" t="str">
            <v>401.1X</v>
          </cell>
          <cell r="B320" t="str">
            <v>MAINTENANCE-WATER PLANT</v>
          </cell>
          <cell r="C320">
            <v>4374.51</v>
          </cell>
          <cell r="D320">
            <v>0</v>
          </cell>
          <cell r="E320">
            <v>4374.51</v>
          </cell>
        </row>
        <row r="322">
          <cell r="A322">
            <v>6759080</v>
          </cell>
          <cell r="B322" t="str">
            <v>MAINT-DEFERRED CHARGES</v>
          </cell>
          <cell r="C322">
            <v>967</v>
          </cell>
          <cell r="D322">
            <v>0</v>
          </cell>
          <cell r="E322">
            <v>967</v>
          </cell>
        </row>
        <row r="323">
          <cell r="A323">
            <v>6759405</v>
          </cell>
          <cell r="B323" t="str">
            <v>COMMUNICATION EXPENSES</v>
          </cell>
          <cell r="C323">
            <v>750.75</v>
          </cell>
          <cell r="D323">
            <v>250.25</v>
          </cell>
          <cell r="E323">
            <v>1001</v>
          </cell>
        </row>
        <row r="324">
          <cell r="A324">
            <v>6759412</v>
          </cell>
          <cell r="B324" t="str">
            <v>UNIFORMS</v>
          </cell>
          <cell r="C324">
            <v>263.22000000000003</v>
          </cell>
          <cell r="D324">
            <v>0</v>
          </cell>
          <cell r="E324">
            <v>263.22000000000003</v>
          </cell>
        </row>
        <row r="325">
          <cell r="A325">
            <v>6759430</v>
          </cell>
          <cell r="B325" t="str">
            <v>SALES/USE TAX EXPENSE</v>
          </cell>
          <cell r="C325">
            <v>167.18</v>
          </cell>
          <cell r="D325">
            <v>0</v>
          </cell>
          <cell r="E325">
            <v>167.18</v>
          </cell>
        </row>
        <row r="327">
          <cell r="A327" t="str">
            <v>401.1Z</v>
          </cell>
          <cell r="B327" t="str">
            <v>MAINTENANCE-WTR&amp;SWR PLANT</v>
          </cell>
          <cell r="C327">
            <v>2148.15</v>
          </cell>
          <cell r="D327">
            <v>250.25</v>
          </cell>
          <cell r="E327">
            <v>2398.4</v>
          </cell>
        </row>
        <row r="330">
          <cell r="A330" t="str">
            <v>PERIOD ENDING: 12/31/04               12:29:09 22 DEC 2008 (NV.1CO.TB3LY) PAGE 7</v>
          </cell>
        </row>
        <row r="331">
          <cell r="A331" t="str">
            <v xml:space="preserve">COMPANY: C-005 APPLE CANYON UTILITY CO.                                         </v>
          </cell>
        </row>
        <row r="333">
          <cell r="A333" t="str">
            <v>DETAIL TB BY SUB</v>
          </cell>
        </row>
        <row r="335">
          <cell r="A335" t="str">
            <v xml:space="preserve">                  U T I L I T I E S ,  I N C O R P O R A T E D</v>
          </cell>
        </row>
        <row r="337">
          <cell r="A337" t="str">
            <v xml:space="preserve">                              DETAIL TRIAL BALANCE</v>
          </cell>
        </row>
        <row r="339">
          <cell r="A339" t="str">
            <v>ACCOUNT               DESCRIPTION                  BEG-BALANCE       CURRENT       END-BALANCE</v>
          </cell>
        </row>
        <row r="340">
          <cell r="A340" t="str">
            <v>-------               -----------                  -----------       -------       -----------</v>
          </cell>
        </row>
        <row r="341">
          <cell r="A341">
            <v>6205003</v>
          </cell>
          <cell r="B341" t="str">
            <v>OPERATORS EXPENSES</v>
          </cell>
          <cell r="C341">
            <v>21.75</v>
          </cell>
          <cell r="D341">
            <v>7.25</v>
          </cell>
          <cell r="E341">
            <v>29</v>
          </cell>
        </row>
        <row r="342">
          <cell r="A342">
            <v>6759017</v>
          </cell>
          <cell r="B342" t="str">
            <v>OPERATORS-CLEANING SUPPLIES</v>
          </cell>
          <cell r="C342">
            <v>31.54</v>
          </cell>
          <cell r="D342">
            <v>0</v>
          </cell>
          <cell r="E342">
            <v>31.54</v>
          </cell>
        </row>
        <row r="343">
          <cell r="A343">
            <v>6759018</v>
          </cell>
          <cell r="B343" t="str">
            <v>OPERATORS-OTHER OFFICE EXPENSE</v>
          </cell>
          <cell r="C343">
            <v>395.39</v>
          </cell>
          <cell r="D343">
            <v>5.75</v>
          </cell>
          <cell r="E343">
            <v>401.14</v>
          </cell>
        </row>
        <row r="344">
          <cell r="A344">
            <v>6759019</v>
          </cell>
          <cell r="B344" t="str">
            <v>OPERATORS-PUBLICATIONS/SUSCRIPTIONS</v>
          </cell>
          <cell r="C344">
            <v>0.75</v>
          </cell>
          <cell r="D344">
            <v>0.25</v>
          </cell>
          <cell r="E344">
            <v>1</v>
          </cell>
        </row>
        <row r="345">
          <cell r="A345">
            <v>6759410</v>
          </cell>
          <cell r="B345" t="str">
            <v>OPERATORS ED EXPENSES</v>
          </cell>
          <cell r="C345">
            <v>36</v>
          </cell>
          <cell r="D345">
            <v>0</v>
          </cell>
          <cell r="E345">
            <v>36</v>
          </cell>
        </row>
        <row r="346">
          <cell r="A346">
            <v>6759413</v>
          </cell>
          <cell r="B346" t="str">
            <v>OPERATORS-POSTAGE</v>
          </cell>
          <cell r="C346">
            <v>498.34</v>
          </cell>
          <cell r="D346">
            <v>2.25</v>
          </cell>
          <cell r="E346">
            <v>500.59</v>
          </cell>
        </row>
        <row r="347">
          <cell r="A347">
            <v>6759414</v>
          </cell>
          <cell r="B347" t="str">
            <v>OPERATORS-OFFICE SUPPLY STORES</v>
          </cell>
          <cell r="C347">
            <v>287.86</v>
          </cell>
          <cell r="D347">
            <v>2.75</v>
          </cell>
          <cell r="E347">
            <v>290.61</v>
          </cell>
        </row>
        <row r="348">
          <cell r="A348">
            <v>6759416</v>
          </cell>
          <cell r="B348" t="str">
            <v>OPERATORS-MEMBERSHIPS</v>
          </cell>
          <cell r="C348">
            <v>220.5</v>
          </cell>
          <cell r="D348">
            <v>73.5</v>
          </cell>
          <cell r="E348">
            <v>294</v>
          </cell>
        </row>
        <row r="350">
          <cell r="A350" t="str">
            <v>401.1ZZ</v>
          </cell>
          <cell r="B350" t="str">
            <v>OPERATORS EXPENSES</v>
          </cell>
          <cell r="C350">
            <v>1492.13</v>
          </cell>
          <cell r="D350">
            <v>91.75</v>
          </cell>
          <cell r="E350">
            <v>1583.88</v>
          </cell>
        </row>
        <row r="352">
          <cell r="A352">
            <v>6355010</v>
          </cell>
          <cell r="B352" t="str">
            <v>WATER TESTS</v>
          </cell>
          <cell r="C352">
            <v>2714.38</v>
          </cell>
          <cell r="D352">
            <v>0</v>
          </cell>
          <cell r="E352">
            <v>2714.38</v>
          </cell>
        </row>
        <row r="354">
          <cell r="A354" t="str">
            <v>401.2B</v>
          </cell>
          <cell r="B354" t="str">
            <v>MAINTENANCE-TESTING</v>
          </cell>
          <cell r="C354">
            <v>2714.38</v>
          </cell>
          <cell r="D354">
            <v>0</v>
          </cell>
          <cell r="E354">
            <v>2714.38</v>
          </cell>
        </row>
        <row r="356">
          <cell r="A356">
            <v>6501020</v>
          </cell>
          <cell r="B356" t="str">
            <v>GASOLINE</v>
          </cell>
          <cell r="C356">
            <v>3109.83</v>
          </cell>
          <cell r="D356">
            <v>898</v>
          </cell>
          <cell r="E356">
            <v>4007.83</v>
          </cell>
        </row>
        <row r="357">
          <cell r="A357">
            <v>6501030</v>
          </cell>
          <cell r="B357" t="str">
            <v>AUTO REPAIR &amp; TIRES</v>
          </cell>
          <cell r="C357">
            <v>2147.38</v>
          </cell>
          <cell r="D357">
            <v>212.5</v>
          </cell>
          <cell r="E357">
            <v>2359.88</v>
          </cell>
        </row>
        <row r="358">
          <cell r="A358">
            <v>6501040</v>
          </cell>
          <cell r="B358" t="str">
            <v>AUTO LICENSES</v>
          </cell>
          <cell r="C358">
            <v>111.75</v>
          </cell>
          <cell r="D358">
            <v>31.25</v>
          </cell>
          <cell r="E358">
            <v>143</v>
          </cell>
        </row>
        <row r="360">
          <cell r="A360" t="str">
            <v>401.2D</v>
          </cell>
          <cell r="B360" t="str">
            <v>TRANSPORTATION EXPENSE</v>
          </cell>
          <cell r="C360">
            <v>5368.96</v>
          </cell>
          <cell r="D360">
            <v>1141.75</v>
          </cell>
          <cell r="E360">
            <v>6510.71</v>
          </cell>
        </row>
        <row r="362">
          <cell r="A362">
            <v>4032010</v>
          </cell>
          <cell r="B362" t="str">
            <v>DEPRECIATION-WATER PLANT</v>
          </cell>
          <cell r="C362">
            <v>24234.12</v>
          </cell>
          <cell r="D362">
            <v>22</v>
          </cell>
          <cell r="E362">
            <v>24256.12</v>
          </cell>
        </row>
        <row r="363">
          <cell r="A363">
            <v>4032090</v>
          </cell>
          <cell r="B363" t="str">
            <v>DEPRECIATION-10190</v>
          </cell>
          <cell r="C363">
            <v>446.25</v>
          </cell>
          <cell r="D363">
            <v>148.75</v>
          </cell>
          <cell r="E363">
            <v>595</v>
          </cell>
        </row>
        <row r="364">
          <cell r="A364">
            <v>4032091</v>
          </cell>
          <cell r="B364" t="str">
            <v>DEPRECIATION-10191</v>
          </cell>
          <cell r="C364">
            <v>441.75</v>
          </cell>
          <cell r="D364">
            <v>147.25</v>
          </cell>
          <cell r="E364">
            <v>589</v>
          </cell>
        </row>
        <row r="365">
          <cell r="A365">
            <v>4032092</v>
          </cell>
          <cell r="B365" t="str">
            <v>DEPRECIATION-10300</v>
          </cell>
          <cell r="C365">
            <v>3748.5</v>
          </cell>
          <cell r="D365">
            <v>1249.5</v>
          </cell>
          <cell r="E365">
            <v>4998</v>
          </cell>
        </row>
        <row r="366">
          <cell r="A366">
            <v>4032093</v>
          </cell>
          <cell r="B366" t="str">
            <v>DEPRECIATION-10193</v>
          </cell>
          <cell r="C366">
            <v>18</v>
          </cell>
          <cell r="D366">
            <v>6</v>
          </cell>
          <cell r="E366">
            <v>24</v>
          </cell>
        </row>
        <row r="367">
          <cell r="A367">
            <v>4032098</v>
          </cell>
          <cell r="B367" t="str">
            <v>DEPRECIATION-COMPUTER</v>
          </cell>
          <cell r="C367">
            <v>948</v>
          </cell>
          <cell r="D367">
            <v>316</v>
          </cell>
          <cell r="E367">
            <v>1264</v>
          </cell>
        </row>
        <row r="369">
          <cell r="A369">
            <v>403.2</v>
          </cell>
          <cell r="B369" t="str">
            <v>DEPRECIATION EXP-WATER</v>
          </cell>
          <cell r="C369">
            <v>29836.62</v>
          </cell>
          <cell r="D369">
            <v>1889.5</v>
          </cell>
          <cell r="E369">
            <v>31726.12</v>
          </cell>
        </row>
        <row r="371">
          <cell r="A371">
            <v>4071000</v>
          </cell>
          <cell r="B371" t="str">
            <v>AMORT EXP-CIA-WATER</v>
          </cell>
          <cell r="C371">
            <v>-10558.8</v>
          </cell>
          <cell r="D371">
            <v>0</v>
          </cell>
          <cell r="E371">
            <v>-10558.8</v>
          </cell>
        </row>
        <row r="373">
          <cell r="A373">
            <v>407.6</v>
          </cell>
          <cell r="B373" t="str">
            <v>AMORT EXP-CIA-WATER</v>
          </cell>
          <cell r="C373">
            <v>-10558.8</v>
          </cell>
          <cell r="D373">
            <v>0</v>
          </cell>
          <cell r="E373">
            <v>-10558.8</v>
          </cell>
        </row>
        <row r="375">
          <cell r="A375">
            <v>4081201</v>
          </cell>
          <cell r="B375" t="str">
            <v>FICA EXPENSE</v>
          </cell>
          <cell r="C375">
            <v>3634.5</v>
          </cell>
          <cell r="D375">
            <v>1211.5</v>
          </cell>
          <cell r="E375">
            <v>4846</v>
          </cell>
        </row>
        <row r="376">
          <cell r="A376">
            <v>4091050</v>
          </cell>
          <cell r="B376" t="str">
            <v>FED UNEMPLOYMENT TAX</v>
          </cell>
          <cell r="C376">
            <v>73.5</v>
          </cell>
          <cell r="D376">
            <v>24.5</v>
          </cell>
          <cell r="E376">
            <v>98</v>
          </cell>
        </row>
        <row r="377">
          <cell r="A377">
            <v>4091060</v>
          </cell>
          <cell r="B377" t="str">
            <v>ST UNEMPLOYMENT TAX</v>
          </cell>
          <cell r="C377">
            <v>206.25</v>
          </cell>
          <cell r="D377">
            <v>68.75</v>
          </cell>
          <cell r="E377">
            <v>275</v>
          </cell>
        </row>
        <row r="379">
          <cell r="A379">
            <v>408.2</v>
          </cell>
          <cell r="B379" t="str">
            <v>PAYROLL TAXES</v>
          </cell>
          <cell r="C379">
            <v>3914.25</v>
          </cell>
          <cell r="D379">
            <v>1304.75</v>
          </cell>
          <cell r="E379">
            <v>5219</v>
          </cell>
        </row>
        <row r="381">
          <cell r="A381">
            <v>4081004</v>
          </cell>
          <cell r="B381" t="str">
            <v>UTIL OR COMMISSION TAX</v>
          </cell>
          <cell r="C381">
            <v>265</v>
          </cell>
          <cell r="D381">
            <v>0</v>
          </cell>
          <cell r="E381">
            <v>265</v>
          </cell>
        </row>
        <row r="382">
          <cell r="A382">
            <v>4081121</v>
          </cell>
          <cell r="B382" t="str">
            <v>REAL ESTATE TAX</v>
          </cell>
          <cell r="C382">
            <v>1997.34</v>
          </cell>
          <cell r="D382">
            <v>135.5</v>
          </cell>
          <cell r="E382">
            <v>2132.84</v>
          </cell>
        </row>
        <row r="383">
          <cell r="A383">
            <v>4081122</v>
          </cell>
          <cell r="B383" t="str">
            <v>PERS PROP &amp; ICT TAX</v>
          </cell>
          <cell r="C383">
            <v>6094</v>
          </cell>
          <cell r="D383">
            <v>0</v>
          </cell>
          <cell r="E383">
            <v>6094</v>
          </cell>
        </row>
        <row r="384">
          <cell r="A384">
            <v>4081303</v>
          </cell>
          <cell r="B384" t="str">
            <v>FRANCHISE TAX</v>
          </cell>
          <cell r="C384">
            <v>525.75</v>
          </cell>
          <cell r="D384">
            <v>0.25</v>
          </cell>
          <cell r="E384">
            <v>526</v>
          </cell>
        </row>
        <row r="386">
          <cell r="A386">
            <v>408.3</v>
          </cell>
          <cell r="B386" t="str">
            <v>OTHER TAXES</v>
          </cell>
          <cell r="C386">
            <v>8882.09</v>
          </cell>
          <cell r="D386">
            <v>135.75</v>
          </cell>
          <cell r="E386">
            <v>9017.84</v>
          </cell>
        </row>
        <row r="388">
          <cell r="A388">
            <v>4091000</v>
          </cell>
          <cell r="B388" t="str">
            <v>INCOME TAXES-FEDERAL</v>
          </cell>
          <cell r="C388">
            <v>-7205</v>
          </cell>
          <cell r="D388">
            <v>0</v>
          </cell>
          <cell r="E388">
            <v>-7205</v>
          </cell>
        </row>
        <row r="391">
          <cell r="A391" t="str">
            <v>PERIOD ENDING: 12/31/04               12:29:09 22 DEC 2008 (NV.1CO.TB3LY) PAGE 8</v>
          </cell>
        </row>
        <row r="392">
          <cell r="A392" t="str">
            <v xml:space="preserve">COMPANY: C-005 APPLE CANYON UTILITY CO.                                         </v>
          </cell>
        </row>
        <row r="394">
          <cell r="A394" t="str">
            <v>DETAIL TB BY SUB</v>
          </cell>
        </row>
        <row r="396">
          <cell r="A396" t="str">
            <v xml:space="preserve">                  U T I L I T I E S ,  I N C O R P O R A T E D</v>
          </cell>
        </row>
        <row r="398">
          <cell r="A398" t="str">
            <v xml:space="preserve">                              DETAIL TRIAL BALANCE</v>
          </cell>
        </row>
        <row r="400">
          <cell r="A400" t="str">
            <v>ACCOUNT               DESCRIPTION                  BEG-BALANCE       CURRENT       END-BALANCE</v>
          </cell>
        </row>
        <row r="401">
          <cell r="A401" t="str">
            <v>-------               -----------                  -----------       -------       -----------</v>
          </cell>
        </row>
        <row r="402">
          <cell r="A402">
            <v>409.1</v>
          </cell>
          <cell r="B402" t="str">
            <v>INCOME TAXES-FEDERAL</v>
          </cell>
          <cell r="C402">
            <v>-7205</v>
          </cell>
          <cell r="D402">
            <v>0</v>
          </cell>
          <cell r="E402">
            <v>-7205</v>
          </cell>
        </row>
        <row r="404">
          <cell r="A404">
            <v>4091100</v>
          </cell>
          <cell r="B404" t="str">
            <v>INCOME TAXES-STATE</v>
          </cell>
          <cell r="C404">
            <v>-1669</v>
          </cell>
          <cell r="D404">
            <v>0</v>
          </cell>
          <cell r="E404">
            <v>-1669</v>
          </cell>
        </row>
        <row r="406">
          <cell r="A406">
            <v>409.2</v>
          </cell>
          <cell r="B406" t="str">
            <v>INCOME TAXES-STATE</v>
          </cell>
          <cell r="C406">
            <v>-1669</v>
          </cell>
          <cell r="D406">
            <v>0</v>
          </cell>
          <cell r="E406">
            <v>-1669</v>
          </cell>
        </row>
        <row r="408">
          <cell r="A408">
            <v>4101100</v>
          </cell>
          <cell r="B408" t="str">
            <v>DEF INCOME TAXES-STATE</v>
          </cell>
          <cell r="C408">
            <v>-834</v>
          </cell>
          <cell r="D408">
            <v>0</v>
          </cell>
          <cell r="E408">
            <v>-834</v>
          </cell>
        </row>
        <row r="410">
          <cell r="A410">
            <v>410.2</v>
          </cell>
          <cell r="B410" t="str">
            <v>DEFERRED INCOME TAXES-ST</v>
          </cell>
          <cell r="C410">
            <v>-834</v>
          </cell>
          <cell r="D410">
            <v>0</v>
          </cell>
          <cell r="E410">
            <v>-834</v>
          </cell>
        </row>
        <row r="412">
          <cell r="A412">
            <v>4122000</v>
          </cell>
          <cell r="B412" t="str">
            <v>AMORT OF INVEST TAX CREDIT</v>
          </cell>
          <cell r="C412">
            <v>-54</v>
          </cell>
          <cell r="D412">
            <v>0</v>
          </cell>
          <cell r="E412">
            <v>-54</v>
          </cell>
        </row>
        <row r="414">
          <cell r="A414">
            <v>412.1</v>
          </cell>
          <cell r="B414" t="str">
            <v>-AMORT OF INVEST TAX</v>
          </cell>
          <cell r="C414">
            <v>-54</v>
          </cell>
          <cell r="D414">
            <v>0</v>
          </cell>
          <cell r="E414">
            <v>-54</v>
          </cell>
        </row>
        <row r="416">
          <cell r="A416">
            <v>4141040</v>
          </cell>
          <cell r="B416" t="str">
            <v>SALE OF EQUIPMENT</v>
          </cell>
          <cell r="C416">
            <v>-368.25</v>
          </cell>
          <cell r="D416">
            <v>-122.75</v>
          </cell>
          <cell r="E416">
            <v>-491</v>
          </cell>
        </row>
        <row r="418">
          <cell r="A418">
            <v>413.1</v>
          </cell>
          <cell r="B418" t="str">
            <v>RENTAL &amp; OTHER INCOME</v>
          </cell>
          <cell r="C418">
            <v>-368.25</v>
          </cell>
          <cell r="D418">
            <v>-122.75</v>
          </cell>
          <cell r="E418">
            <v>-491</v>
          </cell>
        </row>
        <row r="420">
          <cell r="A420">
            <v>4101000</v>
          </cell>
          <cell r="B420" t="str">
            <v>DEF INCOME TAX-FEDERAL</v>
          </cell>
          <cell r="C420">
            <v>23232</v>
          </cell>
          <cell r="D420">
            <v>0</v>
          </cell>
          <cell r="E420">
            <v>23232</v>
          </cell>
        </row>
        <row r="422">
          <cell r="A422">
            <v>419.1</v>
          </cell>
          <cell r="B422" t="str">
            <v>DEFERRED INCOME TAXES-FED</v>
          </cell>
          <cell r="C422">
            <v>23232</v>
          </cell>
          <cell r="D422">
            <v>0</v>
          </cell>
          <cell r="E422">
            <v>23232</v>
          </cell>
        </row>
        <row r="424">
          <cell r="A424">
            <v>4192000</v>
          </cell>
          <cell r="B424" t="str">
            <v>INTEREST EXPENSE-INTER-CO</v>
          </cell>
          <cell r="C424">
            <v>24902.5</v>
          </cell>
          <cell r="D424">
            <v>809.5</v>
          </cell>
          <cell r="E424">
            <v>25712</v>
          </cell>
        </row>
        <row r="426">
          <cell r="A426">
            <v>419.2</v>
          </cell>
          <cell r="B426" t="str">
            <v>INTEREST EXPENSE-INTERCO</v>
          </cell>
          <cell r="C426">
            <v>24902.5</v>
          </cell>
          <cell r="D426">
            <v>809.5</v>
          </cell>
          <cell r="E426">
            <v>25712</v>
          </cell>
        </row>
        <row r="428">
          <cell r="A428">
            <v>4201000</v>
          </cell>
          <cell r="B428" t="str">
            <v>INTEREST DURING CONSTRUCTION</v>
          </cell>
          <cell r="C428">
            <v>-606</v>
          </cell>
          <cell r="D428">
            <v>0</v>
          </cell>
          <cell r="E428">
            <v>-606</v>
          </cell>
        </row>
        <row r="430">
          <cell r="A430">
            <v>420.1</v>
          </cell>
          <cell r="B430" t="str">
            <v>INTEREST DURING CONSTRUCTION</v>
          </cell>
          <cell r="C430">
            <v>-606</v>
          </cell>
          <cell r="D430">
            <v>0</v>
          </cell>
          <cell r="E430">
            <v>-606</v>
          </cell>
        </row>
        <row r="432">
          <cell r="A432">
            <v>4261000</v>
          </cell>
          <cell r="B432" t="str">
            <v>MISCELLANEOUS INCOME</v>
          </cell>
          <cell r="C432">
            <v>-105</v>
          </cell>
          <cell r="D432">
            <v>-35</v>
          </cell>
          <cell r="E432">
            <v>-140</v>
          </cell>
        </row>
        <row r="434">
          <cell r="A434">
            <v>426.1</v>
          </cell>
          <cell r="B434" t="str">
            <v>MISCELLANEOUS INCOME</v>
          </cell>
          <cell r="C434">
            <v>-105</v>
          </cell>
          <cell r="D434">
            <v>-35</v>
          </cell>
          <cell r="E434">
            <v>-140</v>
          </cell>
        </row>
        <row r="436">
          <cell r="A436">
            <v>4272090</v>
          </cell>
          <cell r="B436" t="str">
            <v>S/T INT EXP OTHER</v>
          </cell>
          <cell r="C436">
            <v>-18.75</v>
          </cell>
          <cell r="D436">
            <v>-6.25</v>
          </cell>
          <cell r="E436">
            <v>-25</v>
          </cell>
        </row>
        <row r="438">
          <cell r="A438">
            <v>427.2</v>
          </cell>
          <cell r="B438" t="str">
            <v>SHORT TERM INTEREST EXP</v>
          </cell>
          <cell r="C438">
            <v>-18.75</v>
          </cell>
          <cell r="D438">
            <v>-6.25</v>
          </cell>
          <cell r="E438">
            <v>-25</v>
          </cell>
        </row>
        <row r="439">
          <cell r="C439" t="str">
            <v>---------------</v>
          </cell>
          <cell r="D439" t="str">
            <v>---------------</v>
          </cell>
          <cell r="E439" t="str">
            <v>---------------</v>
          </cell>
        </row>
        <row r="440">
          <cell r="B440" t="str">
            <v>TOTAL INCOME STATEMENT</v>
          </cell>
          <cell r="C440">
            <v>-73069.59</v>
          </cell>
          <cell r="D440">
            <v>29500.25</v>
          </cell>
          <cell r="E440">
            <v>-43569.34</v>
          </cell>
        </row>
        <row r="443">
          <cell r="B443" t="str">
            <v>TOTAL BALANCE SHEET</v>
          </cell>
          <cell r="C443">
            <v>73069.59</v>
          </cell>
          <cell r="D443">
            <v>-73069.59</v>
          </cell>
          <cell r="E443">
            <v>0</v>
          </cell>
        </row>
        <row r="444">
          <cell r="B444" t="str">
            <v>TOTAL INCOME STATEMENT</v>
          </cell>
          <cell r="C444">
            <v>-73069.59</v>
          </cell>
          <cell r="D444">
            <v>29500.25</v>
          </cell>
          <cell r="E444">
            <v>-43569.34</v>
          </cell>
        </row>
        <row r="446">
          <cell r="A446" t="str">
            <v>Press RETURN to continue......</v>
          </cell>
        </row>
      </sheetData>
      <sheetData sheetId="44">
        <row r="1">
          <cell r="A1" t="str">
            <v xml:space="preserve">Apple Canyon </v>
          </cell>
        </row>
        <row r="2">
          <cell r="A2" t="str">
            <v>Trail Balance - 05</v>
          </cell>
        </row>
        <row r="4">
          <cell r="A4" t="str">
            <v>PERIOD ENDING: 12/31/05               12:29:07 22 DEC 2008 (NV.1CO.TB2LY)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SUB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24639.71</v>
          </cell>
          <cell r="D19">
            <v>0</v>
          </cell>
          <cell r="E19">
            <v>24639.71</v>
          </cell>
        </row>
        <row r="20">
          <cell r="A20">
            <v>3044031</v>
          </cell>
          <cell r="B20" t="str">
            <v>STRUCT &amp; IMPRV (WATER T P)</v>
          </cell>
          <cell r="C20">
            <v>918.68</v>
          </cell>
          <cell r="D20">
            <v>0</v>
          </cell>
          <cell r="E20">
            <v>918.68</v>
          </cell>
        </row>
        <row r="21">
          <cell r="A21">
            <v>3072014</v>
          </cell>
          <cell r="B21" t="str">
            <v>WELLS &amp; SPRINGS</v>
          </cell>
          <cell r="C21">
            <v>178486.57</v>
          </cell>
          <cell r="D21">
            <v>0</v>
          </cell>
          <cell r="E21">
            <v>178486.57</v>
          </cell>
        </row>
        <row r="22">
          <cell r="A22">
            <v>3113025</v>
          </cell>
          <cell r="B22" t="str">
            <v>ELECTRIC PUMP EQUIP</v>
          </cell>
          <cell r="C22">
            <v>89119.360000000001</v>
          </cell>
          <cell r="D22">
            <v>0</v>
          </cell>
          <cell r="E22">
            <v>89119.360000000001</v>
          </cell>
        </row>
        <row r="23">
          <cell r="A23">
            <v>3204032</v>
          </cell>
          <cell r="B23" t="str">
            <v>WATER TREATMENT EQPT</v>
          </cell>
          <cell r="C23">
            <v>8944.14</v>
          </cell>
          <cell r="D23">
            <v>0</v>
          </cell>
          <cell r="E23">
            <v>8944.14</v>
          </cell>
        </row>
        <row r="24">
          <cell r="A24">
            <v>3305042</v>
          </cell>
          <cell r="B24" t="str">
            <v>DIST RESV &amp; STNDPIPES</v>
          </cell>
          <cell r="C24">
            <v>133669.4</v>
          </cell>
          <cell r="D24">
            <v>0</v>
          </cell>
          <cell r="E24">
            <v>133669.4</v>
          </cell>
        </row>
        <row r="25">
          <cell r="A25">
            <v>3315043</v>
          </cell>
          <cell r="B25" t="str">
            <v>TRANS &amp; DISTR MAINS</v>
          </cell>
          <cell r="C25">
            <v>1222993.82</v>
          </cell>
          <cell r="D25">
            <v>0</v>
          </cell>
          <cell r="E25">
            <v>1222993.82</v>
          </cell>
        </row>
        <row r="26">
          <cell r="A26">
            <v>3335045</v>
          </cell>
          <cell r="B26" t="str">
            <v>SERVICE LINES</v>
          </cell>
          <cell r="C26">
            <v>390927.34</v>
          </cell>
          <cell r="D26">
            <v>0</v>
          </cell>
          <cell r="E26">
            <v>390927.34</v>
          </cell>
        </row>
        <row r="27">
          <cell r="A27">
            <v>3345046</v>
          </cell>
          <cell r="B27" t="str">
            <v>METERS</v>
          </cell>
          <cell r="C27">
            <v>33938.589999999997</v>
          </cell>
          <cell r="D27">
            <v>0</v>
          </cell>
          <cell r="E27">
            <v>33938.589999999997</v>
          </cell>
        </row>
        <row r="28">
          <cell r="A28">
            <v>3345047</v>
          </cell>
          <cell r="B28" t="str">
            <v>METER INSTALLATIONS</v>
          </cell>
          <cell r="C28">
            <v>17237.740000000002</v>
          </cell>
          <cell r="D28">
            <v>0</v>
          </cell>
          <cell r="E28">
            <v>17237.740000000002</v>
          </cell>
        </row>
        <row r="29">
          <cell r="A29">
            <v>3355048</v>
          </cell>
          <cell r="B29" t="str">
            <v>HYDRANTS</v>
          </cell>
          <cell r="C29">
            <v>68975.92</v>
          </cell>
          <cell r="D29">
            <v>0</v>
          </cell>
          <cell r="E29">
            <v>68975.92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3466094</v>
          </cell>
          <cell r="B31" t="str">
            <v>TOOLS SHOP &amp; MISC EQPT</v>
          </cell>
          <cell r="C31">
            <v>9068.9599999999991</v>
          </cell>
          <cell r="D31">
            <v>0</v>
          </cell>
          <cell r="E31">
            <v>9068.9599999999991</v>
          </cell>
        </row>
        <row r="32">
          <cell r="A32">
            <v>3466097</v>
          </cell>
          <cell r="B32" t="str">
            <v>COMMUNICATION EQPT</v>
          </cell>
          <cell r="C32">
            <v>1776.26</v>
          </cell>
          <cell r="D32">
            <v>0</v>
          </cell>
          <cell r="E32">
            <v>1776.26</v>
          </cell>
        </row>
        <row r="34">
          <cell r="A34">
            <v>101.1</v>
          </cell>
          <cell r="B34" t="str">
            <v>WTR UTILITY PLANT IN SERVICE</v>
          </cell>
          <cell r="C34">
            <v>2235686.1800000002</v>
          </cell>
          <cell r="D34">
            <v>0</v>
          </cell>
          <cell r="E34">
            <v>2235686.1800000002</v>
          </cell>
        </row>
        <row r="36">
          <cell r="A36">
            <v>1032000</v>
          </cell>
          <cell r="B36" t="str">
            <v>PLT HELD FUTURE USE-WTR</v>
          </cell>
          <cell r="C36">
            <v>40534.410000000003</v>
          </cell>
          <cell r="D36">
            <v>0</v>
          </cell>
          <cell r="E36">
            <v>40534.410000000003</v>
          </cell>
        </row>
        <row r="38">
          <cell r="A38">
            <v>103.1</v>
          </cell>
          <cell r="B38" t="str">
            <v>PLANT HELD FOR FUTURE USE</v>
          </cell>
          <cell r="C38">
            <v>40534.410000000003</v>
          </cell>
          <cell r="D38">
            <v>0</v>
          </cell>
          <cell r="E38">
            <v>40534.410000000003</v>
          </cell>
        </row>
        <row r="40">
          <cell r="A40">
            <v>1083010</v>
          </cell>
          <cell r="B40" t="str">
            <v>ACCUM DEPR-WATER PLANT</v>
          </cell>
          <cell r="C40">
            <v>-538733.71</v>
          </cell>
          <cell r="D40">
            <v>0</v>
          </cell>
          <cell r="E40">
            <v>-538733.71</v>
          </cell>
        </row>
        <row r="42">
          <cell r="A42">
            <v>108.3</v>
          </cell>
          <cell r="B42" t="str">
            <v>ACCUM DEPR WATER PLANT</v>
          </cell>
          <cell r="C42">
            <v>-538733.71</v>
          </cell>
          <cell r="D42">
            <v>0</v>
          </cell>
          <cell r="E42">
            <v>-538733.71</v>
          </cell>
        </row>
        <row r="44">
          <cell r="A44">
            <v>1411000</v>
          </cell>
          <cell r="B44" t="str">
            <v>A/R-CUSTOMER</v>
          </cell>
          <cell r="C44">
            <v>45215.19</v>
          </cell>
          <cell r="D44">
            <v>0</v>
          </cell>
          <cell r="E44">
            <v>45215.19</v>
          </cell>
        </row>
        <row r="45">
          <cell r="A45">
            <v>1411002</v>
          </cell>
          <cell r="B45" t="str">
            <v>A/R-CUSTOMER ACCRUAL</v>
          </cell>
          <cell r="C45">
            <v>35955</v>
          </cell>
          <cell r="D45">
            <v>0</v>
          </cell>
          <cell r="E45">
            <v>35955</v>
          </cell>
        </row>
        <row r="47">
          <cell r="A47">
            <v>141.1</v>
          </cell>
          <cell r="B47" t="str">
            <v>ACCOUNTS RECEIVABLE CUSTOMER</v>
          </cell>
          <cell r="C47">
            <v>81170.19</v>
          </cell>
          <cell r="D47">
            <v>0</v>
          </cell>
          <cell r="E47">
            <v>81170.19</v>
          </cell>
        </row>
        <row r="49">
          <cell r="A49">
            <v>1431000</v>
          </cell>
          <cell r="B49" t="str">
            <v>ACCUM PROV UNCOLLECT ACCTS</v>
          </cell>
          <cell r="C49">
            <v>-24607.88</v>
          </cell>
          <cell r="D49">
            <v>0</v>
          </cell>
          <cell r="E49">
            <v>-24607.88</v>
          </cell>
        </row>
        <row r="51">
          <cell r="A51">
            <v>143.1</v>
          </cell>
          <cell r="B51" t="str">
            <v>ACCUM PROV UNCOLL AC</v>
          </cell>
          <cell r="C51">
            <v>-24607.88</v>
          </cell>
          <cell r="D51">
            <v>0</v>
          </cell>
          <cell r="E51">
            <v>-24607.88</v>
          </cell>
        </row>
        <row r="53">
          <cell r="A53">
            <v>1512000</v>
          </cell>
          <cell r="B53" t="str">
            <v>INVENTORY</v>
          </cell>
          <cell r="C53">
            <v>3037.98</v>
          </cell>
          <cell r="D53">
            <v>0</v>
          </cell>
          <cell r="E53">
            <v>3037.98</v>
          </cell>
        </row>
        <row r="55">
          <cell r="A55">
            <v>151.19999999999999</v>
          </cell>
          <cell r="B55" t="str">
            <v>INVENTORY</v>
          </cell>
          <cell r="C55">
            <v>3037.98</v>
          </cell>
          <cell r="D55">
            <v>0</v>
          </cell>
          <cell r="E55">
            <v>3037.98</v>
          </cell>
        </row>
        <row r="57">
          <cell r="A57">
            <v>1863013</v>
          </cell>
          <cell r="B57" t="str">
            <v>RATE CASE EXPENSE--3</v>
          </cell>
          <cell r="C57">
            <v>7131.76</v>
          </cell>
          <cell r="D57">
            <v>0</v>
          </cell>
          <cell r="E57">
            <v>7131.76</v>
          </cell>
        </row>
        <row r="58">
          <cell r="A58">
            <v>1863063</v>
          </cell>
          <cell r="B58" t="str">
            <v>RATE CASE EXP AMORT--3</v>
          </cell>
          <cell r="C58">
            <v>-3685</v>
          </cell>
          <cell r="D58">
            <v>0</v>
          </cell>
          <cell r="E58">
            <v>-3685</v>
          </cell>
        </row>
        <row r="60">
          <cell r="A60">
            <v>186.1</v>
          </cell>
          <cell r="B60" t="str">
            <v>REGULATORY EXP BEING AMORT</v>
          </cell>
          <cell r="C60">
            <v>3446.76</v>
          </cell>
          <cell r="D60">
            <v>0</v>
          </cell>
          <cell r="E60">
            <v>3446.76</v>
          </cell>
        </row>
        <row r="62">
          <cell r="A62">
            <v>1901011</v>
          </cell>
          <cell r="B62" t="str">
            <v>DEF FED TAX - CIAC PRE 1987</v>
          </cell>
          <cell r="C62">
            <v>4644</v>
          </cell>
          <cell r="D62">
            <v>0</v>
          </cell>
          <cell r="E62">
            <v>4644</v>
          </cell>
        </row>
        <row r="64">
          <cell r="A64" t="str">
            <v>PERIOD ENDING: 12/31/05               12:29:07 22 DEC 2008 (NV.1CO.TB2LY)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SUB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5">
          <cell r="A75">
            <v>1901012</v>
          </cell>
          <cell r="B75" t="str">
            <v>DEF FED TAX-TAP FEE POST 2000</v>
          </cell>
          <cell r="C75">
            <v>21684</v>
          </cell>
          <cell r="D75">
            <v>0</v>
          </cell>
          <cell r="E75">
            <v>21684</v>
          </cell>
        </row>
        <row r="76">
          <cell r="A76">
            <v>1901020</v>
          </cell>
          <cell r="B76" t="str">
            <v>DEF FED TAX - RATE CASE</v>
          </cell>
          <cell r="C76">
            <v>-1087</v>
          </cell>
          <cell r="D76">
            <v>0</v>
          </cell>
          <cell r="E76">
            <v>-1087</v>
          </cell>
        </row>
        <row r="77">
          <cell r="A77">
            <v>1901021</v>
          </cell>
          <cell r="B77" t="str">
            <v>DEF FED TAX - DEF MAINT</v>
          </cell>
          <cell r="C77">
            <v>1</v>
          </cell>
          <cell r="D77">
            <v>0</v>
          </cell>
          <cell r="E77">
            <v>1</v>
          </cell>
        </row>
        <row r="78">
          <cell r="A78">
            <v>1901024</v>
          </cell>
          <cell r="B78" t="str">
            <v>DEF FED TAX - ORGN EXP</v>
          </cell>
          <cell r="C78">
            <v>-176</v>
          </cell>
          <cell r="D78">
            <v>0</v>
          </cell>
          <cell r="E78">
            <v>-176</v>
          </cell>
        </row>
        <row r="79">
          <cell r="A79">
            <v>1901025</v>
          </cell>
          <cell r="B79" t="str">
            <v>DEF FED TAX - BAD DEBTS '86</v>
          </cell>
          <cell r="C79">
            <v>11910</v>
          </cell>
          <cell r="D79">
            <v>0</v>
          </cell>
          <cell r="E79">
            <v>11910</v>
          </cell>
        </row>
        <row r="80">
          <cell r="A80">
            <v>1901026</v>
          </cell>
          <cell r="B80" t="str">
            <v>DEF FED TAX - BAD DEBTS CURRENT</v>
          </cell>
          <cell r="C80">
            <v>-5312</v>
          </cell>
          <cell r="D80">
            <v>0</v>
          </cell>
          <cell r="E80">
            <v>-5312</v>
          </cell>
        </row>
        <row r="81">
          <cell r="A81">
            <v>1901031</v>
          </cell>
          <cell r="B81" t="str">
            <v>DEF FED TAX - DEPRECIATION</v>
          </cell>
          <cell r="C81">
            <v>-131105</v>
          </cell>
          <cell r="D81">
            <v>0</v>
          </cell>
          <cell r="E81">
            <v>-131105</v>
          </cell>
        </row>
        <row r="83">
          <cell r="A83">
            <v>190.1</v>
          </cell>
          <cell r="B83" t="str">
            <v>ACCUM DEFERRED FIT</v>
          </cell>
          <cell r="C83">
            <v>-99441</v>
          </cell>
          <cell r="D83">
            <v>0</v>
          </cell>
          <cell r="E83">
            <v>-99441</v>
          </cell>
        </row>
        <row r="85">
          <cell r="A85">
            <v>1902011</v>
          </cell>
          <cell r="B85" t="str">
            <v>DEF ST TAX - CIAC PRE 1987</v>
          </cell>
          <cell r="C85">
            <v>729</v>
          </cell>
          <cell r="D85">
            <v>0</v>
          </cell>
          <cell r="E85">
            <v>729</v>
          </cell>
        </row>
        <row r="86">
          <cell r="A86">
            <v>1902012</v>
          </cell>
          <cell r="B86" t="str">
            <v>DEF ST TAX-TAP FEE POST 2000</v>
          </cell>
          <cell r="C86">
            <v>5023</v>
          </cell>
          <cell r="D86">
            <v>0</v>
          </cell>
          <cell r="E86">
            <v>5023</v>
          </cell>
        </row>
        <row r="87">
          <cell r="A87">
            <v>1902020</v>
          </cell>
          <cell r="B87" t="str">
            <v>DEF ST TAX - RATE CASE</v>
          </cell>
          <cell r="C87">
            <v>-251</v>
          </cell>
          <cell r="D87">
            <v>0</v>
          </cell>
          <cell r="E87">
            <v>-251</v>
          </cell>
        </row>
        <row r="88">
          <cell r="A88">
            <v>1902021</v>
          </cell>
          <cell r="B88" t="str">
            <v>DEF ST TAX - DEF MAINT</v>
          </cell>
          <cell r="C88">
            <v>2</v>
          </cell>
          <cell r="D88">
            <v>0</v>
          </cell>
          <cell r="E88">
            <v>2</v>
          </cell>
        </row>
        <row r="89">
          <cell r="A89">
            <v>1902026</v>
          </cell>
          <cell r="B89" t="str">
            <v>DEF ST TAX - BAD DEBT</v>
          </cell>
          <cell r="C89">
            <v>167</v>
          </cell>
          <cell r="D89">
            <v>0</v>
          </cell>
          <cell r="E89">
            <v>167</v>
          </cell>
        </row>
        <row r="90">
          <cell r="A90">
            <v>1902031</v>
          </cell>
          <cell r="B90" t="str">
            <v>DEF ST TAX - DEPRECIATION</v>
          </cell>
          <cell r="C90">
            <v>-1918</v>
          </cell>
          <cell r="D90">
            <v>0</v>
          </cell>
          <cell r="E90">
            <v>-1918</v>
          </cell>
        </row>
        <row r="92">
          <cell r="A92">
            <v>190.2</v>
          </cell>
          <cell r="B92" t="str">
            <v>ACCUM DEFERRED SIT</v>
          </cell>
          <cell r="C92">
            <v>3752</v>
          </cell>
          <cell r="D92">
            <v>0</v>
          </cell>
          <cell r="E92">
            <v>3752</v>
          </cell>
        </row>
        <row r="94">
          <cell r="A94">
            <v>2021010</v>
          </cell>
          <cell r="B94" t="str">
            <v>COMMON STOCK</v>
          </cell>
          <cell r="C94">
            <v>-450000</v>
          </cell>
          <cell r="D94">
            <v>0</v>
          </cell>
          <cell r="E94">
            <v>-450000</v>
          </cell>
        </row>
        <row r="96">
          <cell r="A96">
            <v>202.1</v>
          </cell>
          <cell r="B96" t="str">
            <v>-COMMON STOCK &amp; CS SUBS</v>
          </cell>
          <cell r="C96">
            <v>-450000</v>
          </cell>
          <cell r="D96">
            <v>0</v>
          </cell>
          <cell r="E96">
            <v>-450000</v>
          </cell>
        </row>
        <row r="98">
          <cell r="A98">
            <v>2112000</v>
          </cell>
          <cell r="B98" t="str">
            <v>MISC PAID-IN CAPITAL</v>
          </cell>
          <cell r="C98">
            <v>-216814.97</v>
          </cell>
          <cell r="D98">
            <v>0</v>
          </cell>
          <cell r="E98">
            <v>-216814.97</v>
          </cell>
        </row>
        <row r="100">
          <cell r="A100">
            <v>211.2</v>
          </cell>
          <cell r="B100" t="str">
            <v>MISC PAID IN CAPITAL</v>
          </cell>
          <cell r="C100">
            <v>-216814.97</v>
          </cell>
          <cell r="D100">
            <v>0</v>
          </cell>
          <cell r="E100">
            <v>-216814.97</v>
          </cell>
        </row>
        <row r="102">
          <cell r="A102">
            <v>2151000</v>
          </cell>
          <cell r="B102" t="str">
            <v>RETAINED EARN-PRIOR YEARS</v>
          </cell>
          <cell r="C102">
            <v>-300358.45</v>
          </cell>
          <cell r="D102">
            <v>-41284.47</v>
          </cell>
          <cell r="E102">
            <v>-341642.92</v>
          </cell>
        </row>
        <row r="104">
          <cell r="A104">
            <v>215.1</v>
          </cell>
          <cell r="B104" t="str">
            <v>RETAINED EARNINGS PRIOR</v>
          </cell>
          <cell r="C104">
            <v>-300358.45</v>
          </cell>
          <cell r="D104">
            <v>-41284.47</v>
          </cell>
          <cell r="E104">
            <v>-341642.92</v>
          </cell>
        </row>
        <row r="106">
          <cell r="A106">
            <v>2311050</v>
          </cell>
          <cell r="B106" t="str">
            <v>A/P TRADE - ACCRUAL</v>
          </cell>
          <cell r="C106">
            <v>-2171.4699999999998</v>
          </cell>
          <cell r="D106">
            <v>0</v>
          </cell>
          <cell r="E106">
            <v>-2171.4699999999998</v>
          </cell>
        </row>
        <row r="108">
          <cell r="A108">
            <v>231.1</v>
          </cell>
          <cell r="B108" t="str">
            <v>ACCOUNTS PAYABLE TRADE</v>
          </cell>
          <cell r="C108">
            <v>-2171.4699999999998</v>
          </cell>
          <cell r="D108">
            <v>0</v>
          </cell>
          <cell r="E108">
            <v>-2171.4699999999998</v>
          </cell>
        </row>
        <row r="110">
          <cell r="A110">
            <v>2334002</v>
          </cell>
          <cell r="B110" t="str">
            <v>A/P WATER SERVICE CORP</v>
          </cell>
          <cell r="C110">
            <v>-1644934.98</v>
          </cell>
          <cell r="D110">
            <v>-17617</v>
          </cell>
          <cell r="E110">
            <v>-1662551.98</v>
          </cell>
        </row>
        <row r="111">
          <cell r="A111">
            <v>2334003</v>
          </cell>
          <cell r="B111" t="str">
            <v>A/P WATER SERVICE DISB</v>
          </cell>
          <cell r="C111">
            <v>2774727.31</v>
          </cell>
          <cell r="D111">
            <v>0</v>
          </cell>
          <cell r="E111">
            <v>2774727.31</v>
          </cell>
        </row>
        <row r="113">
          <cell r="A113">
            <v>233.4</v>
          </cell>
          <cell r="B113" t="str">
            <v>ACCTS PAYABLE ASSOC COS</v>
          </cell>
          <cell r="C113">
            <v>1129792.33</v>
          </cell>
          <cell r="D113">
            <v>-17617</v>
          </cell>
          <cell r="E113">
            <v>1112175.33</v>
          </cell>
        </row>
        <row r="115">
          <cell r="A115">
            <v>2361104</v>
          </cell>
          <cell r="B115" t="str">
            <v>ACCRUED UTIL OR COMM TAX</v>
          </cell>
          <cell r="C115">
            <v>-254</v>
          </cell>
          <cell r="D115">
            <v>0</v>
          </cell>
          <cell r="E115">
            <v>-254</v>
          </cell>
        </row>
        <row r="116">
          <cell r="A116">
            <v>2361121</v>
          </cell>
          <cell r="B116" t="str">
            <v>ACCRUED REAL EST TAX</v>
          </cell>
          <cell r="C116">
            <v>-1620</v>
          </cell>
          <cell r="D116">
            <v>0</v>
          </cell>
          <cell r="E116">
            <v>-1620</v>
          </cell>
        </row>
        <row r="118">
          <cell r="A118">
            <v>236.1</v>
          </cell>
          <cell r="B118" t="str">
            <v>ACCRUED TAXES</v>
          </cell>
          <cell r="C118">
            <v>-1874</v>
          </cell>
          <cell r="D118">
            <v>0</v>
          </cell>
          <cell r="E118">
            <v>-1874</v>
          </cell>
        </row>
        <row r="120">
          <cell r="A120">
            <v>2413000</v>
          </cell>
          <cell r="B120" t="str">
            <v>ADVANCES FROM UTILITIES INC</v>
          </cell>
          <cell r="C120">
            <v>-753504.69</v>
          </cell>
          <cell r="D120">
            <v>-15548</v>
          </cell>
          <cell r="E120">
            <v>-769052.69</v>
          </cell>
        </row>
        <row r="122">
          <cell r="A122">
            <v>241.3</v>
          </cell>
          <cell r="B122" t="str">
            <v>ADVANCES FROM UI</v>
          </cell>
          <cell r="C122">
            <v>-753504.69</v>
          </cell>
          <cell r="D122">
            <v>-15548</v>
          </cell>
          <cell r="E122">
            <v>-769052.69</v>
          </cell>
        </row>
        <row r="125">
          <cell r="A125" t="str">
            <v>PERIOD ENDING: 12/31/05               12:29:07 22 DEC 2008 (NV.1CO.TB2LY)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SUB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6">
          <cell r="A136">
            <v>2525000</v>
          </cell>
          <cell r="B136" t="str">
            <v>ADV-IN-AID OF CONST-WATER</v>
          </cell>
          <cell r="C136">
            <v>-450000</v>
          </cell>
          <cell r="D136">
            <v>0</v>
          </cell>
          <cell r="E136">
            <v>-450000</v>
          </cell>
        </row>
        <row r="138">
          <cell r="A138">
            <v>252.1</v>
          </cell>
          <cell r="B138" t="str">
            <v>ADVANCES IN AID WATER</v>
          </cell>
          <cell r="C138">
            <v>-450000</v>
          </cell>
          <cell r="D138">
            <v>0</v>
          </cell>
          <cell r="E138">
            <v>-450000</v>
          </cell>
        </row>
        <row r="140">
          <cell r="A140">
            <v>2551000</v>
          </cell>
          <cell r="B140" t="str">
            <v>UNAMORT INVEST TAX CREDIT</v>
          </cell>
          <cell r="C140">
            <v>-2128</v>
          </cell>
          <cell r="D140">
            <v>0</v>
          </cell>
          <cell r="E140">
            <v>-2128</v>
          </cell>
        </row>
        <row r="142">
          <cell r="A142">
            <v>255.1</v>
          </cell>
          <cell r="B142" t="str">
            <v>UNAMORT INVEST TAX CREDIT</v>
          </cell>
          <cell r="C142">
            <v>-2128</v>
          </cell>
          <cell r="D142">
            <v>0</v>
          </cell>
          <cell r="E142">
            <v>-2128</v>
          </cell>
        </row>
        <row r="144">
          <cell r="A144">
            <v>2711000</v>
          </cell>
          <cell r="B144" t="str">
            <v>CIAC-WATER-UNDISTR.</v>
          </cell>
          <cell r="C144">
            <v>-658521.63</v>
          </cell>
          <cell r="D144">
            <v>0</v>
          </cell>
          <cell r="E144">
            <v>-658521.63</v>
          </cell>
        </row>
        <row r="145">
          <cell r="A145">
            <v>2711010</v>
          </cell>
          <cell r="B145" t="str">
            <v>CIAC-WATER-TAX</v>
          </cell>
          <cell r="C145">
            <v>-73200</v>
          </cell>
          <cell r="D145">
            <v>0</v>
          </cell>
          <cell r="E145">
            <v>-73200</v>
          </cell>
        </row>
        <row r="147">
          <cell r="A147">
            <v>271.10000000000002</v>
          </cell>
          <cell r="B147" t="str">
            <v>CONTRIBUTIONS IN AID WATER</v>
          </cell>
          <cell r="C147">
            <v>-731721.63</v>
          </cell>
          <cell r="D147">
            <v>0</v>
          </cell>
          <cell r="E147">
            <v>-731721.63</v>
          </cell>
        </row>
        <row r="149">
          <cell r="A149">
            <v>2722000</v>
          </cell>
          <cell r="B149" t="str">
            <v>ACC AMORT-CIA-WATER</v>
          </cell>
          <cell r="C149">
            <v>148385.42000000001</v>
          </cell>
          <cell r="D149">
            <v>0</v>
          </cell>
          <cell r="E149">
            <v>148385.42000000001</v>
          </cell>
        </row>
        <row r="151">
          <cell r="A151">
            <v>272.10000000000002</v>
          </cell>
          <cell r="B151" t="str">
            <v>ACCUM AMORT OF CIA WATER</v>
          </cell>
          <cell r="C151">
            <v>148385.42000000001</v>
          </cell>
          <cell r="D151">
            <v>0</v>
          </cell>
          <cell r="E151">
            <v>148385.42000000001</v>
          </cell>
        </row>
        <row r="152">
          <cell r="C152" t="str">
            <v>---------------</v>
          </cell>
          <cell r="D152" t="str">
            <v>---------------</v>
          </cell>
          <cell r="E152" t="str">
            <v>---------------</v>
          </cell>
        </row>
        <row r="153">
          <cell r="B153" t="str">
            <v>TOTAL BALANCE SHEET</v>
          </cell>
          <cell r="C153">
            <v>74449.47</v>
          </cell>
          <cell r="D153">
            <v>-74449.47</v>
          </cell>
          <cell r="E153">
            <v>0</v>
          </cell>
        </row>
        <row r="155">
          <cell r="A155" t="str">
            <v>PERIOD ENDING: 12/31/05               12:29:07 22 DEC 2008 (NV.1CO.TB2LY) PAGE 4</v>
          </cell>
        </row>
        <row r="156">
          <cell r="A156" t="str">
            <v xml:space="preserve">COMPANY: C-005 APPLE CANYON UTILITY CO.                                         </v>
          </cell>
        </row>
        <row r="158">
          <cell r="A158" t="str">
            <v>DETAIL TB BY SUB</v>
          </cell>
        </row>
        <row r="160">
          <cell r="A160" t="str">
            <v xml:space="preserve">                  U T I L I T I E S ,  I N C O R P O R A T E D</v>
          </cell>
        </row>
        <row r="162">
          <cell r="A162" t="str">
            <v xml:space="preserve">                              DETAIL TRIAL BALANCE</v>
          </cell>
        </row>
        <row r="164">
          <cell r="A164" t="str">
            <v>ACCOUNT               DESCRIPTION                  BEG-BALANCE       CURRENT       END-BALANCE</v>
          </cell>
        </row>
        <row r="165">
          <cell r="A165" t="str">
            <v>-------               -----------                  -----------       -------       -----------</v>
          </cell>
        </row>
        <row r="166">
          <cell r="A166">
            <v>4611020</v>
          </cell>
          <cell r="B166" t="str">
            <v>WATER REVENUE-METERED</v>
          </cell>
          <cell r="C166">
            <v>-278529.98</v>
          </cell>
          <cell r="D166">
            <v>0</v>
          </cell>
          <cell r="E166">
            <v>-278529.98</v>
          </cell>
        </row>
        <row r="167">
          <cell r="A167">
            <v>4611099</v>
          </cell>
          <cell r="B167" t="str">
            <v>WATER REVENUE ACCRUALS</v>
          </cell>
          <cell r="C167">
            <v>-5586</v>
          </cell>
          <cell r="D167">
            <v>0</v>
          </cell>
          <cell r="E167">
            <v>-5586</v>
          </cell>
        </row>
        <row r="168">
          <cell r="A168">
            <v>4612030</v>
          </cell>
          <cell r="B168" t="str">
            <v>WATER REVENUE-COMMERCIAL</v>
          </cell>
          <cell r="C168">
            <v>-7767.07</v>
          </cell>
          <cell r="D168">
            <v>0</v>
          </cell>
          <cell r="E168">
            <v>-7767.07</v>
          </cell>
        </row>
        <row r="170">
          <cell r="A170">
            <v>400.1</v>
          </cell>
          <cell r="B170" t="str">
            <v>WATER REVENUE</v>
          </cell>
          <cell r="C170">
            <v>-291883.05</v>
          </cell>
          <cell r="D170">
            <v>0</v>
          </cell>
          <cell r="E170">
            <v>-291883.05</v>
          </cell>
        </row>
        <row r="172">
          <cell r="A172">
            <v>4701000</v>
          </cell>
          <cell r="B172" t="str">
            <v>FORFEITED DISCOUNTS</v>
          </cell>
          <cell r="C172">
            <v>-1856.82</v>
          </cell>
          <cell r="D172">
            <v>0</v>
          </cell>
          <cell r="E172">
            <v>-1856.82</v>
          </cell>
        </row>
        <row r="174">
          <cell r="A174">
            <v>400.3</v>
          </cell>
          <cell r="B174" t="str">
            <v>FORFEITED DISCOUNTS</v>
          </cell>
          <cell r="C174">
            <v>-1856.82</v>
          </cell>
          <cell r="D174">
            <v>0</v>
          </cell>
          <cell r="E174">
            <v>-1856.82</v>
          </cell>
        </row>
        <row r="176">
          <cell r="A176">
            <v>4711000</v>
          </cell>
          <cell r="B176" t="str">
            <v>MISC SERVICE REVENUES</v>
          </cell>
          <cell r="C176">
            <v>775.86</v>
          </cell>
          <cell r="D176">
            <v>0</v>
          </cell>
          <cell r="E176">
            <v>775.86</v>
          </cell>
        </row>
        <row r="177">
          <cell r="A177">
            <v>4741001</v>
          </cell>
          <cell r="B177" t="str">
            <v>NEW CUSTOMER CHGE - WATER</v>
          </cell>
          <cell r="C177">
            <v>-1215</v>
          </cell>
          <cell r="D177">
            <v>0</v>
          </cell>
          <cell r="E177">
            <v>-1215</v>
          </cell>
        </row>
        <row r="178">
          <cell r="A178">
            <v>4741008</v>
          </cell>
          <cell r="B178" t="str">
            <v>NSF CHECK CHARGE</v>
          </cell>
          <cell r="C178">
            <v>-27</v>
          </cell>
          <cell r="D178">
            <v>0</v>
          </cell>
          <cell r="E178">
            <v>-27</v>
          </cell>
        </row>
        <row r="180">
          <cell r="A180">
            <v>400.4</v>
          </cell>
          <cell r="B180" t="str">
            <v>MISC. SERVICE REVENUES</v>
          </cell>
          <cell r="C180">
            <v>-466.14</v>
          </cell>
          <cell r="D180">
            <v>0</v>
          </cell>
          <cell r="E180">
            <v>-466.14</v>
          </cell>
        </row>
        <row r="182">
          <cell r="A182">
            <v>6151010</v>
          </cell>
          <cell r="B182" t="str">
            <v>ELEC PWR - WATER SYSTEM</v>
          </cell>
          <cell r="C182">
            <v>15991.93</v>
          </cell>
          <cell r="D182">
            <v>0</v>
          </cell>
          <cell r="E182">
            <v>15991.93</v>
          </cell>
        </row>
        <row r="184">
          <cell r="A184" t="str">
            <v>401.1E</v>
          </cell>
          <cell r="B184" t="str">
            <v>ELECTRIC POWER</v>
          </cell>
          <cell r="C184">
            <v>15991.93</v>
          </cell>
          <cell r="D184">
            <v>0</v>
          </cell>
          <cell r="E184">
            <v>15991.93</v>
          </cell>
        </row>
        <row r="186">
          <cell r="A186">
            <v>6181010</v>
          </cell>
          <cell r="B186" t="str">
            <v>CHLORINE</v>
          </cell>
          <cell r="C186">
            <v>5615.75</v>
          </cell>
          <cell r="D186">
            <v>0</v>
          </cell>
          <cell r="E186">
            <v>5615.75</v>
          </cell>
        </row>
        <row r="187">
          <cell r="A187">
            <v>6181090</v>
          </cell>
          <cell r="B187" t="str">
            <v>OTHER CHEMICALS (TREATMENT)</v>
          </cell>
          <cell r="C187">
            <v>3646.37</v>
          </cell>
          <cell r="D187">
            <v>0</v>
          </cell>
          <cell r="E187">
            <v>3646.37</v>
          </cell>
        </row>
        <row r="189">
          <cell r="A189" t="str">
            <v>401.1F</v>
          </cell>
          <cell r="B189" t="str">
            <v>CHEMICALS</v>
          </cell>
          <cell r="C189">
            <v>9262.1200000000008</v>
          </cell>
          <cell r="D189">
            <v>0</v>
          </cell>
          <cell r="E189">
            <v>9262.1200000000008</v>
          </cell>
        </row>
        <row r="191">
          <cell r="A191">
            <v>6361000</v>
          </cell>
          <cell r="B191" t="str">
            <v>METER READING</v>
          </cell>
          <cell r="C191">
            <v>3156.6</v>
          </cell>
          <cell r="D191">
            <v>0</v>
          </cell>
          <cell r="E191">
            <v>3156.6</v>
          </cell>
        </row>
        <row r="193">
          <cell r="A193" t="str">
            <v>401.1G</v>
          </cell>
          <cell r="B193" t="str">
            <v>METER READING</v>
          </cell>
          <cell r="C193">
            <v>3156.6</v>
          </cell>
          <cell r="D193">
            <v>0</v>
          </cell>
          <cell r="E193">
            <v>3156.6</v>
          </cell>
        </row>
        <row r="195">
          <cell r="A195">
            <v>6019020</v>
          </cell>
          <cell r="B195" t="str">
            <v>SALARIES-CHGD TO PLT-WSC</v>
          </cell>
          <cell r="C195">
            <v>-5619.75</v>
          </cell>
          <cell r="D195">
            <v>0</v>
          </cell>
          <cell r="E195">
            <v>-5619.75</v>
          </cell>
        </row>
        <row r="196">
          <cell r="A196">
            <v>6019040</v>
          </cell>
          <cell r="B196" t="str">
            <v>SALARIES-OPS FIELD</v>
          </cell>
          <cell r="C196">
            <v>30521</v>
          </cell>
          <cell r="D196">
            <v>11119</v>
          </cell>
          <cell r="E196">
            <v>41640</v>
          </cell>
        </row>
        <row r="197">
          <cell r="A197">
            <v>6019045</v>
          </cell>
          <cell r="B197" t="str">
            <v>SALARIES-WTR SERV-COMPUTERS</v>
          </cell>
          <cell r="C197">
            <v>680</v>
          </cell>
          <cell r="D197">
            <v>27</v>
          </cell>
          <cell r="E197">
            <v>707</v>
          </cell>
        </row>
        <row r="198">
          <cell r="A198">
            <v>6019050</v>
          </cell>
          <cell r="B198" t="str">
            <v>SALARIES-OPS ADMIN</v>
          </cell>
          <cell r="C198">
            <v>13771</v>
          </cell>
          <cell r="D198">
            <v>5995</v>
          </cell>
          <cell r="E198">
            <v>19766</v>
          </cell>
        </row>
        <row r="199">
          <cell r="A199">
            <v>6019070</v>
          </cell>
          <cell r="B199" t="str">
            <v>SALARIES-IL ADMIN OFFICE</v>
          </cell>
          <cell r="C199">
            <v>6478</v>
          </cell>
          <cell r="D199">
            <v>-193</v>
          </cell>
          <cell r="E199">
            <v>6285</v>
          </cell>
        </row>
        <row r="201">
          <cell r="A201" t="str">
            <v>401.1H</v>
          </cell>
          <cell r="B201" t="str">
            <v>SALARIES</v>
          </cell>
          <cell r="C201">
            <v>45830.25</v>
          </cell>
          <cell r="D201">
            <v>16948</v>
          </cell>
          <cell r="E201">
            <v>62778.25</v>
          </cell>
        </row>
        <row r="203">
          <cell r="A203">
            <v>6708000</v>
          </cell>
          <cell r="B203" t="str">
            <v>UNCOLLECTIBLE ACCOUNTS</v>
          </cell>
          <cell r="C203">
            <v>2871.29</v>
          </cell>
          <cell r="D203">
            <v>0</v>
          </cell>
          <cell r="E203">
            <v>2871.29</v>
          </cell>
        </row>
        <row r="204">
          <cell r="A204">
            <v>6708001</v>
          </cell>
          <cell r="B204" t="str">
            <v>AGENCY EXPENSE</v>
          </cell>
          <cell r="C204">
            <v>70.510000000000005</v>
          </cell>
          <cell r="D204">
            <v>24</v>
          </cell>
          <cell r="E204">
            <v>94.51</v>
          </cell>
        </row>
        <row r="206">
          <cell r="A206" t="str">
            <v>401.1K</v>
          </cell>
          <cell r="B206" t="str">
            <v>UNCOLLECTIBLE ACCOUNTS</v>
          </cell>
          <cell r="C206">
            <v>2941.8</v>
          </cell>
          <cell r="D206">
            <v>24</v>
          </cell>
          <cell r="E206">
            <v>2965.8</v>
          </cell>
        </row>
        <row r="208">
          <cell r="A208">
            <v>6319011</v>
          </cell>
          <cell r="B208" t="str">
            <v>ENGINEERING FEES</v>
          </cell>
          <cell r="C208">
            <v>32</v>
          </cell>
          <cell r="D208">
            <v>0</v>
          </cell>
          <cell r="E208">
            <v>32</v>
          </cell>
        </row>
        <row r="209">
          <cell r="A209">
            <v>6329002</v>
          </cell>
          <cell r="B209" t="str">
            <v>AUDIT FEES</v>
          </cell>
          <cell r="C209">
            <v>705</v>
          </cell>
          <cell r="D209">
            <v>610</v>
          </cell>
          <cell r="E209">
            <v>1315</v>
          </cell>
        </row>
        <row r="210">
          <cell r="A210">
            <v>6329014</v>
          </cell>
          <cell r="B210" t="str">
            <v>TAX RETURN REVIEW</v>
          </cell>
          <cell r="C210">
            <v>201</v>
          </cell>
          <cell r="D210">
            <v>93</v>
          </cell>
          <cell r="E210">
            <v>294</v>
          </cell>
        </row>
        <row r="211">
          <cell r="A211">
            <v>6338001</v>
          </cell>
          <cell r="B211" t="str">
            <v>LEGAL FEES</v>
          </cell>
          <cell r="C211">
            <v>426</v>
          </cell>
          <cell r="D211">
            <v>0</v>
          </cell>
          <cell r="E211">
            <v>426</v>
          </cell>
        </row>
        <row r="212">
          <cell r="A212">
            <v>6369003</v>
          </cell>
          <cell r="B212" t="str">
            <v>TEMP EMPLOY - CLERICAL</v>
          </cell>
          <cell r="C212">
            <v>31</v>
          </cell>
          <cell r="D212">
            <v>82</v>
          </cell>
          <cell r="E212">
            <v>113</v>
          </cell>
        </row>
        <row r="213">
          <cell r="A213">
            <v>6369005</v>
          </cell>
          <cell r="B213" t="str">
            <v>PAYROLL SERVICES</v>
          </cell>
          <cell r="C213">
            <v>183</v>
          </cell>
          <cell r="D213">
            <v>82</v>
          </cell>
          <cell r="E213">
            <v>265</v>
          </cell>
        </row>
        <row r="215">
          <cell r="A215" t="str">
            <v>PERIOD ENDING: 12/31/05               12:29:07 22 DEC 2008 (NV.1CO.TB2LY) PAGE 5</v>
          </cell>
        </row>
        <row r="216">
          <cell r="A216" t="str">
            <v xml:space="preserve">COMPANY: C-005 APPLE CANYON UTILITY CO.                                         </v>
          </cell>
        </row>
        <row r="218">
          <cell r="A218" t="str">
            <v>DETAIL TB BY SUB</v>
          </cell>
        </row>
        <row r="220">
          <cell r="A220" t="str">
            <v xml:space="preserve">                  U T I L I T I E S ,  I N C O R P O R A T E D</v>
          </cell>
        </row>
        <row r="222">
          <cell r="A222" t="str">
            <v xml:space="preserve">                              DETAIL TRIAL BALANCE</v>
          </cell>
        </row>
        <row r="224">
          <cell r="A224" t="str">
            <v>ACCOUNT               DESCRIPTION                  BEG-BALANCE       CURRENT       END-BALANCE</v>
          </cell>
        </row>
        <row r="225">
          <cell r="A225" t="str">
            <v>-------               -----------                  -----------       -------       -----------</v>
          </cell>
        </row>
        <row r="226">
          <cell r="A226">
            <v>6369006</v>
          </cell>
          <cell r="B226" t="str">
            <v>EMPLOY FINDER FEES</v>
          </cell>
          <cell r="C226">
            <v>514</v>
          </cell>
          <cell r="D226">
            <v>-520</v>
          </cell>
          <cell r="E226">
            <v>-6</v>
          </cell>
        </row>
        <row r="227">
          <cell r="A227">
            <v>6369090</v>
          </cell>
          <cell r="B227" t="str">
            <v>OTHER DIR OUTSIDE SERVICES</v>
          </cell>
          <cell r="C227">
            <v>0</v>
          </cell>
          <cell r="D227">
            <v>43</v>
          </cell>
          <cell r="E227">
            <v>43</v>
          </cell>
        </row>
        <row r="229">
          <cell r="A229" t="str">
            <v>401.1L</v>
          </cell>
          <cell r="B229" t="str">
            <v>OUTSIDE SERVICES-DIRECT</v>
          </cell>
          <cell r="C229">
            <v>2092</v>
          </cell>
          <cell r="D229">
            <v>390</v>
          </cell>
          <cell r="E229">
            <v>2482</v>
          </cell>
        </row>
        <row r="231">
          <cell r="A231">
            <v>6369007</v>
          </cell>
          <cell r="B231" t="str">
            <v>COMPUTER MAINT</v>
          </cell>
          <cell r="C231">
            <v>209</v>
          </cell>
          <cell r="D231">
            <v>37</v>
          </cell>
          <cell r="E231">
            <v>246</v>
          </cell>
        </row>
        <row r="232">
          <cell r="A232">
            <v>6369009</v>
          </cell>
          <cell r="B232" t="str">
            <v>COMPUTER-AMORT &amp; PROG COST</v>
          </cell>
          <cell r="C232">
            <v>63</v>
          </cell>
          <cell r="D232">
            <v>21</v>
          </cell>
          <cell r="E232">
            <v>84</v>
          </cell>
        </row>
        <row r="233">
          <cell r="A233">
            <v>6369012</v>
          </cell>
          <cell r="B233" t="str">
            <v>INTERNET SUPPLIER</v>
          </cell>
          <cell r="C233">
            <v>24</v>
          </cell>
          <cell r="D233">
            <v>9</v>
          </cell>
          <cell r="E233">
            <v>33</v>
          </cell>
        </row>
        <row r="234">
          <cell r="A234">
            <v>6759003</v>
          </cell>
          <cell r="B234" t="str">
            <v>COMPUTER SUPPLIES</v>
          </cell>
          <cell r="C234">
            <v>69</v>
          </cell>
          <cell r="D234">
            <v>22</v>
          </cell>
          <cell r="E234">
            <v>91</v>
          </cell>
        </row>
        <row r="235">
          <cell r="A235">
            <v>6759016</v>
          </cell>
          <cell r="B235" t="str">
            <v>MICROFILMING</v>
          </cell>
          <cell r="C235">
            <v>51</v>
          </cell>
          <cell r="D235">
            <v>8</v>
          </cell>
          <cell r="E235">
            <v>59</v>
          </cell>
        </row>
        <row r="237">
          <cell r="A237" t="str">
            <v>401.1LL</v>
          </cell>
          <cell r="B237" t="str">
            <v>IT DEPARTMENT</v>
          </cell>
          <cell r="C237">
            <v>416</v>
          </cell>
          <cell r="D237">
            <v>97</v>
          </cell>
          <cell r="E237">
            <v>513</v>
          </cell>
        </row>
        <row r="239">
          <cell r="A239">
            <v>6049000</v>
          </cell>
          <cell r="B239" t="str">
            <v>EMP PENSIONS &amp; BENEFITS</v>
          </cell>
          <cell r="C239">
            <v>0</v>
          </cell>
          <cell r="D239">
            <v>1082</v>
          </cell>
          <cell r="E239">
            <v>1082</v>
          </cell>
        </row>
        <row r="240">
          <cell r="A240">
            <v>6049010</v>
          </cell>
          <cell r="B240" t="str">
            <v>HEALTH INS REIMBURSEMENTS</v>
          </cell>
          <cell r="C240">
            <v>4899</v>
          </cell>
          <cell r="D240">
            <v>1717</v>
          </cell>
          <cell r="E240">
            <v>6616</v>
          </cell>
        </row>
        <row r="241">
          <cell r="A241">
            <v>6049011</v>
          </cell>
          <cell r="B241" t="str">
            <v>EMPLOYEE INS DEDUCTIONS</v>
          </cell>
          <cell r="C241">
            <v>-412</v>
          </cell>
          <cell r="D241">
            <v>-271</v>
          </cell>
          <cell r="E241">
            <v>-683</v>
          </cell>
        </row>
        <row r="242">
          <cell r="A242">
            <v>6049012</v>
          </cell>
          <cell r="B242" t="str">
            <v>HEALTH COSTS &amp; OTHER</v>
          </cell>
          <cell r="C242">
            <v>35</v>
          </cell>
          <cell r="D242">
            <v>36</v>
          </cell>
          <cell r="E242">
            <v>71</v>
          </cell>
        </row>
        <row r="243">
          <cell r="A243">
            <v>6049015</v>
          </cell>
          <cell r="B243" t="str">
            <v>DENTAL INS REIMBURSEMENTS</v>
          </cell>
          <cell r="C243">
            <v>130</v>
          </cell>
          <cell r="D243">
            <v>95</v>
          </cell>
          <cell r="E243">
            <v>225</v>
          </cell>
        </row>
        <row r="244">
          <cell r="A244">
            <v>6049020</v>
          </cell>
          <cell r="B244" t="str">
            <v>PENSION CONTRIBUTIONS</v>
          </cell>
          <cell r="C244">
            <v>1254</v>
          </cell>
          <cell r="D244">
            <v>478</v>
          </cell>
          <cell r="E244">
            <v>1732</v>
          </cell>
        </row>
        <row r="245">
          <cell r="A245">
            <v>6049050</v>
          </cell>
          <cell r="B245" t="str">
            <v>HEALTH INS PREMIUMS</v>
          </cell>
          <cell r="C245">
            <v>238</v>
          </cell>
          <cell r="D245">
            <v>183</v>
          </cell>
          <cell r="E245">
            <v>421</v>
          </cell>
        </row>
        <row r="246">
          <cell r="A246">
            <v>6049055</v>
          </cell>
          <cell r="B246" t="str">
            <v>DENTAL PREMIUMS</v>
          </cell>
          <cell r="C246">
            <v>22</v>
          </cell>
          <cell r="D246">
            <v>13</v>
          </cell>
          <cell r="E246">
            <v>35</v>
          </cell>
        </row>
        <row r="247">
          <cell r="A247">
            <v>6049060</v>
          </cell>
          <cell r="B247" t="str">
            <v>TERM LIFE INS</v>
          </cell>
          <cell r="C247">
            <v>51</v>
          </cell>
          <cell r="D247">
            <v>42</v>
          </cell>
          <cell r="E247">
            <v>93</v>
          </cell>
        </row>
        <row r="248">
          <cell r="A248">
            <v>6049065</v>
          </cell>
          <cell r="B248" t="str">
            <v>TERM LIFE INS - OPT</v>
          </cell>
          <cell r="C248">
            <v>1</v>
          </cell>
          <cell r="D248">
            <v>1</v>
          </cell>
          <cell r="E248">
            <v>2</v>
          </cell>
        </row>
        <row r="249">
          <cell r="A249">
            <v>6049067</v>
          </cell>
          <cell r="B249" t="str">
            <v>AFLAC</v>
          </cell>
          <cell r="C249">
            <v>0</v>
          </cell>
          <cell r="D249">
            <v>2</v>
          </cell>
          <cell r="E249">
            <v>2</v>
          </cell>
        </row>
        <row r="250">
          <cell r="A250">
            <v>6049070</v>
          </cell>
          <cell r="B250" t="str">
            <v>401K/ESOP CONTRIBUTIONS</v>
          </cell>
          <cell r="C250">
            <v>1655</v>
          </cell>
          <cell r="D250">
            <v>590</v>
          </cell>
          <cell r="E250">
            <v>2245</v>
          </cell>
        </row>
        <row r="251">
          <cell r="A251">
            <v>6049080</v>
          </cell>
          <cell r="B251" t="str">
            <v>DISABILITY INSURANCE</v>
          </cell>
          <cell r="C251">
            <v>28</v>
          </cell>
          <cell r="D251">
            <v>23</v>
          </cell>
          <cell r="E251">
            <v>51</v>
          </cell>
        </row>
        <row r="252">
          <cell r="A252">
            <v>6049090</v>
          </cell>
          <cell r="B252" t="str">
            <v>OTHER EMP PENS &amp; BENEFITS</v>
          </cell>
          <cell r="C252">
            <v>285</v>
          </cell>
          <cell r="D252">
            <v>91</v>
          </cell>
          <cell r="E252">
            <v>376</v>
          </cell>
        </row>
        <row r="254">
          <cell r="A254" t="str">
            <v>401.1N</v>
          </cell>
          <cell r="B254" t="str">
            <v>EMPLOYEE PENSION&amp;BENEFITS</v>
          </cell>
          <cell r="C254">
            <v>8186</v>
          </cell>
          <cell r="D254">
            <v>4082</v>
          </cell>
          <cell r="E254">
            <v>12268</v>
          </cell>
        </row>
        <row r="256">
          <cell r="A256">
            <v>6599090</v>
          </cell>
          <cell r="B256" t="str">
            <v>OTHER INS</v>
          </cell>
          <cell r="C256">
            <v>8320</v>
          </cell>
          <cell r="D256">
            <v>2713</v>
          </cell>
          <cell r="E256">
            <v>11033</v>
          </cell>
        </row>
        <row r="258">
          <cell r="A258" t="str">
            <v>401.1O</v>
          </cell>
          <cell r="B258" t="str">
            <v>INSURANCE</v>
          </cell>
          <cell r="C258">
            <v>8320</v>
          </cell>
          <cell r="D258">
            <v>2713</v>
          </cell>
          <cell r="E258">
            <v>11033</v>
          </cell>
        </row>
        <row r="260">
          <cell r="A260">
            <v>7668010</v>
          </cell>
          <cell r="B260" t="str">
            <v>RATE CASE EXPENSE</v>
          </cell>
          <cell r="C260">
            <v>3926.4</v>
          </cell>
          <cell r="D260">
            <v>0</v>
          </cell>
          <cell r="E260">
            <v>3926.4</v>
          </cell>
        </row>
        <row r="262">
          <cell r="A262" t="str">
            <v>401.1P</v>
          </cell>
          <cell r="B262" t="str">
            <v>REGULATORY COMMISSION EXP</v>
          </cell>
          <cell r="C262">
            <v>3926.4</v>
          </cell>
          <cell r="D262">
            <v>0</v>
          </cell>
          <cell r="E262">
            <v>3926.4</v>
          </cell>
        </row>
        <row r="264">
          <cell r="A264">
            <v>6759001</v>
          </cell>
          <cell r="B264" t="str">
            <v>PUBL SUBSCRIPTIONS &amp; TAPES</v>
          </cell>
          <cell r="C264">
            <v>41</v>
          </cell>
          <cell r="D264">
            <v>12</v>
          </cell>
          <cell r="E264">
            <v>53</v>
          </cell>
        </row>
        <row r="265">
          <cell r="A265">
            <v>6759002</v>
          </cell>
          <cell r="B265" t="str">
            <v>ANSWERING SERV</v>
          </cell>
          <cell r="C265">
            <v>-1</v>
          </cell>
          <cell r="D265">
            <v>753</v>
          </cell>
          <cell r="E265">
            <v>752</v>
          </cell>
        </row>
        <row r="266">
          <cell r="A266">
            <v>6759004</v>
          </cell>
          <cell r="B266" t="str">
            <v>PRINTING &amp; BLUEPRINTS</v>
          </cell>
          <cell r="C266">
            <v>66</v>
          </cell>
          <cell r="D266">
            <v>79</v>
          </cell>
          <cell r="E266">
            <v>145</v>
          </cell>
        </row>
        <row r="267">
          <cell r="A267">
            <v>6759006</v>
          </cell>
          <cell r="B267" t="str">
            <v>UPS &amp; AIR FREIGHT</v>
          </cell>
          <cell r="C267">
            <v>669.15</v>
          </cell>
          <cell r="D267">
            <v>33</v>
          </cell>
          <cell r="E267">
            <v>702.15</v>
          </cell>
        </row>
        <row r="268">
          <cell r="A268">
            <v>6759008</v>
          </cell>
          <cell r="B268" t="str">
            <v>XEROX</v>
          </cell>
          <cell r="C268">
            <v>56</v>
          </cell>
          <cell r="D268">
            <v>10</v>
          </cell>
          <cell r="E268">
            <v>66</v>
          </cell>
        </row>
        <row r="269">
          <cell r="A269">
            <v>6759009</v>
          </cell>
          <cell r="B269" t="str">
            <v>OFFICE SUPPLY STORES</v>
          </cell>
          <cell r="C269">
            <v>161</v>
          </cell>
          <cell r="D269">
            <v>97</v>
          </cell>
          <cell r="E269">
            <v>258</v>
          </cell>
        </row>
        <row r="270">
          <cell r="A270">
            <v>6759010</v>
          </cell>
          <cell r="B270" t="str">
            <v>REIM OFFICE EMPLOYEE EXPENSES</v>
          </cell>
          <cell r="C270">
            <v>11</v>
          </cell>
          <cell r="D270">
            <v>7</v>
          </cell>
          <cell r="E270">
            <v>18</v>
          </cell>
        </row>
        <row r="271">
          <cell r="A271">
            <v>6759013</v>
          </cell>
          <cell r="B271" t="str">
            <v>CLEANING SUPPLIES</v>
          </cell>
          <cell r="C271">
            <v>14</v>
          </cell>
          <cell r="D271">
            <v>5</v>
          </cell>
          <cell r="E271">
            <v>19</v>
          </cell>
        </row>
        <row r="272">
          <cell r="A272">
            <v>6759014</v>
          </cell>
          <cell r="B272" t="str">
            <v>MEMBERSHIPS - OFFICE EMPLOYEE</v>
          </cell>
          <cell r="C272">
            <v>5</v>
          </cell>
          <cell r="D272">
            <v>2</v>
          </cell>
          <cell r="E272">
            <v>7</v>
          </cell>
        </row>
        <row r="273">
          <cell r="A273">
            <v>6759090</v>
          </cell>
          <cell r="B273" t="str">
            <v>OTHER OFFICE EXPENSES</v>
          </cell>
          <cell r="C273">
            <v>57</v>
          </cell>
          <cell r="D273">
            <v>15</v>
          </cell>
          <cell r="E273">
            <v>72</v>
          </cell>
        </row>
        <row r="276">
          <cell r="A276" t="str">
            <v>PERIOD ENDING: 12/31/05               12:29:07 22 DEC 2008 (NV.1CO.TB2LY) PAGE 6</v>
          </cell>
        </row>
        <row r="277">
          <cell r="A277" t="str">
            <v xml:space="preserve">COMPANY: C-005 APPLE CANYON UTILITY CO.                                         </v>
          </cell>
        </row>
        <row r="279">
          <cell r="A279" t="str">
            <v>DETAIL TB BY SUB</v>
          </cell>
        </row>
        <row r="281">
          <cell r="A281" t="str">
            <v xml:space="preserve">                  U T I L I T I E S ,  I N C O R P O R A T E D</v>
          </cell>
        </row>
        <row r="283">
          <cell r="A283" t="str">
            <v xml:space="preserve">                              DETAIL TRIAL BALANCE</v>
          </cell>
        </row>
        <row r="285">
          <cell r="A285" t="str">
            <v>ACCOUNT               DESCRIPTION                  BEG-BALANCE       CURRENT       END-BALANCE</v>
          </cell>
        </row>
        <row r="286">
          <cell r="A286" t="str">
            <v>-------               -----------                  -----------       -------       -----------</v>
          </cell>
        </row>
        <row r="287">
          <cell r="A287" t="str">
            <v>401.1R</v>
          </cell>
          <cell r="B287" t="str">
            <v>OFFICE SUPPLIES</v>
          </cell>
          <cell r="C287">
            <v>1079.1500000000001</v>
          </cell>
          <cell r="D287">
            <v>1013</v>
          </cell>
          <cell r="E287">
            <v>2092.15</v>
          </cell>
        </row>
        <row r="289">
          <cell r="A289">
            <v>6759005</v>
          </cell>
          <cell r="B289" t="str">
            <v>POSTAGE &amp; POSTAGE METER-OFFICE</v>
          </cell>
          <cell r="C289">
            <v>2695</v>
          </cell>
          <cell r="D289">
            <v>41</v>
          </cell>
          <cell r="E289">
            <v>2736</v>
          </cell>
        </row>
        <row r="290">
          <cell r="A290">
            <v>6759007</v>
          </cell>
          <cell r="B290" t="str">
            <v>PRINTING CUSTOMER SERVICE</v>
          </cell>
          <cell r="C290">
            <v>278.08</v>
          </cell>
          <cell r="D290">
            <v>8</v>
          </cell>
          <cell r="E290">
            <v>286.08</v>
          </cell>
        </row>
        <row r="291">
          <cell r="A291">
            <v>6759011</v>
          </cell>
          <cell r="B291" t="str">
            <v>ENVELOPES</v>
          </cell>
          <cell r="C291">
            <v>1046</v>
          </cell>
          <cell r="D291">
            <v>242</v>
          </cell>
          <cell r="E291">
            <v>1288</v>
          </cell>
        </row>
        <row r="292">
          <cell r="A292">
            <v>6759012</v>
          </cell>
          <cell r="B292" t="str">
            <v>BILL STOCK</v>
          </cell>
          <cell r="C292">
            <v>171</v>
          </cell>
          <cell r="D292">
            <v>49</v>
          </cell>
          <cell r="E292">
            <v>220</v>
          </cell>
        </row>
        <row r="293">
          <cell r="A293">
            <v>6759051</v>
          </cell>
          <cell r="B293" t="str">
            <v>COMPUTER SUPPLIES - BILLING</v>
          </cell>
          <cell r="C293">
            <v>86</v>
          </cell>
          <cell r="D293">
            <v>27</v>
          </cell>
          <cell r="E293">
            <v>113</v>
          </cell>
        </row>
        <row r="295">
          <cell r="A295" t="str">
            <v>401.1RR</v>
          </cell>
          <cell r="B295" t="str">
            <v>BILLING &amp; CUSTOMER SERVICE</v>
          </cell>
          <cell r="C295">
            <v>4276.08</v>
          </cell>
          <cell r="D295">
            <v>367</v>
          </cell>
          <cell r="E295">
            <v>4643.08</v>
          </cell>
        </row>
        <row r="297">
          <cell r="A297">
            <v>6759110</v>
          </cell>
          <cell r="B297" t="str">
            <v>OFFICE TELEPHONE</v>
          </cell>
          <cell r="C297">
            <v>22</v>
          </cell>
          <cell r="D297">
            <v>4</v>
          </cell>
          <cell r="E297">
            <v>26</v>
          </cell>
        </row>
        <row r="298">
          <cell r="A298">
            <v>6759120</v>
          </cell>
          <cell r="B298" t="str">
            <v>OFFICE ELECTRIC</v>
          </cell>
          <cell r="C298">
            <v>161</v>
          </cell>
          <cell r="D298">
            <v>45</v>
          </cell>
          <cell r="E298">
            <v>206</v>
          </cell>
        </row>
        <row r="299">
          <cell r="A299">
            <v>6759125</v>
          </cell>
          <cell r="B299" t="str">
            <v>OFFICE WATER</v>
          </cell>
          <cell r="C299">
            <v>33</v>
          </cell>
          <cell r="D299">
            <v>14</v>
          </cell>
          <cell r="E299">
            <v>47</v>
          </cell>
        </row>
        <row r="300">
          <cell r="A300">
            <v>6759130</v>
          </cell>
          <cell r="B300" t="str">
            <v>OFFICE GAS</v>
          </cell>
          <cell r="C300">
            <v>59</v>
          </cell>
          <cell r="D300">
            <v>18</v>
          </cell>
          <cell r="E300">
            <v>77</v>
          </cell>
        </row>
        <row r="301">
          <cell r="A301">
            <v>6759135</v>
          </cell>
          <cell r="B301" t="str">
            <v>OPERATIONS TELEPHONES</v>
          </cell>
          <cell r="C301">
            <v>2484.35</v>
          </cell>
          <cell r="D301">
            <v>57</v>
          </cell>
          <cell r="E301">
            <v>2541.35</v>
          </cell>
        </row>
        <row r="302">
          <cell r="A302">
            <v>6759136</v>
          </cell>
          <cell r="B302" t="str">
            <v>OPERATIONS TELEPHONES-LONG DIST</v>
          </cell>
          <cell r="C302">
            <v>30</v>
          </cell>
          <cell r="D302">
            <v>10</v>
          </cell>
          <cell r="E302">
            <v>40</v>
          </cell>
        </row>
        <row r="304">
          <cell r="A304" t="str">
            <v>401.1S</v>
          </cell>
          <cell r="B304" t="str">
            <v>OFFICE UTILITIES</v>
          </cell>
          <cell r="C304">
            <v>2789.35</v>
          </cell>
          <cell r="D304">
            <v>148</v>
          </cell>
          <cell r="E304">
            <v>2937.35</v>
          </cell>
        </row>
        <row r="306">
          <cell r="A306">
            <v>6759210</v>
          </cell>
          <cell r="B306" t="str">
            <v>OFFICE CLEANING SERV</v>
          </cell>
          <cell r="C306">
            <v>168</v>
          </cell>
          <cell r="D306">
            <v>55</v>
          </cell>
          <cell r="E306">
            <v>223</v>
          </cell>
        </row>
        <row r="307">
          <cell r="A307">
            <v>6759220</v>
          </cell>
          <cell r="B307" t="str">
            <v>LNDSCPING MOWING &amp; SNOWPLWNG</v>
          </cell>
          <cell r="C307">
            <v>166</v>
          </cell>
          <cell r="D307">
            <v>80</v>
          </cell>
          <cell r="E307">
            <v>246</v>
          </cell>
        </row>
        <row r="308">
          <cell r="A308">
            <v>6759230</v>
          </cell>
          <cell r="B308" t="str">
            <v>OFFICE GARBAGE REMOVAL</v>
          </cell>
          <cell r="C308">
            <v>12</v>
          </cell>
          <cell r="D308">
            <v>4</v>
          </cell>
          <cell r="E308">
            <v>16</v>
          </cell>
        </row>
        <row r="309">
          <cell r="A309">
            <v>6759260</v>
          </cell>
          <cell r="B309" t="str">
            <v>REPAIR OFF MACH &amp; HEATING</v>
          </cell>
          <cell r="C309">
            <v>52</v>
          </cell>
          <cell r="D309">
            <v>0</v>
          </cell>
          <cell r="E309">
            <v>52</v>
          </cell>
        </row>
        <row r="310">
          <cell r="A310">
            <v>6759290</v>
          </cell>
          <cell r="B310" t="str">
            <v>OTHER OFFICE MAINT</v>
          </cell>
          <cell r="C310">
            <v>257</v>
          </cell>
          <cell r="D310">
            <v>163</v>
          </cell>
          <cell r="E310">
            <v>420</v>
          </cell>
        </row>
        <row r="312">
          <cell r="A312" t="str">
            <v>401.1U</v>
          </cell>
          <cell r="B312" t="str">
            <v>OFFICE MAINTENANCE</v>
          </cell>
          <cell r="C312">
            <v>655</v>
          </cell>
          <cell r="D312">
            <v>302</v>
          </cell>
          <cell r="E312">
            <v>957</v>
          </cell>
        </row>
        <row r="314">
          <cell r="A314">
            <v>6759330</v>
          </cell>
          <cell r="B314" t="str">
            <v>MEMBERSHIPS - COMPANY</v>
          </cell>
          <cell r="C314">
            <v>0</v>
          </cell>
          <cell r="D314">
            <v>2</v>
          </cell>
          <cell r="E314">
            <v>2</v>
          </cell>
        </row>
        <row r="315">
          <cell r="A315">
            <v>7048050</v>
          </cell>
          <cell r="B315" t="str">
            <v>EMPLOYEES ED EXPENSES</v>
          </cell>
          <cell r="C315">
            <v>1</v>
          </cell>
          <cell r="D315">
            <v>0</v>
          </cell>
          <cell r="E315">
            <v>1</v>
          </cell>
        </row>
        <row r="316">
          <cell r="A316">
            <v>7048055</v>
          </cell>
          <cell r="B316" t="str">
            <v>OFFICE EDUCATION/TRAIN. EXP</v>
          </cell>
          <cell r="C316">
            <v>225</v>
          </cell>
          <cell r="D316">
            <v>58</v>
          </cell>
          <cell r="E316">
            <v>283</v>
          </cell>
        </row>
        <row r="317">
          <cell r="A317">
            <v>7758370</v>
          </cell>
          <cell r="B317" t="str">
            <v>MEALS &amp; RELATED EXP</v>
          </cell>
          <cell r="C317">
            <v>42</v>
          </cell>
          <cell r="D317">
            <v>30</v>
          </cell>
          <cell r="E317">
            <v>72</v>
          </cell>
        </row>
        <row r="318">
          <cell r="A318">
            <v>7758380</v>
          </cell>
          <cell r="B318" t="str">
            <v>BANK SERV CHARGES</v>
          </cell>
          <cell r="C318">
            <v>882</v>
          </cell>
          <cell r="D318">
            <v>376</v>
          </cell>
          <cell r="E318">
            <v>1258</v>
          </cell>
        </row>
        <row r="319">
          <cell r="A319">
            <v>7758390</v>
          </cell>
          <cell r="B319" t="str">
            <v>OTHER MISC GENERAL</v>
          </cell>
          <cell r="C319">
            <v>142</v>
          </cell>
          <cell r="D319">
            <v>48</v>
          </cell>
          <cell r="E319">
            <v>190</v>
          </cell>
        </row>
        <row r="321">
          <cell r="A321" t="str">
            <v>401.1V</v>
          </cell>
          <cell r="B321" t="str">
            <v>MISCELLANEOUS EXPENSE</v>
          </cell>
          <cell r="C321">
            <v>1292</v>
          </cell>
          <cell r="D321">
            <v>514</v>
          </cell>
          <cell r="E321">
            <v>1806</v>
          </cell>
        </row>
        <row r="323">
          <cell r="A323">
            <v>6755070</v>
          </cell>
          <cell r="B323" t="str">
            <v>WATER PERMITS</v>
          </cell>
          <cell r="C323">
            <v>250</v>
          </cell>
          <cell r="D323">
            <v>0</v>
          </cell>
          <cell r="E323">
            <v>250</v>
          </cell>
        </row>
        <row r="324">
          <cell r="A324">
            <v>6755090</v>
          </cell>
          <cell r="B324" t="str">
            <v>WATER-OTHER MAINT EXP</v>
          </cell>
          <cell r="C324">
            <v>90.44</v>
          </cell>
          <cell r="D324">
            <v>0</v>
          </cell>
          <cell r="E324">
            <v>90.44</v>
          </cell>
        </row>
        <row r="325">
          <cell r="A325">
            <v>6759503</v>
          </cell>
          <cell r="B325" t="str">
            <v>WATER-MAINT SUPPLIES</v>
          </cell>
          <cell r="C325">
            <v>2231.52</v>
          </cell>
          <cell r="D325">
            <v>0</v>
          </cell>
          <cell r="E325">
            <v>2231.52</v>
          </cell>
        </row>
        <row r="326">
          <cell r="A326">
            <v>6759506</v>
          </cell>
          <cell r="B326" t="str">
            <v>WATER-MAINT REPAIRS</v>
          </cell>
          <cell r="C326">
            <v>1046.77</v>
          </cell>
          <cell r="D326">
            <v>0</v>
          </cell>
          <cell r="E326">
            <v>1046.77</v>
          </cell>
        </row>
        <row r="327">
          <cell r="A327">
            <v>6759507</v>
          </cell>
          <cell r="B327" t="str">
            <v>WATER-MAIN BREAKS</v>
          </cell>
          <cell r="C327">
            <v>878.15</v>
          </cell>
          <cell r="D327">
            <v>0</v>
          </cell>
          <cell r="E327">
            <v>878.15</v>
          </cell>
        </row>
        <row r="329">
          <cell r="A329" t="str">
            <v>401.1X</v>
          </cell>
          <cell r="B329" t="str">
            <v>MAINTENANCE-WATER PLANT</v>
          </cell>
          <cell r="C329">
            <v>4496.88</v>
          </cell>
          <cell r="D329">
            <v>0</v>
          </cell>
          <cell r="E329">
            <v>4496.88</v>
          </cell>
        </row>
        <row r="331">
          <cell r="A331">
            <v>6759405</v>
          </cell>
          <cell r="B331" t="str">
            <v>COMMUNICATION EXPENSES</v>
          </cell>
          <cell r="C331">
            <v>785</v>
          </cell>
          <cell r="D331">
            <v>313</v>
          </cell>
          <cell r="E331">
            <v>1098</v>
          </cell>
        </row>
        <row r="332">
          <cell r="A332">
            <v>6759412</v>
          </cell>
          <cell r="B332" t="str">
            <v>UNIFORMS</v>
          </cell>
          <cell r="C332">
            <v>380.84</v>
          </cell>
          <cell r="D332">
            <v>0</v>
          </cell>
          <cell r="E332">
            <v>380.84</v>
          </cell>
        </row>
        <row r="333">
          <cell r="A333">
            <v>6759430</v>
          </cell>
          <cell r="B333" t="str">
            <v>SALES/USE TAX EXPENSE</v>
          </cell>
          <cell r="C333">
            <v>354.02</v>
          </cell>
          <cell r="D333">
            <v>0</v>
          </cell>
          <cell r="E333">
            <v>354.02</v>
          </cell>
        </row>
        <row r="335">
          <cell r="A335" t="str">
            <v>401.1Z</v>
          </cell>
          <cell r="B335" t="str">
            <v>MAINTENANCE-WTR&amp;SWR PLANT</v>
          </cell>
          <cell r="C335">
            <v>1519.86</v>
          </cell>
          <cell r="D335">
            <v>313</v>
          </cell>
          <cell r="E335">
            <v>1832.86</v>
          </cell>
        </row>
        <row r="337">
          <cell r="A337" t="str">
            <v>PERIOD ENDING: 12/31/05               12:29:07 22 DEC 2008 (NV.1CO.TB2LY) PAGE 7</v>
          </cell>
        </row>
        <row r="338">
          <cell r="A338" t="str">
            <v xml:space="preserve">COMPANY: C-005 APPLE CANYON UTILITY CO.                                         </v>
          </cell>
        </row>
        <row r="340">
          <cell r="A340" t="str">
            <v>DETAIL TB BY SUB</v>
          </cell>
        </row>
        <row r="342">
          <cell r="A342" t="str">
            <v xml:space="preserve">                  U T I L I T I E S ,  I N C O R P O R A T E D</v>
          </cell>
        </row>
        <row r="344">
          <cell r="A344" t="str">
            <v xml:space="preserve">                              DETAIL TRIAL BALANCE</v>
          </cell>
        </row>
        <row r="346">
          <cell r="A346" t="str">
            <v>ACCOUNT               DESCRIPTION                  BEG-BALANCE       CURRENT       END-BALANCE</v>
          </cell>
        </row>
        <row r="347">
          <cell r="A347" t="str">
            <v>-------               -----------                  -----------       -------       -----------</v>
          </cell>
        </row>
        <row r="349">
          <cell r="A349">
            <v>6759017</v>
          </cell>
          <cell r="B349" t="str">
            <v>OPERATORS-CLEANING SUPPLIES</v>
          </cell>
          <cell r="C349">
            <v>134.94999999999999</v>
          </cell>
          <cell r="D349">
            <v>0</v>
          </cell>
          <cell r="E349">
            <v>134.94999999999999</v>
          </cell>
        </row>
        <row r="350">
          <cell r="A350">
            <v>6759018</v>
          </cell>
          <cell r="B350" t="str">
            <v>OPERATORS-OTHER OFFICE EXPENSE</v>
          </cell>
          <cell r="C350">
            <v>211.55</v>
          </cell>
          <cell r="D350">
            <v>-2</v>
          </cell>
          <cell r="E350">
            <v>209.55</v>
          </cell>
        </row>
        <row r="351">
          <cell r="A351">
            <v>6759019</v>
          </cell>
          <cell r="B351" t="str">
            <v>OPERATORS-PUBLICATIONS/SUSCRIPTIONS</v>
          </cell>
          <cell r="C351">
            <v>3</v>
          </cell>
          <cell r="D351">
            <v>0</v>
          </cell>
          <cell r="E351">
            <v>3</v>
          </cell>
        </row>
        <row r="352">
          <cell r="A352">
            <v>6759410</v>
          </cell>
          <cell r="B352" t="str">
            <v>OPERATORS ED EXPENSES</v>
          </cell>
          <cell r="C352">
            <v>0</v>
          </cell>
          <cell r="D352">
            <v>82</v>
          </cell>
          <cell r="E352">
            <v>82</v>
          </cell>
        </row>
        <row r="353">
          <cell r="A353">
            <v>6759413</v>
          </cell>
          <cell r="B353" t="str">
            <v>OPERATORS-POSTAGE</v>
          </cell>
          <cell r="C353">
            <v>193.6</v>
          </cell>
          <cell r="D353">
            <v>0</v>
          </cell>
          <cell r="E353">
            <v>193.6</v>
          </cell>
        </row>
        <row r="354">
          <cell r="A354">
            <v>6759414</v>
          </cell>
          <cell r="B354" t="str">
            <v>OPERATORS-OFFICE SUPPLY STORES</v>
          </cell>
          <cell r="C354">
            <v>398.3</v>
          </cell>
          <cell r="D354">
            <v>45</v>
          </cell>
          <cell r="E354">
            <v>443.3</v>
          </cell>
        </row>
        <row r="355">
          <cell r="A355">
            <v>6759416</v>
          </cell>
          <cell r="B355" t="str">
            <v>OPERATORS-MEMBERSHIPS</v>
          </cell>
          <cell r="C355">
            <v>201</v>
          </cell>
          <cell r="D355">
            <v>73</v>
          </cell>
          <cell r="E355">
            <v>274</v>
          </cell>
        </row>
        <row r="357">
          <cell r="A357" t="str">
            <v>401.1ZZ</v>
          </cell>
          <cell r="B357" t="str">
            <v>OPERATORS EXPENSES</v>
          </cell>
          <cell r="C357">
            <v>1142.4000000000001</v>
          </cell>
          <cell r="D357">
            <v>198</v>
          </cell>
          <cell r="E357">
            <v>1340.4</v>
          </cell>
        </row>
        <row r="359">
          <cell r="A359">
            <v>6355010</v>
          </cell>
          <cell r="B359" t="str">
            <v>WATER TESTS</v>
          </cell>
          <cell r="C359">
            <v>7379.35</v>
          </cell>
          <cell r="D359">
            <v>0</v>
          </cell>
          <cell r="E359">
            <v>7379.35</v>
          </cell>
        </row>
        <row r="360">
          <cell r="A360">
            <v>6355030</v>
          </cell>
          <cell r="B360" t="str">
            <v>TESTING EQUIP &amp; CHEM</v>
          </cell>
          <cell r="C360">
            <v>100.09</v>
          </cell>
          <cell r="D360">
            <v>0</v>
          </cell>
          <cell r="E360">
            <v>100.09</v>
          </cell>
        </row>
        <row r="362">
          <cell r="A362" t="str">
            <v>401.2B</v>
          </cell>
          <cell r="B362" t="str">
            <v>MAINTENANCE-TESTING</v>
          </cell>
          <cell r="C362">
            <v>7479.44</v>
          </cell>
          <cell r="D362">
            <v>0</v>
          </cell>
          <cell r="E362">
            <v>7479.44</v>
          </cell>
        </row>
        <row r="364">
          <cell r="A364">
            <v>6501020</v>
          </cell>
          <cell r="B364" t="str">
            <v>GASOLINE</v>
          </cell>
          <cell r="C364">
            <v>3252.45</v>
          </cell>
          <cell r="D364">
            <v>1188</v>
          </cell>
          <cell r="E364">
            <v>4440.45</v>
          </cell>
        </row>
        <row r="365">
          <cell r="A365">
            <v>6501030</v>
          </cell>
          <cell r="B365" t="str">
            <v>AUTO REPAIR &amp; TIRES</v>
          </cell>
          <cell r="C365">
            <v>1627.85</v>
          </cell>
          <cell r="D365">
            <v>516</v>
          </cell>
          <cell r="E365">
            <v>2143.85</v>
          </cell>
        </row>
        <row r="366">
          <cell r="A366">
            <v>6501040</v>
          </cell>
          <cell r="B366" t="str">
            <v>AUTO LICENSES</v>
          </cell>
          <cell r="C366">
            <v>95</v>
          </cell>
          <cell r="D366">
            <v>37</v>
          </cell>
          <cell r="E366">
            <v>132</v>
          </cell>
        </row>
        <row r="368">
          <cell r="A368" t="str">
            <v>401.2D</v>
          </cell>
          <cell r="B368" t="str">
            <v>TRANSPORTATION EXPENSE</v>
          </cell>
          <cell r="C368">
            <v>4975.3</v>
          </cell>
          <cell r="D368">
            <v>1741</v>
          </cell>
          <cell r="E368">
            <v>6716.3</v>
          </cell>
        </row>
        <row r="370">
          <cell r="A370">
            <v>4032010</v>
          </cell>
          <cell r="B370" t="str">
            <v>DEPRECIATION-WATER PLANT</v>
          </cell>
          <cell r="C370">
            <v>26044.04</v>
          </cell>
          <cell r="D370">
            <v>22</v>
          </cell>
          <cell r="E370">
            <v>26066.04</v>
          </cell>
        </row>
        <row r="371">
          <cell r="A371">
            <v>4032090</v>
          </cell>
          <cell r="B371" t="str">
            <v>DEPRECIATION-10190</v>
          </cell>
          <cell r="C371">
            <v>427</v>
          </cell>
          <cell r="D371">
            <v>134</v>
          </cell>
          <cell r="E371">
            <v>561</v>
          </cell>
        </row>
        <row r="372">
          <cell r="A372">
            <v>4032091</v>
          </cell>
          <cell r="B372" t="str">
            <v>DEPRECIATION-10191</v>
          </cell>
          <cell r="C372">
            <v>522</v>
          </cell>
          <cell r="D372">
            <v>294</v>
          </cell>
          <cell r="E372">
            <v>816</v>
          </cell>
        </row>
        <row r="373">
          <cell r="A373">
            <v>4032092</v>
          </cell>
          <cell r="B373" t="str">
            <v>DEPRECIATION-10300</v>
          </cell>
          <cell r="C373">
            <v>3500</v>
          </cell>
          <cell r="D373">
            <v>1556</v>
          </cell>
          <cell r="E373">
            <v>5056</v>
          </cell>
        </row>
        <row r="374">
          <cell r="A374">
            <v>4032093</v>
          </cell>
          <cell r="B374" t="str">
            <v>DEPRECIATION-10193</v>
          </cell>
          <cell r="C374">
            <v>18</v>
          </cell>
          <cell r="D374">
            <v>5</v>
          </cell>
          <cell r="E374">
            <v>23</v>
          </cell>
        </row>
        <row r="375">
          <cell r="A375">
            <v>4032098</v>
          </cell>
          <cell r="B375" t="str">
            <v>DEPRECIATION-COMPUTER</v>
          </cell>
          <cell r="C375">
            <v>817</v>
          </cell>
          <cell r="D375">
            <v>335</v>
          </cell>
          <cell r="E375">
            <v>1152</v>
          </cell>
        </row>
        <row r="377">
          <cell r="A377">
            <v>403.2</v>
          </cell>
          <cell r="B377" t="str">
            <v>DEPRECIATION EXP-WATER</v>
          </cell>
          <cell r="C377">
            <v>31328.04</v>
          </cell>
          <cell r="D377">
            <v>2346</v>
          </cell>
          <cell r="E377">
            <v>33674.04</v>
          </cell>
        </row>
        <row r="379">
          <cell r="A379">
            <v>4071000</v>
          </cell>
          <cell r="B379" t="str">
            <v>AMORT EXP-CIA-WATER</v>
          </cell>
          <cell r="C379">
            <v>-10756.8</v>
          </cell>
          <cell r="D379">
            <v>0</v>
          </cell>
          <cell r="E379">
            <v>-10756.8</v>
          </cell>
        </row>
        <row r="381">
          <cell r="A381">
            <v>407.6</v>
          </cell>
          <cell r="B381" t="str">
            <v>AMORT EXP-CIA-WATER</v>
          </cell>
          <cell r="C381">
            <v>-10756.8</v>
          </cell>
          <cell r="D381">
            <v>0</v>
          </cell>
          <cell r="E381">
            <v>-10756.8</v>
          </cell>
        </row>
        <row r="383">
          <cell r="A383">
            <v>4081201</v>
          </cell>
          <cell r="B383" t="str">
            <v>FICA EXPENSE</v>
          </cell>
          <cell r="C383">
            <v>3904</v>
          </cell>
          <cell r="D383">
            <v>1189</v>
          </cell>
          <cell r="E383">
            <v>5093</v>
          </cell>
        </row>
        <row r="384">
          <cell r="A384">
            <v>4091050</v>
          </cell>
          <cell r="B384" t="str">
            <v>FED UNEMPLOYMENT TAX</v>
          </cell>
          <cell r="C384">
            <v>52</v>
          </cell>
          <cell r="D384">
            <v>-13</v>
          </cell>
          <cell r="E384">
            <v>39</v>
          </cell>
        </row>
        <row r="385">
          <cell r="A385">
            <v>4091060</v>
          </cell>
          <cell r="B385" t="str">
            <v>ST UNEMPLOYMENT TAX</v>
          </cell>
          <cell r="C385">
            <v>230</v>
          </cell>
          <cell r="D385">
            <v>-94</v>
          </cell>
          <cell r="E385">
            <v>136</v>
          </cell>
        </row>
        <row r="387">
          <cell r="A387">
            <v>408.2</v>
          </cell>
          <cell r="B387" t="str">
            <v>PAYROLL TAXES</v>
          </cell>
          <cell r="C387">
            <v>4186</v>
          </cell>
          <cell r="D387">
            <v>1082</v>
          </cell>
          <cell r="E387">
            <v>5268</v>
          </cell>
        </row>
        <row r="389">
          <cell r="A389">
            <v>4081004</v>
          </cell>
          <cell r="B389" t="str">
            <v>UTIL OR COMMISSION TAX</v>
          </cell>
          <cell r="C389">
            <v>260</v>
          </cell>
          <cell r="D389">
            <v>0</v>
          </cell>
          <cell r="E389">
            <v>260</v>
          </cell>
        </row>
        <row r="390">
          <cell r="A390">
            <v>4081121</v>
          </cell>
          <cell r="B390" t="str">
            <v>REAL ESTATE TAX</v>
          </cell>
          <cell r="C390">
            <v>3505.74</v>
          </cell>
          <cell r="D390">
            <v>336</v>
          </cell>
          <cell r="E390">
            <v>3841.74</v>
          </cell>
        </row>
        <row r="391">
          <cell r="A391">
            <v>4081122</v>
          </cell>
          <cell r="B391" t="str">
            <v>PERS PROP &amp; ICT TAX</v>
          </cell>
          <cell r="C391">
            <v>6321</v>
          </cell>
          <cell r="D391">
            <v>0</v>
          </cell>
          <cell r="E391">
            <v>6321</v>
          </cell>
        </row>
        <row r="392">
          <cell r="A392">
            <v>4081303</v>
          </cell>
          <cell r="B392" t="str">
            <v>FRANCHISE TAX</v>
          </cell>
          <cell r="C392">
            <v>526</v>
          </cell>
          <cell r="D392">
            <v>0</v>
          </cell>
          <cell r="E392">
            <v>526</v>
          </cell>
        </row>
        <row r="394">
          <cell r="A394">
            <v>408.3</v>
          </cell>
          <cell r="B394" t="str">
            <v>OTHER TAXES</v>
          </cell>
          <cell r="C394">
            <v>10612.74</v>
          </cell>
          <cell r="D394">
            <v>336</v>
          </cell>
          <cell r="E394">
            <v>10948.74</v>
          </cell>
        </row>
        <row r="396">
          <cell r="A396">
            <v>4091000</v>
          </cell>
          <cell r="B396" t="str">
            <v>INCOME TAXES-FEDERAL</v>
          </cell>
          <cell r="C396">
            <v>18631</v>
          </cell>
          <cell r="D396">
            <v>0</v>
          </cell>
          <cell r="E396">
            <v>18631</v>
          </cell>
        </row>
        <row r="398">
          <cell r="A398" t="str">
            <v>PERIOD ENDING: 12/31/05               12:29:07 22 DEC 2008 (NV.1CO.TB2LY) PAGE 8</v>
          </cell>
        </row>
        <row r="399">
          <cell r="A399" t="str">
            <v xml:space="preserve">COMPANY: C-005 APPLE CANYON UTILITY CO.                                         </v>
          </cell>
        </row>
        <row r="401">
          <cell r="A401" t="str">
            <v>DETAIL TB BY SUB</v>
          </cell>
        </row>
        <row r="403">
          <cell r="A403" t="str">
            <v xml:space="preserve">                  U T I L I T I E S ,  I N C O R P O R A T E D</v>
          </cell>
        </row>
        <row r="405">
          <cell r="A405" t="str">
            <v xml:space="preserve">                              DETAIL TRIAL BALANCE</v>
          </cell>
        </row>
        <row r="407">
          <cell r="A407" t="str">
            <v>ACCOUNT               DESCRIPTION                  BEG-BALANCE       CURRENT       END-BALANCE</v>
          </cell>
        </row>
        <row r="408">
          <cell r="A408" t="str">
            <v>-------               -----------                  -----------       -------       -----------</v>
          </cell>
        </row>
        <row r="410">
          <cell r="A410">
            <v>409.1</v>
          </cell>
          <cell r="B410" t="str">
            <v>INCOME TAXES-FEDERAL</v>
          </cell>
          <cell r="C410">
            <v>18631</v>
          </cell>
          <cell r="D410">
            <v>0</v>
          </cell>
          <cell r="E410">
            <v>18631</v>
          </cell>
        </row>
        <row r="412">
          <cell r="A412">
            <v>4091100</v>
          </cell>
          <cell r="B412" t="str">
            <v>INCOME TAXES-STATE</v>
          </cell>
          <cell r="C412">
            <v>4315</v>
          </cell>
          <cell r="D412">
            <v>0</v>
          </cell>
          <cell r="E412">
            <v>4315</v>
          </cell>
        </row>
        <row r="414">
          <cell r="A414">
            <v>409.2</v>
          </cell>
          <cell r="B414" t="str">
            <v>INCOME TAXES-STATE</v>
          </cell>
          <cell r="C414">
            <v>4315</v>
          </cell>
          <cell r="D414">
            <v>0</v>
          </cell>
          <cell r="E414">
            <v>4315</v>
          </cell>
        </row>
        <row r="416">
          <cell r="A416">
            <v>4101100</v>
          </cell>
          <cell r="B416" t="str">
            <v>DEF INCOME TAXES-STATE</v>
          </cell>
          <cell r="C416">
            <v>571</v>
          </cell>
          <cell r="D416">
            <v>0</v>
          </cell>
          <cell r="E416">
            <v>571</v>
          </cell>
        </row>
        <row r="418">
          <cell r="A418">
            <v>410.2</v>
          </cell>
          <cell r="B418" t="str">
            <v>DEFERRED INCOME TAXES-ST</v>
          </cell>
          <cell r="C418">
            <v>571</v>
          </cell>
          <cell r="D418">
            <v>0</v>
          </cell>
          <cell r="E418">
            <v>571</v>
          </cell>
        </row>
        <row r="420">
          <cell r="A420">
            <v>4122000</v>
          </cell>
          <cell r="B420" t="str">
            <v>AMORT OF INVEST TAX CREDIT</v>
          </cell>
          <cell r="C420">
            <v>-54</v>
          </cell>
          <cell r="D420">
            <v>0</v>
          </cell>
          <cell r="E420">
            <v>-54</v>
          </cell>
        </row>
        <row r="422">
          <cell r="A422">
            <v>412.1</v>
          </cell>
          <cell r="B422" t="str">
            <v>-AMORT OF INVEST TAX</v>
          </cell>
          <cell r="C422">
            <v>-54</v>
          </cell>
          <cell r="D422">
            <v>0</v>
          </cell>
          <cell r="E422">
            <v>-54</v>
          </cell>
        </row>
        <row r="424">
          <cell r="A424">
            <v>4131020</v>
          </cell>
          <cell r="B424" t="str">
            <v>RENTAL INCOME</v>
          </cell>
          <cell r="C424">
            <v>-10</v>
          </cell>
          <cell r="D424">
            <v>-7</v>
          </cell>
          <cell r="E424">
            <v>-17</v>
          </cell>
        </row>
        <row r="425">
          <cell r="A425">
            <v>4141040</v>
          </cell>
          <cell r="B425" t="str">
            <v>SALE OF EQUIPMENT</v>
          </cell>
          <cell r="C425">
            <v>-74</v>
          </cell>
          <cell r="D425">
            <v>0</v>
          </cell>
          <cell r="E425">
            <v>-74</v>
          </cell>
        </row>
        <row r="426">
          <cell r="A426">
            <v>4191010</v>
          </cell>
          <cell r="B426" t="str">
            <v>INTEREST INCOME-OTHER</v>
          </cell>
          <cell r="C426">
            <v>-1</v>
          </cell>
          <cell r="D426">
            <v>0</v>
          </cell>
          <cell r="E426">
            <v>-1</v>
          </cell>
        </row>
        <row r="428">
          <cell r="A428">
            <v>413.1</v>
          </cell>
          <cell r="B428" t="str">
            <v>RENTAL &amp; OTHER INCOME</v>
          </cell>
          <cell r="C428">
            <v>-85</v>
          </cell>
          <cell r="D428">
            <v>-7</v>
          </cell>
          <cell r="E428">
            <v>-92</v>
          </cell>
        </row>
        <row r="430">
          <cell r="A430">
            <v>4101000</v>
          </cell>
          <cell r="B430" t="str">
            <v>DEF INCOME TAX-FEDERAL</v>
          </cell>
          <cell r="C430">
            <v>2594</v>
          </cell>
          <cell r="D430">
            <v>78</v>
          </cell>
          <cell r="E430">
            <v>2672</v>
          </cell>
        </row>
        <row r="432">
          <cell r="A432">
            <v>419.1</v>
          </cell>
          <cell r="B432" t="str">
            <v>DEFERRED INCOME TAXES-FED</v>
          </cell>
          <cell r="C432">
            <v>2594</v>
          </cell>
          <cell r="D432">
            <v>78</v>
          </cell>
          <cell r="E432">
            <v>2672</v>
          </cell>
        </row>
        <row r="434">
          <cell r="A434">
            <v>4192000</v>
          </cell>
          <cell r="B434" t="str">
            <v>INTEREST EXPENSE-INTER-CO</v>
          </cell>
          <cell r="C434">
            <v>28869</v>
          </cell>
          <cell r="D434">
            <v>593</v>
          </cell>
          <cell r="E434">
            <v>29462</v>
          </cell>
        </row>
        <row r="436">
          <cell r="A436">
            <v>419.2</v>
          </cell>
          <cell r="B436" t="str">
            <v>INTEREST EXPENSE-INTERCO</v>
          </cell>
          <cell r="C436">
            <v>28869</v>
          </cell>
          <cell r="D436">
            <v>593</v>
          </cell>
          <cell r="E436">
            <v>29462</v>
          </cell>
        </row>
        <row r="438">
          <cell r="A438">
            <v>4272090</v>
          </cell>
          <cell r="B438" t="str">
            <v>S/T INT EXP OTHER</v>
          </cell>
          <cell r="C438">
            <v>-283</v>
          </cell>
          <cell r="D438">
            <v>-113</v>
          </cell>
          <cell r="E438">
            <v>-396</v>
          </cell>
        </row>
        <row r="440">
          <cell r="A440">
            <v>427.2</v>
          </cell>
          <cell r="B440" t="str">
            <v>SHORT TERM INTEREST EXP</v>
          </cell>
          <cell r="C440">
            <v>-283</v>
          </cell>
          <cell r="D440">
            <v>-113</v>
          </cell>
          <cell r="E440">
            <v>-396</v>
          </cell>
        </row>
        <row r="441">
          <cell r="C441" t="str">
            <v>---------------</v>
          </cell>
          <cell r="D441" t="str">
            <v>---------------</v>
          </cell>
          <cell r="E441" t="str">
            <v>---------------</v>
          </cell>
        </row>
        <row r="442">
          <cell r="B442" t="str">
            <v>TOTAL INCOME STATEMENT</v>
          </cell>
          <cell r="C442">
            <v>-74449.47</v>
          </cell>
          <cell r="D442">
            <v>33165</v>
          </cell>
          <cell r="E442">
            <v>-41284.47</v>
          </cell>
        </row>
        <row r="445">
          <cell r="B445" t="str">
            <v>TOTAL BALANCE SHEET</v>
          </cell>
          <cell r="C445">
            <v>74449.47</v>
          </cell>
          <cell r="D445">
            <v>-74449.47</v>
          </cell>
          <cell r="E445">
            <v>0</v>
          </cell>
        </row>
        <row r="446">
          <cell r="B446" t="str">
            <v>TOTAL INCOME STATEMENT</v>
          </cell>
          <cell r="C446">
            <v>-74449.47</v>
          </cell>
          <cell r="D446">
            <v>33165</v>
          </cell>
          <cell r="E446">
            <v>-41284.47</v>
          </cell>
        </row>
        <row r="448">
          <cell r="A448" t="str">
            <v>Press RETURN to continue......</v>
          </cell>
        </row>
      </sheetData>
      <sheetData sheetId="45">
        <row r="1">
          <cell r="A1" t="str">
            <v xml:space="preserve">Apple Canyon </v>
          </cell>
        </row>
        <row r="2">
          <cell r="A2" t="str">
            <v>Trail Balance - 06</v>
          </cell>
        </row>
        <row r="4">
          <cell r="A4" t="str">
            <v>PERIOD ENDING: 12/31/06               12:29:05 22 DEC 2008 (NV.1CO.TB.LY)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COMPANY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24639.71</v>
          </cell>
          <cell r="D19">
            <v>0</v>
          </cell>
          <cell r="E19">
            <v>24639.71</v>
          </cell>
        </row>
        <row r="20">
          <cell r="A20">
            <v>3044031</v>
          </cell>
          <cell r="B20" t="str">
            <v>STRUCT &amp; IMPRV (WATER T P)</v>
          </cell>
          <cell r="C20">
            <v>918.68</v>
          </cell>
          <cell r="D20">
            <v>0</v>
          </cell>
          <cell r="E20">
            <v>918.68</v>
          </cell>
        </row>
        <row r="21">
          <cell r="A21">
            <v>3072014</v>
          </cell>
          <cell r="B21" t="str">
            <v>WELLS &amp; SPRINGS</v>
          </cell>
          <cell r="C21">
            <v>179083.57</v>
          </cell>
          <cell r="D21">
            <v>0</v>
          </cell>
          <cell r="E21">
            <v>179083.57</v>
          </cell>
        </row>
        <row r="22">
          <cell r="A22">
            <v>3113025</v>
          </cell>
          <cell r="B22" t="str">
            <v>ELECTRIC PUMP EQUIP</v>
          </cell>
          <cell r="C22">
            <v>92060.99</v>
          </cell>
          <cell r="D22">
            <v>0</v>
          </cell>
          <cell r="E22">
            <v>92060.99</v>
          </cell>
        </row>
        <row r="23">
          <cell r="A23">
            <v>3204032</v>
          </cell>
          <cell r="B23" t="str">
            <v>WATER TREATMENT EQPT</v>
          </cell>
          <cell r="C23">
            <v>9925.83</v>
          </cell>
          <cell r="D23">
            <v>0</v>
          </cell>
          <cell r="E23">
            <v>9925.83</v>
          </cell>
        </row>
        <row r="24">
          <cell r="A24">
            <v>3305042</v>
          </cell>
          <cell r="B24" t="str">
            <v>DIST RESV &amp; STNDPIPES</v>
          </cell>
          <cell r="C24">
            <v>133906.76</v>
          </cell>
          <cell r="D24">
            <v>0</v>
          </cell>
          <cell r="E24">
            <v>133906.76</v>
          </cell>
        </row>
        <row r="25">
          <cell r="A25">
            <v>3315043</v>
          </cell>
          <cell r="B25" t="str">
            <v>TRANS &amp; DISTR MAINS</v>
          </cell>
          <cell r="C25">
            <v>1225568.82</v>
          </cell>
          <cell r="D25">
            <v>0</v>
          </cell>
          <cell r="E25">
            <v>1225568.82</v>
          </cell>
        </row>
        <row r="26">
          <cell r="A26">
            <v>3335045</v>
          </cell>
          <cell r="B26" t="str">
            <v>SERVICE LINES</v>
          </cell>
          <cell r="C26">
            <v>426496.49</v>
          </cell>
          <cell r="D26">
            <v>0</v>
          </cell>
          <cell r="E26">
            <v>426496.49</v>
          </cell>
        </row>
        <row r="27">
          <cell r="A27">
            <v>3345046</v>
          </cell>
          <cell r="B27" t="str">
            <v>METERS</v>
          </cell>
          <cell r="C27">
            <v>38334.6</v>
          </cell>
          <cell r="D27">
            <v>0</v>
          </cell>
          <cell r="E27">
            <v>38334.6</v>
          </cell>
        </row>
        <row r="28">
          <cell r="A28">
            <v>3345047</v>
          </cell>
          <cell r="B28" t="str">
            <v>METER INSTALLATIONS</v>
          </cell>
          <cell r="C28">
            <v>19836.740000000002</v>
          </cell>
          <cell r="D28">
            <v>0</v>
          </cell>
          <cell r="E28">
            <v>19836.740000000002</v>
          </cell>
        </row>
        <row r="29">
          <cell r="A29">
            <v>3355048</v>
          </cell>
          <cell r="B29" t="str">
            <v>HYDRANTS</v>
          </cell>
          <cell r="C29">
            <v>68975.92</v>
          </cell>
          <cell r="D29">
            <v>0</v>
          </cell>
          <cell r="E29">
            <v>68975.92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3446095</v>
          </cell>
          <cell r="B31" t="str">
            <v>LABORATORY EQPT</v>
          </cell>
          <cell r="C31">
            <v>792.74</v>
          </cell>
          <cell r="D31">
            <v>0</v>
          </cell>
          <cell r="E31">
            <v>792.74</v>
          </cell>
        </row>
        <row r="32">
          <cell r="A32">
            <v>3466094</v>
          </cell>
          <cell r="B32" t="str">
            <v>TOOLS SHOP &amp; MISC EQPT</v>
          </cell>
          <cell r="C32">
            <v>16340.88</v>
          </cell>
          <cell r="D32">
            <v>0</v>
          </cell>
          <cell r="E32">
            <v>16340.88</v>
          </cell>
        </row>
        <row r="33">
          <cell r="A33">
            <v>3466097</v>
          </cell>
          <cell r="B33" t="str">
            <v>COMMUNICATION EQPT</v>
          </cell>
          <cell r="C33">
            <v>1776.26</v>
          </cell>
          <cell r="D33">
            <v>0</v>
          </cell>
          <cell r="E33">
            <v>1776.26</v>
          </cell>
        </row>
        <row r="35">
          <cell r="A35">
            <v>101.1</v>
          </cell>
          <cell r="B35" t="str">
            <v>WTR UTILITY PLANT IN SERVICE</v>
          </cell>
          <cell r="C35">
            <v>2293647.6800000002</v>
          </cell>
          <cell r="D35">
            <v>0</v>
          </cell>
          <cell r="E35">
            <v>2293647.6800000002</v>
          </cell>
        </row>
        <row r="37">
          <cell r="A37">
            <v>3917000</v>
          </cell>
          <cell r="B37" t="str">
            <v>TRANSPORTATION EQPT</v>
          </cell>
          <cell r="C37">
            <v>66495.92</v>
          </cell>
          <cell r="D37">
            <v>0</v>
          </cell>
          <cell r="E37">
            <v>66495.92</v>
          </cell>
        </row>
        <row r="39">
          <cell r="A39">
            <v>101.3</v>
          </cell>
          <cell r="B39" t="str">
            <v>TRANSPORTATION EQPT</v>
          </cell>
          <cell r="C39">
            <v>66495.92</v>
          </cell>
          <cell r="D39">
            <v>0</v>
          </cell>
          <cell r="E39">
            <v>66495.92</v>
          </cell>
        </row>
        <row r="41">
          <cell r="A41">
            <v>1032000</v>
          </cell>
          <cell r="B41" t="str">
            <v>PLT HELD FUTURE USE-WTR</v>
          </cell>
          <cell r="C41">
            <v>40534.410000000003</v>
          </cell>
          <cell r="D41">
            <v>0</v>
          </cell>
          <cell r="E41">
            <v>40534.410000000003</v>
          </cell>
        </row>
        <row r="43">
          <cell r="A43">
            <v>103.1</v>
          </cell>
          <cell r="B43" t="str">
            <v>PLANT HELD FOR FUTURE USE</v>
          </cell>
          <cell r="C43">
            <v>40534.410000000003</v>
          </cell>
          <cell r="D43">
            <v>0</v>
          </cell>
          <cell r="E43">
            <v>40534.410000000003</v>
          </cell>
        </row>
        <row r="45">
          <cell r="A45">
            <v>1082000</v>
          </cell>
          <cell r="B45" t="str">
            <v>ACCUM DEPR-TRANSPORTATION</v>
          </cell>
          <cell r="C45">
            <v>-54758.55</v>
          </cell>
          <cell r="D45">
            <v>0</v>
          </cell>
          <cell r="E45">
            <v>-54758.55</v>
          </cell>
        </row>
        <row r="47">
          <cell r="A47">
            <v>108.2</v>
          </cell>
          <cell r="B47" t="str">
            <v>ACCUM DEPR TRANSPORTATION</v>
          </cell>
          <cell r="C47">
            <v>-54758.55</v>
          </cell>
          <cell r="D47">
            <v>0</v>
          </cell>
          <cell r="E47">
            <v>-54758.55</v>
          </cell>
        </row>
        <row r="49">
          <cell r="A49">
            <v>1083010</v>
          </cell>
          <cell r="B49" t="str">
            <v>ACCUM DEPR-WATER PLANT</v>
          </cell>
          <cell r="C49">
            <v>-570454.55000000005</v>
          </cell>
          <cell r="D49">
            <v>0</v>
          </cell>
          <cell r="E49">
            <v>-570454.55000000005</v>
          </cell>
        </row>
        <row r="51">
          <cell r="A51">
            <v>108.3</v>
          </cell>
          <cell r="B51" t="str">
            <v>ACCUM DEPR WATER PLANT</v>
          </cell>
          <cell r="C51">
            <v>-570454.55000000005</v>
          </cell>
          <cell r="D51">
            <v>0</v>
          </cell>
          <cell r="E51">
            <v>-570454.55000000005</v>
          </cell>
        </row>
        <row r="53">
          <cell r="A53">
            <v>1411000</v>
          </cell>
          <cell r="B53" t="str">
            <v>A/R-CUSTOMER</v>
          </cell>
          <cell r="C53">
            <v>39316.230000000003</v>
          </cell>
          <cell r="D53">
            <v>0</v>
          </cell>
          <cell r="E53">
            <v>39316.230000000003</v>
          </cell>
        </row>
        <row r="54">
          <cell r="A54">
            <v>1411002</v>
          </cell>
          <cell r="B54" t="str">
            <v>A/R-CUSTOMER ACCRUAL</v>
          </cell>
          <cell r="C54">
            <v>39139</v>
          </cell>
          <cell r="D54">
            <v>0</v>
          </cell>
          <cell r="E54">
            <v>39139</v>
          </cell>
        </row>
        <row r="55">
          <cell r="A55">
            <v>1411003</v>
          </cell>
          <cell r="B55" t="str">
            <v>A/R-CUSTOMER REFUNDS</v>
          </cell>
          <cell r="C55">
            <v>33.92</v>
          </cell>
          <cell r="D55">
            <v>0</v>
          </cell>
          <cell r="E55">
            <v>33.92</v>
          </cell>
        </row>
        <row r="57">
          <cell r="A57">
            <v>141.1</v>
          </cell>
          <cell r="B57" t="str">
            <v>ACCOUNTS RECEIVABLE CUSTOMER</v>
          </cell>
          <cell r="C57">
            <v>78489.149999999994</v>
          </cell>
          <cell r="D57">
            <v>0</v>
          </cell>
          <cell r="E57">
            <v>78489.149999999994</v>
          </cell>
        </row>
        <row r="59">
          <cell r="A59">
            <v>1431000</v>
          </cell>
          <cell r="B59" t="str">
            <v>ACCUM PROV UNCOLLECT ACCTS</v>
          </cell>
          <cell r="C59">
            <v>-18314.830000000002</v>
          </cell>
          <cell r="D59">
            <v>0</v>
          </cell>
          <cell r="E59">
            <v>-18314.830000000002</v>
          </cell>
        </row>
        <row r="61">
          <cell r="A61">
            <v>143.1</v>
          </cell>
          <cell r="B61" t="str">
            <v>ACCUM PROV UNCOLL AC</v>
          </cell>
          <cell r="C61">
            <v>-18314.830000000002</v>
          </cell>
          <cell r="D61">
            <v>0</v>
          </cell>
          <cell r="E61">
            <v>-18314.830000000002</v>
          </cell>
        </row>
        <row r="64">
          <cell r="A64" t="str">
            <v>PERIOD ENDING: 12/31/06               12:29:05 22 DEC 2008 (NV.1CO.TB.LY)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COMPANY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5">
          <cell r="A75">
            <v>1512000</v>
          </cell>
          <cell r="B75" t="str">
            <v>INVENTORY</v>
          </cell>
          <cell r="C75">
            <v>3037.98</v>
          </cell>
          <cell r="D75">
            <v>0</v>
          </cell>
          <cell r="E75">
            <v>3037.98</v>
          </cell>
        </row>
        <row r="77">
          <cell r="A77">
            <v>151.19999999999999</v>
          </cell>
          <cell r="B77" t="str">
            <v>INVENTORY</v>
          </cell>
          <cell r="C77">
            <v>3037.98</v>
          </cell>
          <cell r="D77">
            <v>0</v>
          </cell>
          <cell r="E77">
            <v>3037.98</v>
          </cell>
        </row>
        <row r="79">
          <cell r="A79">
            <v>1863013</v>
          </cell>
          <cell r="B79" t="str">
            <v>RATE CASE EXPENSE--3</v>
          </cell>
          <cell r="C79">
            <v>7131.76</v>
          </cell>
          <cell r="D79">
            <v>0</v>
          </cell>
          <cell r="E79">
            <v>7131.76</v>
          </cell>
        </row>
        <row r="80">
          <cell r="A80">
            <v>1863063</v>
          </cell>
          <cell r="B80" t="str">
            <v>RATE CASE EXP AMORT--3</v>
          </cell>
          <cell r="C80">
            <v>-6061</v>
          </cell>
          <cell r="D80">
            <v>0</v>
          </cell>
          <cell r="E80">
            <v>-6061</v>
          </cell>
        </row>
        <row r="82">
          <cell r="A82">
            <v>186.1</v>
          </cell>
          <cell r="B82" t="str">
            <v>REGULATORY EXP BEING AMORT</v>
          </cell>
          <cell r="C82">
            <v>1070.76</v>
          </cell>
          <cell r="D82">
            <v>0</v>
          </cell>
          <cell r="E82">
            <v>1070.76</v>
          </cell>
        </row>
        <row r="84">
          <cell r="A84">
            <v>1862049</v>
          </cell>
          <cell r="B84" t="str">
            <v>DEF CHGS-VOC TESTING</v>
          </cell>
          <cell r="C84">
            <v>1846.3</v>
          </cell>
          <cell r="D84">
            <v>0</v>
          </cell>
          <cell r="E84">
            <v>1846.3</v>
          </cell>
        </row>
        <row r="85">
          <cell r="A85">
            <v>1865049</v>
          </cell>
          <cell r="B85" t="str">
            <v>AMORT - VOC TESTING</v>
          </cell>
          <cell r="C85">
            <v>-372</v>
          </cell>
          <cell r="D85">
            <v>0</v>
          </cell>
          <cell r="E85">
            <v>-372</v>
          </cell>
        </row>
        <row r="87">
          <cell r="A87">
            <v>186.2</v>
          </cell>
          <cell r="B87" t="str">
            <v>OTHER DEFERRED CHARGES</v>
          </cell>
          <cell r="C87">
            <v>1474.3</v>
          </cell>
          <cell r="D87">
            <v>0</v>
          </cell>
          <cell r="E87">
            <v>1474.3</v>
          </cell>
        </row>
        <row r="89">
          <cell r="A89">
            <v>1901011</v>
          </cell>
          <cell r="B89" t="str">
            <v>DEF FED TAX - CIAC PRE 1987</v>
          </cell>
          <cell r="C89">
            <v>4644</v>
          </cell>
          <cell r="D89">
            <v>0</v>
          </cell>
          <cell r="E89">
            <v>4644</v>
          </cell>
        </row>
        <row r="90">
          <cell r="A90">
            <v>1901012</v>
          </cell>
          <cell r="B90" t="str">
            <v>DEF FED TAX-TAP FEE POST 2000</v>
          </cell>
          <cell r="C90">
            <v>25088</v>
          </cell>
          <cell r="D90">
            <v>0</v>
          </cell>
          <cell r="E90">
            <v>25088</v>
          </cell>
        </row>
        <row r="91">
          <cell r="A91">
            <v>1901020</v>
          </cell>
          <cell r="B91" t="str">
            <v>DEF FED TAX - RATE CASE</v>
          </cell>
          <cell r="C91">
            <v>-338</v>
          </cell>
          <cell r="D91">
            <v>0</v>
          </cell>
          <cell r="E91">
            <v>-338</v>
          </cell>
        </row>
        <row r="92">
          <cell r="A92">
            <v>1901021</v>
          </cell>
          <cell r="B92" t="str">
            <v>DEF FED TAX - DEF MAINT</v>
          </cell>
          <cell r="C92">
            <v>-464</v>
          </cell>
          <cell r="D92">
            <v>0</v>
          </cell>
          <cell r="E92">
            <v>-464</v>
          </cell>
        </row>
        <row r="93">
          <cell r="A93">
            <v>1901024</v>
          </cell>
          <cell r="B93" t="str">
            <v>DEF FED TAX - ORGN EXP</v>
          </cell>
          <cell r="C93">
            <v>-176</v>
          </cell>
          <cell r="D93">
            <v>0</v>
          </cell>
          <cell r="E93">
            <v>-176</v>
          </cell>
        </row>
        <row r="94">
          <cell r="A94">
            <v>1901025</v>
          </cell>
          <cell r="B94" t="str">
            <v>DEF FED TAX - BAD DEBTS '86</v>
          </cell>
          <cell r="C94">
            <v>11910</v>
          </cell>
          <cell r="D94">
            <v>0</v>
          </cell>
          <cell r="E94">
            <v>11910</v>
          </cell>
        </row>
        <row r="95">
          <cell r="A95">
            <v>1901026</v>
          </cell>
          <cell r="B95" t="str">
            <v>DEF FED TAX - BAD DEBTS CURRENT</v>
          </cell>
          <cell r="C95">
            <v>-7296</v>
          </cell>
          <cell r="D95">
            <v>0</v>
          </cell>
          <cell r="E95">
            <v>-7296</v>
          </cell>
        </row>
        <row r="96">
          <cell r="A96">
            <v>1901031</v>
          </cell>
          <cell r="B96" t="str">
            <v>DEF FED TAX - DEPRECIATION</v>
          </cell>
          <cell r="C96">
            <v>-136464</v>
          </cell>
          <cell r="D96">
            <v>0</v>
          </cell>
          <cell r="E96">
            <v>-136464</v>
          </cell>
        </row>
        <row r="98">
          <cell r="A98">
            <v>190.1</v>
          </cell>
          <cell r="B98" t="str">
            <v>ACCUM DEFERRED FIT</v>
          </cell>
          <cell r="C98">
            <v>-103096</v>
          </cell>
          <cell r="D98">
            <v>0</v>
          </cell>
          <cell r="E98">
            <v>-103096</v>
          </cell>
        </row>
        <row r="100">
          <cell r="A100">
            <v>1902011</v>
          </cell>
          <cell r="B100" t="str">
            <v>DEF ST TAX - CIAC PRE 1987</v>
          </cell>
          <cell r="C100">
            <v>729</v>
          </cell>
          <cell r="D100">
            <v>0</v>
          </cell>
          <cell r="E100">
            <v>729</v>
          </cell>
        </row>
        <row r="101">
          <cell r="A101">
            <v>1902012</v>
          </cell>
          <cell r="B101" t="str">
            <v>DEF ST TAX-TAP FEE POST 2000</v>
          </cell>
          <cell r="C101">
            <v>5811</v>
          </cell>
          <cell r="D101">
            <v>0</v>
          </cell>
          <cell r="E101">
            <v>5811</v>
          </cell>
        </row>
        <row r="102">
          <cell r="A102">
            <v>1902020</v>
          </cell>
          <cell r="B102" t="str">
            <v>DEF ST TAX - RATE CASE</v>
          </cell>
          <cell r="C102">
            <v>-78</v>
          </cell>
          <cell r="D102">
            <v>0</v>
          </cell>
          <cell r="E102">
            <v>-78</v>
          </cell>
        </row>
        <row r="103">
          <cell r="A103">
            <v>1902021</v>
          </cell>
          <cell r="B103" t="str">
            <v>DEF ST TAX - DEF MAINT</v>
          </cell>
          <cell r="C103">
            <v>-106</v>
          </cell>
          <cell r="D103">
            <v>0</v>
          </cell>
          <cell r="E103">
            <v>-106</v>
          </cell>
        </row>
        <row r="104">
          <cell r="A104">
            <v>1902026</v>
          </cell>
          <cell r="B104" t="str">
            <v>DEF ST TAX - BAD DEBT</v>
          </cell>
          <cell r="C104">
            <v>-292</v>
          </cell>
          <cell r="D104">
            <v>0</v>
          </cell>
          <cell r="E104">
            <v>-292</v>
          </cell>
        </row>
        <row r="105">
          <cell r="A105">
            <v>1902031</v>
          </cell>
          <cell r="B105" t="str">
            <v>DEF ST TAX - DEPRECIATION</v>
          </cell>
          <cell r="C105">
            <v>-3193</v>
          </cell>
          <cell r="D105">
            <v>0</v>
          </cell>
          <cell r="E105">
            <v>-3193</v>
          </cell>
        </row>
        <row r="107">
          <cell r="A107">
            <v>190.2</v>
          </cell>
          <cell r="B107" t="str">
            <v>ACCUM DEFERRED SIT</v>
          </cell>
          <cell r="C107">
            <v>2871</v>
          </cell>
          <cell r="D107">
            <v>0</v>
          </cell>
          <cell r="E107">
            <v>2871</v>
          </cell>
        </row>
        <row r="109">
          <cell r="A109">
            <v>2021010</v>
          </cell>
          <cell r="B109" t="str">
            <v>COMMON STOCK</v>
          </cell>
          <cell r="C109">
            <v>-450000</v>
          </cell>
          <cell r="D109">
            <v>0</v>
          </cell>
          <cell r="E109">
            <v>-450000</v>
          </cell>
        </row>
        <row r="111">
          <cell r="A111">
            <v>202.1</v>
          </cell>
          <cell r="B111" t="str">
            <v>-COMMON STOCK &amp; CS SUBS</v>
          </cell>
          <cell r="C111">
            <v>-450000</v>
          </cell>
          <cell r="D111">
            <v>0</v>
          </cell>
          <cell r="E111">
            <v>-450000</v>
          </cell>
        </row>
        <row r="113">
          <cell r="A113">
            <v>2112000</v>
          </cell>
          <cell r="B113" t="str">
            <v>MISC PAID-IN CAPITAL</v>
          </cell>
          <cell r="C113">
            <v>-216814.97</v>
          </cell>
          <cell r="D113">
            <v>0</v>
          </cell>
          <cell r="E113">
            <v>-216814.97</v>
          </cell>
        </row>
        <row r="115">
          <cell r="A115">
            <v>211.2</v>
          </cell>
          <cell r="B115" t="str">
            <v>MISC PAID IN CAPITAL</v>
          </cell>
          <cell r="C115">
            <v>-216814.97</v>
          </cell>
          <cell r="D115">
            <v>0</v>
          </cell>
          <cell r="E115">
            <v>-216814.97</v>
          </cell>
        </row>
        <row r="117">
          <cell r="A117">
            <v>2151000</v>
          </cell>
          <cell r="B117" t="str">
            <v>RETAINED EARN-PRIOR YEARS</v>
          </cell>
          <cell r="C117">
            <v>-341642.92</v>
          </cell>
          <cell r="D117">
            <v>-22731.07</v>
          </cell>
          <cell r="E117">
            <v>-364373.99</v>
          </cell>
        </row>
        <row r="119">
          <cell r="A119">
            <v>215.1</v>
          </cell>
          <cell r="B119" t="str">
            <v>RETAINED EARNINGS PRIOR</v>
          </cell>
          <cell r="C119">
            <v>-341642.92</v>
          </cell>
          <cell r="D119">
            <v>-22731.07</v>
          </cell>
          <cell r="E119">
            <v>-364373.99</v>
          </cell>
        </row>
        <row r="121">
          <cell r="A121">
            <v>2311050</v>
          </cell>
          <cell r="B121" t="str">
            <v>A/P TRADE - ACCRUAL</v>
          </cell>
          <cell r="C121">
            <v>-1049.93</v>
          </cell>
          <cell r="D121">
            <v>0</v>
          </cell>
          <cell r="E121">
            <v>-1049.93</v>
          </cell>
        </row>
        <row r="123">
          <cell r="A123">
            <v>231.1</v>
          </cell>
          <cell r="B123" t="str">
            <v>ACCOUNTS PAYABLE TRADE</v>
          </cell>
          <cell r="C123">
            <v>-1049.93</v>
          </cell>
          <cell r="D123">
            <v>0</v>
          </cell>
          <cell r="E123">
            <v>-1049.93</v>
          </cell>
        </row>
        <row r="125">
          <cell r="A125" t="str">
            <v>PERIOD ENDING: 12/31/06               12:29:05 22 DEC 2008 (NV.1CO.TB.LY)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COMPANY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7">
          <cell r="A137">
            <v>2334002</v>
          </cell>
          <cell r="B137" t="str">
            <v>A/P WATER SERVICE CORP</v>
          </cell>
          <cell r="C137">
            <v>-1695184.98</v>
          </cell>
          <cell r="D137">
            <v>0</v>
          </cell>
          <cell r="E137">
            <v>-1695184.98</v>
          </cell>
        </row>
        <row r="138">
          <cell r="A138">
            <v>2334003</v>
          </cell>
          <cell r="B138" t="str">
            <v>A/P WATER SERVICE DISB</v>
          </cell>
          <cell r="C138">
            <v>2954840.09</v>
          </cell>
          <cell r="D138">
            <v>0</v>
          </cell>
          <cell r="E138">
            <v>2954840.09</v>
          </cell>
        </row>
        <row r="140">
          <cell r="A140">
            <v>233.4</v>
          </cell>
          <cell r="B140" t="str">
            <v>ACCTS PAYABLE ASSOC COS</v>
          </cell>
          <cell r="C140">
            <v>1259655.1100000001</v>
          </cell>
          <cell r="D140">
            <v>0</v>
          </cell>
          <cell r="E140">
            <v>1259655.1100000001</v>
          </cell>
        </row>
        <row r="142">
          <cell r="A142">
            <v>2361104</v>
          </cell>
          <cell r="B142" t="str">
            <v>ACCRUED UTIL OR COMM TAX</v>
          </cell>
          <cell r="C142">
            <v>-254</v>
          </cell>
          <cell r="D142">
            <v>0</v>
          </cell>
          <cell r="E142">
            <v>-254</v>
          </cell>
        </row>
        <row r="143">
          <cell r="A143">
            <v>2361121</v>
          </cell>
          <cell r="B143" t="str">
            <v>ACCRUED REAL EST TAX</v>
          </cell>
          <cell r="C143">
            <v>-1620</v>
          </cell>
          <cell r="D143">
            <v>0</v>
          </cell>
          <cell r="E143">
            <v>-1620</v>
          </cell>
        </row>
        <row r="145">
          <cell r="A145">
            <v>236.1</v>
          </cell>
          <cell r="B145" t="str">
            <v>ACCRUED TAXES</v>
          </cell>
          <cell r="C145">
            <v>-1874</v>
          </cell>
          <cell r="D145">
            <v>0</v>
          </cell>
          <cell r="E145">
            <v>-1874</v>
          </cell>
        </row>
        <row r="147">
          <cell r="A147">
            <v>2413000</v>
          </cell>
          <cell r="B147" t="str">
            <v>ADVANCES FROM UTILITIES INC</v>
          </cell>
          <cell r="C147">
            <v>-931373.58</v>
          </cell>
          <cell r="D147">
            <v>0</v>
          </cell>
          <cell r="E147">
            <v>-931373.58</v>
          </cell>
        </row>
        <row r="149">
          <cell r="A149">
            <v>241.3</v>
          </cell>
          <cell r="B149" t="str">
            <v>ADVANCES FROM UI</v>
          </cell>
          <cell r="C149">
            <v>-931373.58</v>
          </cell>
          <cell r="D149">
            <v>0</v>
          </cell>
          <cell r="E149">
            <v>-931373.58</v>
          </cell>
        </row>
        <row r="151">
          <cell r="A151">
            <v>2525000</v>
          </cell>
          <cell r="B151" t="str">
            <v>ADV-IN-AID OF CONST-WATER</v>
          </cell>
          <cell r="C151">
            <v>-450000</v>
          </cell>
          <cell r="D151">
            <v>0</v>
          </cell>
          <cell r="E151">
            <v>-450000</v>
          </cell>
        </row>
        <row r="153">
          <cell r="A153">
            <v>252.1</v>
          </cell>
          <cell r="B153" t="str">
            <v>ADVANCES IN AID WATER</v>
          </cell>
          <cell r="C153">
            <v>-450000</v>
          </cell>
          <cell r="D153">
            <v>0</v>
          </cell>
          <cell r="E153">
            <v>-450000</v>
          </cell>
        </row>
        <row r="155">
          <cell r="A155">
            <v>2551000</v>
          </cell>
          <cell r="B155" t="str">
            <v>UNAMORT INVEST TAX CREDIT</v>
          </cell>
          <cell r="C155">
            <v>-2074</v>
          </cell>
          <cell r="D155">
            <v>0</v>
          </cell>
          <cell r="E155">
            <v>-2074</v>
          </cell>
        </row>
        <row r="157">
          <cell r="A157">
            <v>255.1</v>
          </cell>
          <cell r="B157" t="str">
            <v>UNAMORT INVEST TAX CREDIT</v>
          </cell>
          <cell r="C157">
            <v>-2074</v>
          </cell>
          <cell r="D157">
            <v>0</v>
          </cell>
          <cell r="E157">
            <v>-2074</v>
          </cell>
        </row>
        <row r="159">
          <cell r="A159">
            <v>2711000</v>
          </cell>
          <cell r="B159" t="str">
            <v>CIAC-WATER-UNDISTR.</v>
          </cell>
          <cell r="C159">
            <v>-658521.63</v>
          </cell>
          <cell r="D159">
            <v>0</v>
          </cell>
          <cell r="E159">
            <v>-658521.63</v>
          </cell>
        </row>
        <row r="160">
          <cell r="A160">
            <v>2711010</v>
          </cell>
          <cell r="B160" t="str">
            <v>CIAC-WATER-TAX</v>
          </cell>
          <cell r="C160">
            <v>-84000</v>
          </cell>
          <cell r="D160">
            <v>0</v>
          </cell>
          <cell r="E160">
            <v>-84000</v>
          </cell>
        </row>
        <row r="162">
          <cell r="A162">
            <v>271.10000000000002</v>
          </cell>
          <cell r="B162" t="str">
            <v>CONTRIBUTIONS IN AID WATER</v>
          </cell>
          <cell r="C162">
            <v>-742521.63</v>
          </cell>
          <cell r="D162">
            <v>0</v>
          </cell>
          <cell r="E162">
            <v>-742521.63</v>
          </cell>
        </row>
        <row r="164">
          <cell r="A164">
            <v>2722000</v>
          </cell>
          <cell r="B164" t="str">
            <v>ACC AMORT-CIA-WATER</v>
          </cell>
          <cell r="C164">
            <v>158880.72</v>
          </cell>
          <cell r="D164">
            <v>0</v>
          </cell>
          <cell r="E164">
            <v>158880.72</v>
          </cell>
        </row>
        <row r="165">
          <cell r="A165">
            <v>2722010</v>
          </cell>
          <cell r="B165" t="str">
            <v>ACC AMORT CIAC TAX</v>
          </cell>
          <cell r="C165">
            <v>549</v>
          </cell>
          <cell r="D165">
            <v>0</v>
          </cell>
          <cell r="E165">
            <v>549</v>
          </cell>
        </row>
        <row r="167">
          <cell r="A167">
            <v>272.10000000000002</v>
          </cell>
          <cell r="B167" t="str">
            <v>ACCUM AMORT OF CIA WATER</v>
          </cell>
          <cell r="C167">
            <v>159429.72</v>
          </cell>
          <cell r="D167">
            <v>0</v>
          </cell>
          <cell r="E167">
            <v>159429.72</v>
          </cell>
        </row>
        <row r="168">
          <cell r="C168" t="str">
            <v>---------------</v>
          </cell>
          <cell r="D168" t="str">
            <v>---------------</v>
          </cell>
          <cell r="E168" t="str">
            <v>---------------</v>
          </cell>
        </row>
        <row r="169">
          <cell r="B169" t="str">
            <v>TOTAL BALANCE SHEET</v>
          </cell>
          <cell r="C169">
            <v>22731.07</v>
          </cell>
          <cell r="D169">
            <v>-22731.07</v>
          </cell>
          <cell r="E169">
            <v>0</v>
          </cell>
        </row>
        <row r="171">
          <cell r="A171" t="str">
            <v>PERIOD ENDING: 12/31/06               12:29:05 22 DEC 2008 (NV.1CO.TB.LY) PAGE 4</v>
          </cell>
        </row>
        <row r="172">
          <cell r="A172" t="str">
            <v xml:space="preserve">COMPANY: C-005 APPLE CANYON UTILITY CO.                                         </v>
          </cell>
        </row>
        <row r="174">
          <cell r="A174" t="str">
            <v>DETAIL TB BY COMPANY</v>
          </cell>
        </row>
        <row r="176">
          <cell r="A176" t="str">
            <v xml:space="preserve">                  U T I L I T I E S ,  I N C O R P O R A T E D</v>
          </cell>
        </row>
        <row r="178">
          <cell r="A178" t="str">
            <v xml:space="preserve">                              DETAIL TRIAL BALANCE</v>
          </cell>
        </row>
        <row r="180">
          <cell r="A180" t="str">
            <v>ACCOUNT               DESCRIPTION                  BEG-BALANCE       CURRENT       END-BALANCE</v>
          </cell>
        </row>
        <row r="181">
          <cell r="A181" t="str">
            <v>-------               -----------                  -----------       -------       -----------</v>
          </cell>
        </row>
        <row r="182">
          <cell r="A182">
            <v>4611020</v>
          </cell>
          <cell r="B182" t="str">
            <v>WATER REVENUE-METERED</v>
          </cell>
          <cell r="C182">
            <v>-269672.2</v>
          </cell>
          <cell r="D182">
            <v>0</v>
          </cell>
          <cell r="E182">
            <v>-269672.2</v>
          </cell>
        </row>
        <row r="183">
          <cell r="A183">
            <v>4611099</v>
          </cell>
          <cell r="B183" t="str">
            <v>WATER REVENUE ACCRUALS</v>
          </cell>
          <cell r="C183">
            <v>-3184</v>
          </cell>
          <cell r="D183">
            <v>0</v>
          </cell>
          <cell r="E183">
            <v>-3184</v>
          </cell>
        </row>
        <row r="184">
          <cell r="A184">
            <v>4612030</v>
          </cell>
          <cell r="B184" t="str">
            <v>WATER REVENUE-COMMERCIAL</v>
          </cell>
          <cell r="C184">
            <v>-6241.72</v>
          </cell>
          <cell r="D184">
            <v>0</v>
          </cell>
          <cell r="E184">
            <v>-6241.72</v>
          </cell>
        </row>
        <row r="186">
          <cell r="A186">
            <v>400.1</v>
          </cell>
          <cell r="B186" t="str">
            <v>WATER REVENUE</v>
          </cell>
          <cell r="C186">
            <v>-279097.92</v>
          </cell>
          <cell r="D186">
            <v>0</v>
          </cell>
          <cell r="E186">
            <v>-279097.92</v>
          </cell>
        </row>
        <row r="188">
          <cell r="A188">
            <v>4701000</v>
          </cell>
          <cell r="B188" t="str">
            <v>FORFEITED DISCOUNTS</v>
          </cell>
          <cell r="C188">
            <v>-1806.65</v>
          </cell>
          <cell r="D188">
            <v>0</v>
          </cell>
          <cell r="E188">
            <v>-1806.65</v>
          </cell>
        </row>
        <row r="190">
          <cell r="A190">
            <v>400.3</v>
          </cell>
          <cell r="B190" t="str">
            <v>FORFEITED DISCOUNTS</v>
          </cell>
          <cell r="C190">
            <v>-1806.65</v>
          </cell>
          <cell r="D190">
            <v>0</v>
          </cell>
          <cell r="E190">
            <v>-1806.65</v>
          </cell>
        </row>
        <row r="192">
          <cell r="A192">
            <v>4711000</v>
          </cell>
          <cell r="B192" t="str">
            <v>MISC SERVICE REVENUES</v>
          </cell>
          <cell r="C192">
            <v>-3.06</v>
          </cell>
          <cell r="D192">
            <v>0</v>
          </cell>
          <cell r="E192">
            <v>-3.06</v>
          </cell>
        </row>
        <row r="193">
          <cell r="A193">
            <v>4741001</v>
          </cell>
          <cell r="B193" t="str">
            <v>NEW CUSTOMER CHGE - WATER</v>
          </cell>
          <cell r="C193">
            <v>-1305</v>
          </cell>
          <cell r="D193">
            <v>0</v>
          </cell>
          <cell r="E193">
            <v>-1305</v>
          </cell>
        </row>
        <row r="194">
          <cell r="A194">
            <v>4741008</v>
          </cell>
          <cell r="B194" t="str">
            <v>NSF CHECK CHARGE</v>
          </cell>
          <cell r="C194">
            <v>-14</v>
          </cell>
          <cell r="D194">
            <v>0</v>
          </cell>
          <cell r="E194">
            <v>-14</v>
          </cell>
        </row>
        <row r="195">
          <cell r="A195">
            <v>4741009</v>
          </cell>
          <cell r="B195" t="str">
            <v>CUT-OFF CHARGE</v>
          </cell>
          <cell r="C195">
            <v>-20</v>
          </cell>
          <cell r="D195">
            <v>0</v>
          </cell>
          <cell r="E195">
            <v>-20</v>
          </cell>
        </row>
        <row r="197">
          <cell r="A197">
            <v>400.4</v>
          </cell>
          <cell r="B197" t="str">
            <v>MISC. SERVICE REVENUES</v>
          </cell>
          <cell r="C197">
            <v>-1342.06</v>
          </cell>
          <cell r="D197">
            <v>0</v>
          </cell>
          <cell r="E197">
            <v>-1342.06</v>
          </cell>
        </row>
        <row r="199">
          <cell r="A199">
            <v>6151010</v>
          </cell>
          <cell r="B199" t="str">
            <v>ELEC PWR - WATER SYSTEM</v>
          </cell>
          <cell r="C199">
            <v>20941.759999999998</v>
          </cell>
          <cell r="D199">
            <v>0</v>
          </cell>
          <cell r="E199">
            <v>20941.759999999998</v>
          </cell>
        </row>
        <row r="201">
          <cell r="A201" t="str">
            <v>401.1E</v>
          </cell>
          <cell r="B201" t="str">
            <v>ELECTRIC POWER</v>
          </cell>
          <cell r="C201">
            <v>20941.759999999998</v>
          </cell>
          <cell r="D201">
            <v>0</v>
          </cell>
          <cell r="E201">
            <v>20941.759999999998</v>
          </cell>
        </row>
        <row r="203">
          <cell r="A203">
            <v>6181010</v>
          </cell>
          <cell r="B203" t="str">
            <v>CHLORINE</v>
          </cell>
          <cell r="C203">
            <v>4877.6400000000003</v>
          </cell>
          <cell r="D203">
            <v>0</v>
          </cell>
          <cell r="E203">
            <v>4877.6400000000003</v>
          </cell>
        </row>
        <row r="204">
          <cell r="A204">
            <v>6181090</v>
          </cell>
          <cell r="B204" t="str">
            <v>OTHER CHEMICALS (TREATMENT)</v>
          </cell>
          <cell r="C204">
            <v>3443.86</v>
          </cell>
          <cell r="D204">
            <v>0</v>
          </cell>
          <cell r="E204">
            <v>3443.86</v>
          </cell>
        </row>
        <row r="206">
          <cell r="A206" t="str">
            <v>401.1F</v>
          </cell>
          <cell r="B206" t="str">
            <v>CHEMICALS</v>
          </cell>
          <cell r="C206">
            <v>8321.5</v>
          </cell>
          <cell r="D206">
            <v>0</v>
          </cell>
          <cell r="E206">
            <v>8321.5</v>
          </cell>
        </row>
        <row r="208">
          <cell r="A208">
            <v>6361000</v>
          </cell>
          <cell r="B208" t="str">
            <v>METER READING</v>
          </cell>
          <cell r="C208">
            <v>2765.05</v>
          </cell>
          <cell r="D208">
            <v>0</v>
          </cell>
          <cell r="E208">
            <v>2765.05</v>
          </cell>
        </row>
        <row r="210">
          <cell r="A210" t="str">
            <v>401.1G</v>
          </cell>
          <cell r="B210" t="str">
            <v>METER READING</v>
          </cell>
          <cell r="C210">
            <v>2765.05</v>
          </cell>
          <cell r="D210">
            <v>0</v>
          </cell>
          <cell r="E210">
            <v>2765.05</v>
          </cell>
        </row>
        <row r="212">
          <cell r="A212">
            <v>6019020</v>
          </cell>
          <cell r="B212" t="str">
            <v>SALARIES-CHGD TO PLT-WSC</v>
          </cell>
          <cell r="C212">
            <v>-6133.75</v>
          </cell>
          <cell r="D212">
            <v>0</v>
          </cell>
          <cell r="E212">
            <v>-6133.75</v>
          </cell>
        </row>
        <row r="213">
          <cell r="A213">
            <v>6019030</v>
          </cell>
          <cell r="B213" t="str">
            <v>CAPITALIZED SALARIES - ADMIN</v>
          </cell>
          <cell r="C213">
            <v>-41</v>
          </cell>
          <cell r="D213">
            <v>0</v>
          </cell>
          <cell r="E213">
            <v>-41</v>
          </cell>
        </row>
        <row r="214">
          <cell r="A214">
            <v>6019040</v>
          </cell>
          <cell r="B214" t="str">
            <v>SALARIES-OPS FIELD</v>
          </cell>
          <cell r="C214">
            <v>46534.54</v>
          </cell>
          <cell r="D214">
            <v>0</v>
          </cell>
          <cell r="E214">
            <v>46534.54</v>
          </cell>
        </row>
        <row r="215">
          <cell r="A215">
            <v>6019050</v>
          </cell>
          <cell r="B215" t="str">
            <v>SALARIES-OPS ADMIN</v>
          </cell>
          <cell r="C215">
            <v>33049.94</v>
          </cell>
          <cell r="D215">
            <v>0</v>
          </cell>
          <cell r="E215">
            <v>33049.94</v>
          </cell>
        </row>
        <row r="217">
          <cell r="A217" t="str">
            <v>401.1H</v>
          </cell>
          <cell r="B217" t="str">
            <v>SALARIES</v>
          </cell>
          <cell r="C217">
            <v>73409.73</v>
          </cell>
          <cell r="D217">
            <v>0</v>
          </cell>
          <cell r="E217">
            <v>73409.73</v>
          </cell>
        </row>
        <row r="219">
          <cell r="A219">
            <v>6708000</v>
          </cell>
          <cell r="B219" t="str">
            <v>UNCOLLECTIBLE ACCOUNTS</v>
          </cell>
          <cell r="C219">
            <v>-5207.3999999999996</v>
          </cell>
          <cell r="D219">
            <v>0</v>
          </cell>
          <cell r="E219">
            <v>-5207.3999999999996</v>
          </cell>
        </row>
        <row r="220">
          <cell r="A220">
            <v>6708001</v>
          </cell>
          <cell r="B220" t="str">
            <v>AGENCY EXPENSE</v>
          </cell>
          <cell r="C220">
            <v>149.11000000000001</v>
          </cell>
          <cell r="D220">
            <v>0</v>
          </cell>
          <cell r="E220">
            <v>149.11000000000001</v>
          </cell>
        </row>
        <row r="222">
          <cell r="A222" t="str">
            <v>401.1K</v>
          </cell>
          <cell r="B222" t="str">
            <v>UNCOLLECTIBLE ACCOUNTS</v>
          </cell>
          <cell r="C222">
            <v>-5058.29</v>
          </cell>
          <cell r="D222">
            <v>0</v>
          </cell>
          <cell r="E222">
            <v>-5058.29</v>
          </cell>
        </row>
        <row r="224">
          <cell r="A224">
            <v>6319011</v>
          </cell>
          <cell r="B224" t="str">
            <v>ENGINEERING FEES</v>
          </cell>
          <cell r="C224">
            <v>50.6</v>
          </cell>
          <cell r="D224">
            <v>0</v>
          </cell>
          <cell r="E224">
            <v>50.6</v>
          </cell>
        </row>
        <row r="225">
          <cell r="A225">
            <v>6329002</v>
          </cell>
          <cell r="B225" t="str">
            <v>AUDIT FEES</v>
          </cell>
          <cell r="C225">
            <v>886</v>
          </cell>
          <cell r="D225">
            <v>0</v>
          </cell>
          <cell r="E225">
            <v>886</v>
          </cell>
        </row>
        <row r="226">
          <cell r="A226">
            <v>6329013</v>
          </cell>
          <cell r="B226" t="str">
            <v>ACCOUNTING STUDIES</v>
          </cell>
          <cell r="C226">
            <v>9103</v>
          </cell>
          <cell r="D226">
            <v>0</v>
          </cell>
          <cell r="E226">
            <v>9103</v>
          </cell>
        </row>
        <row r="227">
          <cell r="A227">
            <v>6329014</v>
          </cell>
          <cell r="B227" t="str">
            <v>TAX RETURN REVIEW</v>
          </cell>
          <cell r="C227">
            <v>248</v>
          </cell>
          <cell r="D227">
            <v>0</v>
          </cell>
          <cell r="E227">
            <v>248</v>
          </cell>
        </row>
        <row r="228">
          <cell r="A228">
            <v>6338001</v>
          </cell>
          <cell r="B228" t="str">
            <v>LEGAL FEES</v>
          </cell>
          <cell r="C228">
            <v>1402.56</v>
          </cell>
          <cell r="D228">
            <v>0</v>
          </cell>
          <cell r="E228">
            <v>1402.56</v>
          </cell>
        </row>
        <row r="229">
          <cell r="A229">
            <v>6369003</v>
          </cell>
          <cell r="B229" t="str">
            <v>TEMP EMPLOY - CLERICAL</v>
          </cell>
          <cell r="C229">
            <v>289</v>
          </cell>
          <cell r="D229">
            <v>0</v>
          </cell>
          <cell r="E229">
            <v>289</v>
          </cell>
        </row>
        <row r="231">
          <cell r="A231" t="str">
            <v>PERIOD ENDING: 12/31/06               12:29:05 22 DEC 2008 (NV.1CO.TB.LY) PAGE 5</v>
          </cell>
        </row>
        <row r="232">
          <cell r="A232" t="str">
            <v xml:space="preserve">COMPANY: C-005 APPLE CANYON UTILITY CO.                                         </v>
          </cell>
        </row>
        <row r="234">
          <cell r="A234" t="str">
            <v>DETAIL TB BY COMPANY</v>
          </cell>
        </row>
        <row r="236">
          <cell r="A236" t="str">
            <v xml:space="preserve">                  U T I L I T I E S ,  I N C O R P O R A T E D</v>
          </cell>
        </row>
        <row r="238">
          <cell r="A238" t="str">
            <v xml:space="preserve">                              DETAIL TRIAL BALANCE</v>
          </cell>
        </row>
        <row r="240">
          <cell r="A240" t="str">
            <v>ACCOUNT               DESCRIPTION                  BEG-BALANCE       CURRENT       END-BALANCE</v>
          </cell>
        </row>
        <row r="241">
          <cell r="A241" t="str">
            <v>-------               -----------                  -----------       -------       -----------</v>
          </cell>
        </row>
        <row r="242">
          <cell r="A242">
            <v>6369005</v>
          </cell>
          <cell r="B242" t="str">
            <v>PAYROLL SERVICES</v>
          </cell>
          <cell r="C242">
            <v>311</v>
          </cell>
          <cell r="D242">
            <v>0</v>
          </cell>
          <cell r="E242">
            <v>311</v>
          </cell>
        </row>
        <row r="243">
          <cell r="A243">
            <v>6369006</v>
          </cell>
          <cell r="B243" t="str">
            <v>EMPLOY FINDER FEES</v>
          </cell>
          <cell r="C243">
            <v>574</v>
          </cell>
          <cell r="D243">
            <v>0</v>
          </cell>
          <cell r="E243">
            <v>574</v>
          </cell>
        </row>
        <row r="244">
          <cell r="A244">
            <v>6369090</v>
          </cell>
          <cell r="B244" t="str">
            <v>OTHER DIR OUTSIDE SERVICES</v>
          </cell>
          <cell r="C244">
            <v>1322</v>
          </cell>
          <cell r="D244">
            <v>0</v>
          </cell>
          <cell r="E244">
            <v>1322</v>
          </cell>
        </row>
        <row r="246">
          <cell r="A246" t="str">
            <v>401.1L</v>
          </cell>
          <cell r="B246" t="str">
            <v>OUTSIDE SERVICES-DIRECT</v>
          </cell>
          <cell r="C246">
            <v>14186.16</v>
          </cell>
          <cell r="D246">
            <v>0</v>
          </cell>
          <cell r="E246">
            <v>14186.16</v>
          </cell>
        </row>
        <row r="248">
          <cell r="A248">
            <v>6369007</v>
          </cell>
          <cell r="B248" t="str">
            <v>COMPUTER MAINT</v>
          </cell>
          <cell r="C248">
            <v>195</v>
          </cell>
          <cell r="D248">
            <v>0</v>
          </cell>
          <cell r="E248">
            <v>195</v>
          </cell>
        </row>
        <row r="249">
          <cell r="A249">
            <v>6369009</v>
          </cell>
          <cell r="B249" t="str">
            <v>COMPUTER-AMORT &amp; PROG COST</v>
          </cell>
          <cell r="C249">
            <v>117.65</v>
          </cell>
          <cell r="D249">
            <v>0</v>
          </cell>
          <cell r="E249">
            <v>117.65</v>
          </cell>
        </row>
        <row r="250">
          <cell r="A250">
            <v>6369012</v>
          </cell>
          <cell r="B250" t="str">
            <v>INTERNET SUPPLIER</v>
          </cell>
          <cell r="C250">
            <v>93.96</v>
          </cell>
          <cell r="D250">
            <v>0</v>
          </cell>
          <cell r="E250">
            <v>93.96</v>
          </cell>
        </row>
        <row r="251">
          <cell r="A251">
            <v>6759003</v>
          </cell>
          <cell r="B251" t="str">
            <v>COMPUTER SUPPLIES</v>
          </cell>
          <cell r="C251">
            <v>108.39</v>
          </cell>
          <cell r="D251">
            <v>0</v>
          </cell>
          <cell r="E251">
            <v>108.39</v>
          </cell>
        </row>
        <row r="252">
          <cell r="A252">
            <v>6759016</v>
          </cell>
          <cell r="B252" t="str">
            <v>MICROFILMING</v>
          </cell>
          <cell r="C252">
            <v>25</v>
          </cell>
          <cell r="D252">
            <v>0</v>
          </cell>
          <cell r="E252">
            <v>25</v>
          </cell>
        </row>
        <row r="254">
          <cell r="A254" t="str">
            <v>401.1LL</v>
          </cell>
          <cell r="B254" t="str">
            <v>IT DEPARTMENT</v>
          </cell>
          <cell r="C254">
            <v>540</v>
          </cell>
          <cell r="D254">
            <v>0</v>
          </cell>
          <cell r="E254">
            <v>540</v>
          </cell>
        </row>
        <row r="256">
          <cell r="A256">
            <v>6049010</v>
          </cell>
          <cell r="B256" t="str">
            <v>HEALTH INS REIMBURSEMENTS</v>
          </cell>
          <cell r="C256">
            <v>6648.89</v>
          </cell>
          <cell r="D256">
            <v>0</v>
          </cell>
          <cell r="E256">
            <v>6648.89</v>
          </cell>
        </row>
        <row r="257">
          <cell r="A257">
            <v>6049020</v>
          </cell>
          <cell r="B257" t="str">
            <v>PENSION CONTRIBUTIONS</v>
          </cell>
          <cell r="C257">
            <v>1670.87</v>
          </cell>
          <cell r="D257">
            <v>0</v>
          </cell>
          <cell r="E257">
            <v>1670.87</v>
          </cell>
        </row>
        <row r="258">
          <cell r="A258">
            <v>6049050</v>
          </cell>
          <cell r="B258" t="str">
            <v>HEALTH INS PREMIUMS</v>
          </cell>
          <cell r="C258">
            <v>126.04</v>
          </cell>
          <cell r="D258">
            <v>0</v>
          </cell>
          <cell r="E258">
            <v>126.04</v>
          </cell>
        </row>
        <row r="259">
          <cell r="A259">
            <v>6049070</v>
          </cell>
          <cell r="B259" t="str">
            <v>401K/ESOP CONTRIBUTIONS</v>
          </cell>
          <cell r="C259">
            <v>2292.23</v>
          </cell>
          <cell r="D259">
            <v>0</v>
          </cell>
          <cell r="E259">
            <v>2292.23</v>
          </cell>
        </row>
        <row r="260">
          <cell r="A260">
            <v>6049080</v>
          </cell>
          <cell r="B260" t="str">
            <v>DISABILITY INSURANCE</v>
          </cell>
          <cell r="C260">
            <v>8.7899999999999991</v>
          </cell>
          <cell r="D260">
            <v>0</v>
          </cell>
          <cell r="E260">
            <v>8.7899999999999991</v>
          </cell>
        </row>
        <row r="261">
          <cell r="A261">
            <v>6049090</v>
          </cell>
          <cell r="B261" t="str">
            <v>OTHER EMP PENS &amp; BENEFITS</v>
          </cell>
          <cell r="C261">
            <v>613.78</v>
          </cell>
          <cell r="D261">
            <v>0</v>
          </cell>
          <cell r="E261">
            <v>613.78</v>
          </cell>
        </row>
        <row r="263">
          <cell r="A263" t="str">
            <v>401.1N</v>
          </cell>
          <cell r="B263" t="str">
            <v>EMPLOYEE PENSION&amp;BENEFITS</v>
          </cell>
          <cell r="C263">
            <v>11360.6</v>
          </cell>
          <cell r="D263">
            <v>0</v>
          </cell>
          <cell r="E263">
            <v>11360.6</v>
          </cell>
        </row>
        <row r="265">
          <cell r="A265">
            <v>6599090</v>
          </cell>
          <cell r="B265" t="str">
            <v>OTHER INS</v>
          </cell>
          <cell r="C265">
            <v>10332</v>
          </cell>
          <cell r="D265">
            <v>0</v>
          </cell>
          <cell r="E265">
            <v>10332</v>
          </cell>
        </row>
        <row r="267">
          <cell r="A267" t="str">
            <v>401.1O</v>
          </cell>
          <cell r="B267" t="str">
            <v>INSURANCE</v>
          </cell>
          <cell r="C267">
            <v>10332</v>
          </cell>
          <cell r="D267">
            <v>0</v>
          </cell>
          <cell r="E267">
            <v>10332</v>
          </cell>
        </row>
        <row r="269">
          <cell r="A269">
            <v>7668010</v>
          </cell>
          <cell r="B269" t="str">
            <v>RATE CASE EXPENSE</v>
          </cell>
          <cell r="C269">
            <v>4352.75</v>
          </cell>
          <cell r="D269">
            <v>0</v>
          </cell>
          <cell r="E269">
            <v>4352.75</v>
          </cell>
        </row>
        <row r="271">
          <cell r="A271" t="str">
            <v>401.1P</v>
          </cell>
          <cell r="B271" t="str">
            <v>REGULATORY COMMISSION EXP</v>
          </cell>
          <cell r="C271">
            <v>4352.75</v>
          </cell>
          <cell r="D271">
            <v>0</v>
          </cell>
          <cell r="E271">
            <v>4352.75</v>
          </cell>
        </row>
        <row r="273">
          <cell r="A273">
            <v>6419090</v>
          </cell>
          <cell r="B273" t="str">
            <v>RENT-OTHERS</v>
          </cell>
          <cell r="C273">
            <v>681.54</v>
          </cell>
          <cell r="D273">
            <v>0</v>
          </cell>
          <cell r="E273">
            <v>681.54</v>
          </cell>
        </row>
        <row r="275">
          <cell r="A275" t="str">
            <v>401.1Q</v>
          </cell>
          <cell r="B275" t="str">
            <v>RENT</v>
          </cell>
          <cell r="C275">
            <v>681.54</v>
          </cell>
          <cell r="D275">
            <v>0</v>
          </cell>
          <cell r="E275">
            <v>681.54</v>
          </cell>
        </row>
        <row r="277">
          <cell r="A277">
            <v>6759001</v>
          </cell>
          <cell r="B277" t="str">
            <v>PUBL SUBSCRIPTIONS &amp; TAPES</v>
          </cell>
          <cell r="C277">
            <v>29.88</v>
          </cell>
          <cell r="D277">
            <v>0</v>
          </cell>
          <cell r="E277">
            <v>29.88</v>
          </cell>
        </row>
        <row r="278">
          <cell r="A278">
            <v>6759002</v>
          </cell>
          <cell r="B278" t="str">
            <v>ANSWERING SERV</v>
          </cell>
          <cell r="C278">
            <v>745.06</v>
          </cell>
          <cell r="D278">
            <v>0</v>
          </cell>
          <cell r="E278">
            <v>745.06</v>
          </cell>
        </row>
        <row r="279">
          <cell r="A279">
            <v>6759004</v>
          </cell>
          <cell r="B279" t="str">
            <v>PRINTING &amp; BLUEPRINTS</v>
          </cell>
          <cell r="C279">
            <v>117</v>
          </cell>
          <cell r="D279">
            <v>0</v>
          </cell>
          <cell r="E279">
            <v>117</v>
          </cell>
        </row>
        <row r="280">
          <cell r="A280">
            <v>6759006</v>
          </cell>
          <cell r="B280" t="str">
            <v>UPS &amp; AIR FREIGHT</v>
          </cell>
          <cell r="C280">
            <v>827.8</v>
          </cell>
          <cell r="D280">
            <v>0</v>
          </cell>
          <cell r="E280">
            <v>827.8</v>
          </cell>
        </row>
        <row r="281">
          <cell r="A281">
            <v>6759008</v>
          </cell>
          <cell r="B281" t="str">
            <v>XEROX</v>
          </cell>
          <cell r="C281">
            <v>39</v>
          </cell>
          <cell r="D281">
            <v>0</v>
          </cell>
          <cell r="E281">
            <v>39</v>
          </cell>
        </row>
        <row r="282">
          <cell r="A282">
            <v>6759009</v>
          </cell>
          <cell r="B282" t="str">
            <v>OFFICE SUPPLY STORES</v>
          </cell>
          <cell r="C282">
            <v>303.41000000000003</v>
          </cell>
          <cell r="D282">
            <v>0</v>
          </cell>
          <cell r="E282">
            <v>303.41000000000003</v>
          </cell>
        </row>
        <row r="283">
          <cell r="A283">
            <v>6759010</v>
          </cell>
          <cell r="B283" t="str">
            <v>REIM OFFICE EMPLOYEE EXPENSES</v>
          </cell>
          <cell r="C283">
            <v>45.5</v>
          </cell>
          <cell r="D283">
            <v>0</v>
          </cell>
          <cell r="E283">
            <v>45.5</v>
          </cell>
        </row>
        <row r="284">
          <cell r="A284">
            <v>6759013</v>
          </cell>
          <cell r="B284" t="str">
            <v>CLEANING SUPPLIES</v>
          </cell>
          <cell r="C284">
            <v>20</v>
          </cell>
          <cell r="D284">
            <v>0</v>
          </cell>
          <cell r="E284">
            <v>20</v>
          </cell>
        </row>
        <row r="285">
          <cell r="A285">
            <v>6759014</v>
          </cell>
          <cell r="B285" t="str">
            <v>MEMBERSHIPS - OFFICE EMPLOYEE</v>
          </cell>
          <cell r="C285">
            <v>66.34</v>
          </cell>
          <cell r="D285">
            <v>0</v>
          </cell>
          <cell r="E285">
            <v>66.34</v>
          </cell>
        </row>
        <row r="286">
          <cell r="A286">
            <v>6759090</v>
          </cell>
          <cell r="B286" t="str">
            <v>OTHER OFFICE EXPENSES</v>
          </cell>
          <cell r="C286">
            <v>108.83</v>
          </cell>
          <cell r="D286">
            <v>0</v>
          </cell>
          <cell r="E286">
            <v>108.83</v>
          </cell>
        </row>
        <row r="288">
          <cell r="A288" t="str">
            <v>401.1R</v>
          </cell>
          <cell r="B288" t="str">
            <v>OFFICE SUPPLIES</v>
          </cell>
          <cell r="C288">
            <v>2302.8200000000002</v>
          </cell>
          <cell r="D288">
            <v>0</v>
          </cell>
          <cell r="E288">
            <v>2302.8200000000002</v>
          </cell>
        </row>
        <row r="290">
          <cell r="A290">
            <v>6759005</v>
          </cell>
          <cell r="B290" t="str">
            <v>POSTAGE &amp; POSTAGE METER-OFFICE</v>
          </cell>
          <cell r="C290">
            <v>2469.41</v>
          </cell>
          <cell r="D290">
            <v>0</v>
          </cell>
          <cell r="E290">
            <v>2469.41</v>
          </cell>
        </row>
        <row r="292">
          <cell r="A292" t="str">
            <v>PERIOD ENDING: 12/31/06               12:29:05 22 DEC 2008 (NV.1CO.TB.LY) PAGE 6</v>
          </cell>
        </row>
        <row r="293">
          <cell r="A293" t="str">
            <v xml:space="preserve">COMPANY: C-005 APPLE CANYON UTILITY CO.                                         </v>
          </cell>
        </row>
        <row r="295">
          <cell r="A295" t="str">
            <v>DETAIL TB BY COMPANY</v>
          </cell>
        </row>
        <row r="297">
          <cell r="A297" t="str">
            <v xml:space="preserve">                  U T I L I T I E S ,  I N C O R P O R A T E D</v>
          </cell>
        </row>
        <row r="299">
          <cell r="A299" t="str">
            <v xml:space="preserve">                              DETAIL TRIAL BALANCE</v>
          </cell>
        </row>
        <row r="301">
          <cell r="A301" t="str">
            <v>ACCOUNT               DESCRIPTION                  BEG-BALANCE       CURRENT       END-BALANCE</v>
          </cell>
        </row>
        <row r="302">
          <cell r="A302" t="str">
            <v>-------               -----------                  -----------       -------       -----------</v>
          </cell>
        </row>
        <row r="303">
          <cell r="A303">
            <v>6759007</v>
          </cell>
          <cell r="B303" t="str">
            <v>PRINTING CUSTOMER SERVICE</v>
          </cell>
          <cell r="C303">
            <v>404.91</v>
          </cell>
          <cell r="D303">
            <v>0</v>
          </cell>
          <cell r="E303">
            <v>404.91</v>
          </cell>
        </row>
        <row r="304">
          <cell r="A304">
            <v>6759011</v>
          </cell>
          <cell r="B304" t="str">
            <v>ENVELOPES</v>
          </cell>
          <cell r="C304">
            <v>890</v>
          </cell>
          <cell r="D304">
            <v>0</v>
          </cell>
          <cell r="E304">
            <v>890</v>
          </cell>
        </row>
        <row r="305">
          <cell r="A305">
            <v>6759012</v>
          </cell>
          <cell r="B305" t="str">
            <v>BILL STOCK</v>
          </cell>
          <cell r="C305">
            <v>229</v>
          </cell>
          <cell r="D305">
            <v>0</v>
          </cell>
          <cell r="E305">
            <v>229</v>
          </cell>
        </row>
        <row r="306">
          <cell r="A306">
            <v>6759051</v>
          </cell>
          <cell r="B306" t="str">
            <v>COMPUTER SUPPLIES - BILLING</v>
          </cell>
          <cell r="C306">
            <v>97</v>
          </cell>
          <cell r="D306">
            <v>0</v>
          </cell>
          <cell r="E306">
            <v>97</v>
          </cell>
        </row>
        <row r="308">
          <cell r="A308" t="str">
            <v>401.1RR</v>
          </cell>
          <cell r="B308" t="str">
            <v>BILLING &amp; CUSTOMER SERVICE</v>
          </cell>
          <cell r="C308">
            <v>4090.32</v>
          </cell>
          <cell r="D308">
            <v>0</v>
          </cell>
          <cell r="E308">
            <v>4090.32</v>
          </cell>
        </row>
        <row r="310">
          <cell r="A310">
            <v>6759110</v>
          </cell>
          <cell r="B310" t="str">
            <v>OFFICE TELEPHONE</v>
          </cell>
          <cell r="C310">
            <v>11</v>
          </cell>
          <cell r="D310">
            <v>0</v>
          </cell>
          <cell r="E310">
            <v>11</v>
          </cell>
        </row>
        <row r="311">
          <cell r="A311">
            <v>6759115</v>
          </cell>
          <cell r="B311" t="str">
            <v>OFFICE COMP PHONE LINE</v>
          </cell>
          <cell r="C311">
            <v>58</v>
          </cell>
          <cell r="D311">
            <v>0</v>
          </cell>
          <cell r="E311">
            <v>58</v>
          </cell>
        </row>
        <row r="312">
          <cell r="A312">
            <v>6759120</v>
          </cell>
          <cell r="B312" t="str">
            <v>OFFICE ELECTRIC</v>
          </cell>
          <cell r="C312">
            <v>145</v>
          </cell>
          <cell r="D312">
            <v>0</v>
          </cell>
          <cell r="E312">
            <v>145</v>
          </cell>
        </row>
        <row r="313">
          <cell r="A313">
            <v>6759125</v>
          </cell>
          <cell r="B313" t="str">
            <v>OFFICE WATER</v>
          </cell>
          <cell r="C313">
            <v>29</v>
          </cell>
          <cell r="D313">
            <v>0</v>
          </cell>
          <cell r="E313">
            <v>29</v>
          </cell>
        </row>
        <row r="314">
          <cell r="A314">
            <v>6759130</v>
          </cell>
          <cell r="B314" t="str">
            <v>OFFICE GAS</v>
          </cell>
          <cell r="C314">
            <v>53</v>
          </cell>
          <cell r="D314">
            <v>0</v>
          </cell>
          <cell r="E314">
            <v>53</v>
          </cell>
        </row>
        <row r="315">
          <cell r="A315">
            <v>6759135</v>
          </cell>
          <cell r="B315" t="str">
            <v>OPERATIONS TELEPHONES</v>
          </cell>
          <cell r="C315">
            <v>3091.43</v>
          </cell>
          <cell r="D315">
            <v>0</v>
          </cell>
          <cell r="E315">
            <v>3091.43</v>
          </cell>
        </row>
        <row r="316">
          <cell r="A316">
            <v>6759136</v>
          </cell>
          <cell r="B316" t="str">
            <v>OPERATIONS TELEPHONES-LONG DIST</v>
          </cell>
          <cell r="C316">
            <v>33.74</v>
          </cell>
          <cell r="D316">
            <v>0</v>
          </cell>
          <cell r="E316">
            <v>33.74</v>
          </cell>
        </row>
        <row r="318">
          <cell r="A318" t="str">
            <v>401.1S</v>
          </cell>
          <cell r="B318" t="str">
            <v>OFFICE UTILITIES</v>
          </cell>
          <cell r="C318">
            <v>3421.17</v>
          </cell>
          <cell r="D318">
            <v>0</v>
          </cell>
          <cell r="E318">
            <v>3421.17</v>
          </cell>
        </row>
        <row r="320">
          <cell r="A320">
            <v>6759210</v>
          </cell>
          <cell r="B320" t="str">
            <v>OFFICE CLEANING SERV</v>
          </cell>
          <cell r="C320">
            <v>169</v>
          </cell>
          <cell r="D320">
            <v>0</v>
          </cell>
          <cell r="E320">
            <v>169</v>
          </cell>
        </row>
        <row r="321">
          <cell r="A321">
            <v>6759220</v>
          </cell>
          <cell r="B321" t="str">
            <v>LNDSCPING MOWING &amp; SNOWPLWNG</v>
          </cell>
          <cell r="C321">
            <v>135</v>
          </cell>
          <cell r="D321">
            <v>0</v>
          </cell>
          <cell r="E321">
            <v>135</v>
          </cell>
        </row>
        <row r="322">
          <cell r="A322">
            <v>6759230</v>
          </cell>
          <cell r="B322" t="str">
            <v>OFFICE GARBAGE REMOVAL</v>
          </cell>
          <cell r="C322">
            <v>20</v>
          </cell>
          <cell r="D322">
            <v>0</v>
          </cell>
          <cell r="E322">
            <v>20</v>
          </cell>
        </row>
        <row r="323">
          <cell r="A323">
            <v>6759260</v>
          </cell>
          <cell r="B323" t="str">
            <v>REPAIR OFF MACH &amp; HEATING</v>
          </cell>
          <cell r="C323">
            <v>9</v>
          </cell>
          <cell r="D323">
            <v>0</v>
          </cell>
          <cell r="E323">
            <v>9</v>
          </cell>
        </row>
        <row r="324">
          <cell r="A324">
            <v>6759290</v>
          </cell>
          <cell r="B324" t="str">
            <v>OTHER OFFICE MAINT</v>
          </cell>
          <cell r="C324">
            <v>291</v>
          </cell>
          <cell r="D324">
            <v>0</v>
          </cell>
          <cell r="E324">
            <v>291</v>
          </cell>
        </row>
        <row r="326">
          <cell r="A326" t="str">
            <v>401.1U</v>
          </cell>
          <cell r="B326" t="str">
            <v>OFFICE MAINTENANCE</v>
          </cell>
          <cell r="C326">
            <v>624</v>
          </cell>
          <cell r="D326">
            <v>0</v>
          </cell>
          <cell r="E326">
            <v>624</v>
          </cell>
        </row>
        <row r="328">
          <cell r="A328">
            <v>6759330</v>
          </cell>
          <cell r="B328" t="str">
            <v>MEMBERSHIPS - COMPANY</v>
          </cell>
          <cell r="C328">
            <v>13.26</v>
          </cell>
          <cell r="D328">
            <v>0</v>
          </cell>
          <cell r="E328">
            <v>13.26</v>
          </cell>
        </row>
        <row r="329">
          <cell r="A329">
            <v>7048055</v>
          </cell>
          <cell r="B329" t="str">
            <v>OFFICE EDUCATION/TRAIN. EXP</v>
          </cell>
          <cell r="C329">
            <v>310</v>
          </cell>
          <cell r="D329">
            <v>0</v>
          </cell>
          <cell r="E329">
            <v>310</v>
          </cell>
        </row>
        <row r="330">
          <cell r="A330">
            <v>7758370</v>
          </cell>
          <cell r="B330" t="str">
            <v>MEALS &amp; RELATED EXP</v>
          </cell>
          <cell r="C330">
            <v>336.02</v>
          </cell>
          <cell r="D330">
            <v>0</v>
          </cell>
          <cell r="E330">
            <v>336.02</v>
          </cell>
        </row>
        <row r="331">
          <cell r="A331">
            <v>7758380</v>
          </cell>
          <cell r="B331" t="str">
            <v>BANK SERV CHARGES</v>
          </cell>
          <cell r="C331">
            <v>1197</v>
          </cell>
          <cell r="D331">
            <v>0</v>
          </cell>
          <cell r="E331">
            <v>1197</v>
          </cell>
        </row>
        <row r="332">
          <cell r="A332">
            <v>7758390</v>
          </cell>
          <cell r="B332" t="str">
            <v>OTHER MISC GENERAL</v>
          </cell>
          <cell r="C332">
            <v>1740.84</v>
          </cell>
          <cell r="D332">
            <v>0</v>
          </cell>
          <cell r="E332">
            <v>1740.84</v>
          </cell>
        </row>
        <row r="334">
          <cell r="A334" t="str">
            <v>401.1V</v>
          </cell>
          <cell r="B334" t="str">
            <v>MISCELLANEOUS EXPENSE</v>
          </cell>
          <cell r="C334">
            <v>3597.12</v>
          </cell>
          <cell r="D334">
            <v>0</v>
          </cell>
          <cell r="E334">
            <v>3597.12</v>
          </cell>
        </row>
        <row r="336">
          <cell r="A336">
            <v>6755090</v>
          </cell>
          <cell r="B336" t="str">
            <v>WATER-OTHER MAINT EXP</v>
          </cell>
          <cell r="C336">
            <v>513.58000000000004</v>
          </cell>
          <cell r="D336">
            <v>0</v>
          </cell>
          <cell r="E336">
            <v>513.58000000000004</v>
          </cell>
        </row>
        <row r="337">
          <cell r="A337">
            <v>6759503</v>
          </cell>
          <cell r="B337" t="str">
            <v>WATER-MAINT SUPPLIES</v>
          </cell>
          <cell r="C337">
            <v>3029.83</v>
          </cell>
          <cell r="D337">
            <v>0</v>
          </cell>
          <cell r="E337">
            <v>3029.83</v>
          </cell>
        </row>
        <row r="338">
          <cell r="A338">
            <v>6759506</v>
          </cell>
          <cell r="B338" t="str">
            <v>WATER-MAINT REPAIRS</v>
          </cell>
          <cell r="C338">
            <v>60</v>
          </cell>
          <cell r="D338">
            <v>0</v>
          </cell>
          <cell r="E338">
            <v>60</v>
          </cell>
        </row>
        <row r="339">
          <cell r="A339">
            <v>6759507</v>
          </cell>
          <cell r="B339" t="str">
            <v>WATER-MAIN BREAKS</v>
          </cell>
          <cell r="C339">
            <v>1633.75</v>
          </cell>
          <cell r="D339">
            <v>0</v>
          </cell>
          <cell r="E339">
            <v>1633.75</v>
          </cell>
        </row>
        <row r="341">
          <cell r="A341" t="str">
            <v>401.1X</v>
          </cell>
          <cell r="B341" t="str">
            <v>MAINTENANCE-WATER PLANT</v>
          </cell>
          <cell r="C341">
            <v>5237.16</v>
          </cell>
          <cell r="D341">
            <v>0</v>
          </cell>
          <cell r="E341">
            <v>5237.16</v>
          </cell>
        </row>
        <row r="343">
          <cell r="A343">
            <v>6759080</v>
          </cell>
          <cell r="B343" t="str">
            <v>MAINT-DEFERRED CHARGES</v>
          </cell>
          <cell r="C343">
            <v>372</v>
          </cell>
          <cell r="D343">
            <v>0</v>
          </cell>
          <cell r="E343">
            <v>372</v>
          </cell>
        </row>
        <row r="344">
          <cell r="A344">
            <v>6759405</v>
          </cell>
          <cell r="B344" t="str">
            <v>COMMUNICATION EXPENSES</v>
          </cell>
          <cell r="C344">
            <v>1851.78</v>
          </cell>
          <cell r="D344">
            <v>0</v>
          </cell>
          <cell r="E344">
            <v>1851.78</v>
          </cell>
        </row>
        <row r="345">
          <cell r="A345">
            <v>6759412</v>
          </cell>
          <cell r="B345" t="str">
            <v>UNIFORMS</v>
          </cell>
          <cell r="C345">
            <v>56.75</v>
          </cell>
          <cell r="D345">
            <v>0</v>
          </cell>
          <cell r="E345">
            <v>56.75</v>
          </cell>
        </row>
        <row r="346">
          <cell r="A346">
            <v>6759430</v>
          </cell>
          <cell r="B346" t="str">
            <v>SALES/USE TAX EXPENSE</v>
          </cell>
          <cell r="C346">
            <v>27.2</v>
          </cell>
          <cell r="D346">
            <v>0</v>
          </cell>
          <cell r="E346">
            <v>27.2</v>
          </cell>
        </row>
        <row r="348">
          <cell r="A348" t="str">
            <v>401.1Z</v>
          </cell>
          <cell r="B348" t="str">
            <v>MAINTENANCE-WTR&amp;SWR PLANT</v>
          </cell>
          <cell r="C348">
            <v>2307.73</v>
          </cell>
          <cell r="D348">
            <v>0</v>
          </cell>
          <cell r="E348">
            <v>2307.73</v>
          </cell>
        </row>
        <row r="350">
          <cell r="A350">
            <v>6205003</v>
          </cell>
          <cell r="B350" t="str">
            <v>OPERATORS EXPENSES</v>
          </cell>
          <cell r="C350">
            <v>38.590000000000003</v>
          </cell>
          <cell r="D350">
            <v>0</v>
          </cell>
          <cell r="E350">
            <v>38.590000000000003</v>
          </cell>
        </row>
        <row r="351">
          <cell r="A351">
            <v>6759017</v>
          </cell>
          <cell r="B351" t="str">
            <v>OPERATORS-CLEANING SUPPLIES</v>
          </cell>
          <cell r="C351">
            <v>0.1</v>
          </cell>
          <cell r="D351">
            <v>0</v>
          </cell>
          <cell r="E351">
            <v>0.1</v>
          </cell>
        </row>
        <row r="353">
          <cell r="A353" t="str">
            <v>PERIOD ENDING: 12/31/06               12:29:05 22 DEC 2008 (NV.1CO.TB.LY) PAGE 7</v>
          </cell>
        </row>
        <row r="354">
          <cell r="A354" t="str">
            <v xml:space="preserve">COMPANY: C-005 APPLE CANYON UTILITY CO.                                         </v>
          </cell>
        </row>
        <row r="356">
          <cell r="A356" t="str">
            <v>DETAIL TB BY COMPANY</v>
          </cell>
        </row>
        <row r="358">
          <cell r="A358" t="str">
            <v xml:space="preserve">                  U T I L I T I E S ,  I N C O R P O R A T E D</v>
          </cell>
        </row>
        <row r="360">
          <cell r="A360" t="str">
            <v xml:space="preserve">                              DETAIL TRIAL BALANCE</v>
          </cell>
        </row>
        <row r="362">
          <cell r="A362" t="str">
            <v>ACCOUNT               DESCRIPTION                  BEG-BALANCE       CURRENT       END-BALANCE</v>
          </cell>
        </row>
        <row r="363">
          <cell r="A363" t="str">
            <v>-------               -----------                  -----------       -------       -----------</v>
          </cell>
        </row>
        <row r="364">
          <cell r="A364">
            <v>6759018</v>
          </cell>
          <cell r="B364" t="str">
            <v>OPERATORS-OTHER OFFICE EXPENSE</v>
          </cell>
          <cell r="C364">
            <v>376.2</v>
          </cell>
          <cell r="D364">
            <v>0</v>
          </cell>
          <cell r="E364">
            <v>376.2</v>
          </cell>
        </row>
        <row r="365">
          <cell r="A365">
            <v>6759413</v>
          </cell>
          <cell r="B365" t="str">
            <v>OPERATORS-POSTAGE</v>
          </cell>
          <cell r="C365">
            <v>58.49</v>
          </cell>
          <cell r="D365">
            <v>0</v>
          </cell>
          <cell r="E365">
            <v>58.49</v>
          </cell>
        </row>
        <row r="366">
          <cell r="A366">
            <v>6759414</v>
          </cell>
          <cell r="B366" t="str">
            <v>OPERATORS-OFFICE SUPPLY STORES</v>
          </cell>
          <cell r="C366">
            <v>399.34</v>
          </cell>
          <cell r="D366">
            <v>0</v>
          </cell>
          <cell r="E366">
            <v>399.34</v>
          </cell>
        </row>
        <row r="367">
          <cell r="A367">
            <v>6759416</v>
          </cell>
          <cell r="B367" t="str">
            <v>OPERATORS-MEMBERSHIPS</v>
          </cell>
          <cell r="C367">
            <v>31.97</v>
          </cell>
          <cell r="D367">
            <v>0</v>
          </cell>
          <cell r="E367">
            <v>31.97</v>
          </cell>
        </row>
        <row r="369">
          <cell r="A369" t="str">
            <v>401.1ZZ</v>
          </cell>
          <cell r="B369" t="str">
            <v>OPERATORS EXPENSES</v>
          </cell>
          <cell r="C369">
            <v>904.69</v>
          </cell>
          <cell r="D369">
            <v>0</v>
          </cell>
          <cell r="E369">
            <v>904.69</v>
          </cell>
        </row>
        <row r="371">
          <cell r="A371">
            <v>6355010</v>
          </cell>
          <cell r="B371" t="str">
            <v>WATER TESTS</v>
          </cell>
          <cell r="C371">
            <v>1914.95</v>
          </cell>
          <cell r="D371">
            <v>0</v>
          </cell>
          <cell r="E371">
            <v>1914.95</v>
          </cell>
        </row>
        <row r="372">
          <cell r="A372">
            <v>6355030</v>
          </cell>
          <cell r="B372" t="str">
            <v>TESTING EQUIP &amp; CHEM</v>
          </cell>
          <cell r="C372">
            <v>580.88</v>
          </cell>
          <cell r="D372">
            <v>0</v>
          </cell>
          <cell r="E372">
            <v>580.88</v>
          </cell>
        </row>
        <row r="374">
          <cell r="A374" t="str">
            <v>401.2B</v>
          </cell>
          <cell r="B374" t="str">
            <v>MAINTENANCE-TESTING</v>
          </cell>
          <cell r="C374">
            <v>2495.83</v>
          </cell>
          <cell r="D374">
            <v>0</v>
          </cell>
          <cell r="E374">
            <v>2495.83</v>
          </cell>
        </row>
        <row r="376">
          <cell r="A376">
            <v>6501020</v>
          </cell>
          <cell r="B376" t="str">
            <v>GASOLINE</v>
          </cell>
          <cell r="C376">
            <v>3846</v>
          </cell>
          <cell r="D376">
            <v>0</v>
          </cell>
          <cell r="E376">
            <v>3846</v>
          </cell>
        </row>
        <row r="377">
          <cell r="A377">
            <v>6501030</v>
          </cell>
          <cell r="B377" t="str">
            <v>AUTO REPAIR &amp; TIRES</v>
          </cell>
          <cell r="C377">
            <v>1524.86</v>
          </cell>
          <cell r="D377">
            <v>0</v>
          </cell>
          <cell r="E377">
            <v>1524.86</v>
          </cell>
        </row>
        <row r="378">
          <cell r="A378">
            <v>6501040</v>
          </cell>
          <cell r="B378" t="str">
            <v>AUTO LICENSES</v>
          </cell>
          <cell r="C378">
            <v>208.98</v>
          </cell>
          <cell r="D378">
            <v>0</v>
          </cell>
          <cell r="E378">
            <v>208.98</v>
          </cell>
        </row>
        <row r="379">
          <cell r="A379">
            <v>6509090</v>
          </cell>
          <cell r="B379" t="str">
            <v>OTHER TRANS EXPENSES</v>
          </cell>
          <cell r="C379">
            <v>82.7</v>
          </cell>
          <cell r="D379">
            <v>0</v>
          </cell>
          <cell r="E379">
            <v>82.7</v>
          </cell>
        </row>
        <row r="381">
          <cell r="A381" t="str">
            <v>401.2D</v>
          </cell>
          <cell r="B381" t="str">
            <v>TRANSPORTATION EXPENSE</v>
          </cell>
          <cell r="C381">
            <v>5662.54</v>
          </cell>
          <cell r="D381">
            <v>0</v>
          </cell>
          <cell r="E381">
            <v>5662.54</v>
          </cell>
        </row>
        <row r="383">
          <cell r="A383">
            <v>4032010</v>
          </cell>
          <cell r="B383" t="str">
            <v>DEPRECIATION-WATER PLANT</v>
          </cell>
          <cell r="C383">
            <v>33559.769999999997</v>
          </cell>
          <cell r="D383">
            <v>0</v>
          </cell>
          <cell r="E383">
            <v>33559.769999999997</v>
          </cell>
        </row>
        <row r="384">
          <cell r="A384">
            <v>4032090</v>
          </cell>
          <cell r="B384" t="str">
            <v>DEPRECIATION-10190</v>
          </cell>
          <cell r="C384">
            <v>395</v>
          </cell>
          <cell r="D384">
            <v>0</v>
          </cell>
          <cell r="E384">
            <v>395</v>
          </cell>
        </row>
        <row r="385">
          <cell r="A385">
            <v>4032091</v>
          </cell>
          <cell r="B385" t="str">
            <v>DEPRECIATION-10191</v>
          </cell>
          <cell r="C385">
            <v>254</v>
          </cell>
          <cell r="D385">
            <v>0</v>
          </cell>
          <cell r="E385">
            <v>254</v>
          </cell>
        </row>
        <row r="386">
          <cell r="A386">
            <v>4032092</v>
          </cell>
          <cell r="B386" t="str">
            <v>DEPRECIATION-10300</v>
          </cell>
          <cell r="C386">
            <v>5002.5</v>
          </cell>
          <cell r="D386">
            <v>0</v>
          </cell>
          <cell r="E386">
            <v>5002.5</v>
          </cell>
        </row>
        <row r="387">
          <cell r="A387">
            <v>4032093</v>
          </cell>
          <cell r="B387" t="str">
            <v>DEPRECIATION-10193</v>
          </cell>
          <cell r="C387">
            <v>16</v>
          </cell>
          <cell r="D387">
            <v>0</v>
          </cell>
          <cell r="E387">
            <v>16</v>
          </cell>
        </row>
        <row r="388">
          <cell r="A388">
            <v>4032098</v>
          </cell>
          <cell r="B388" t="str">
            <v>DEPRECIATION-COMPUTER</v>
          </cell>
          <cell r="C388">
            <v>1114.46</v>
          </cell>
          <cell r="D388">
            <v>0</v>
          </cell>
          <cell r="E388">
            <v>1114.46</v>
          </cell>
        </row>
        <row r="390">
          <cell r="A390">
            <v>403.2</v>
          </cell>
          <cell r="B390" t="str">
            <v>DEPRECIATION EXP-WATER</v>
          </cell>
          <cell r="C390">
            <v>40341.730000000003</v>
          </cell>
          <cell r="D390">
            <v>0</v>
          </cell>
          <cell r="E390">
            <v>40341.730000000003</v>
          </cell>
        </row>
        <row r="392">
          <cell r="A392">
            <v>4071000</v>
          </cell>
          <cell r="B392" t="str">
            <v>AMORT EXP-CIA-WATER</v>
          </cell>
          <cell r="C392">
            <v>-10495.3</v>
          </cell>
          <cell r="D392">
            <v>0</v>
          </cell>
          <cell r="E392">
            <v>-10495.3</v>
          </cell>
        </row>
        <row r="393">
          <cell r="A393">
            <v>4071010</v>
          </cell>
          <cell r="B393" t="str">
            <v>AMORT EXP 2711010</v>
          </cell>
          <cell r="C393">
            <v>-549</v>
          </cell>
          <cell r="D393">
            <v>0</v>
          </cell>
          <cell r="E393">
            <v>-549</v>
          </cell>
        </row>
        <row r="395">
          <cell r="A395">
            <v>407.6</v>
          </cell>
          <cell r="B395" t="str">
            <v>AMORT EXP-CIA-WATER</v>
          </cell>
          <cell r="C395">
            <v>-11044.3</v>
          </cell>
          <cell r="D395">
            <v>0</v>
          </cell>
          <cell r="E395">
            <v>-11044.3</v>
          </cell>
        </row>
        <row r="397">
          <cell r="A397">
            <v>4081201</v>
          </cell>
          <cell r="B397" t="str">
            <v>FICA EXPENSE</v>
          </cell>
          <cell r="C397">
            <v>5264.27</v>
          </cell>
          <cell r="D397">
            <v>0</v>
          </cell>
          <cell r="E397">
            <v>5264.27</v>
          </cell>
        </row>
        <row r="398">
          <cell r="A398">
            <v>4091050</v>
          </cell>
          <cell r="B398" t="str">
            <v>FED UNEMPLOYMENT TAX</v>
          </cell>
          <cell r="C398">
            <v>103.15</v>
          </cell>
          <cell r="D398">
            <v>0</v>
          </cell>
          <cell r="E398">
            <v>103.15</v>
          </cell>
        </row>
        <row r="399">
          <cell r="A399">
            <v>4091060</v>
          </cell>
          <cell r="B399" t="str">
            <v>ST UNEMPLOYMENT TAX</v>
          </cell>
          <cell r="C399">
            <v>711.35</v>
          </cell>
          <cell r="D399">
            <v>0</v>
          </cell>
          <cell r="E399">
            <v>711.35</v>
          </cell>
        </row>
        <row r="401">
          <cell r="A401">
            <v>408.2</v>
          </cell>
          <cell r="B401" t="str">
            <v>PAYROLL TAXES</v>
          </cell>
          <cell r="C401">
            <v>6078.77</v>
          </cell>
          <cell r="D401">
            <v>0</v>
          </cell>
          <cell r="E401">
            <v>6078.77</v>
          </cell>
        </row>
        <row r="403">
          <cell r="A403">
            <v>4081004</v>
          </cell>
          <cell r="B403" t="str">
            <v>UTIL OR COMMISSION TAX</v>
          </cell>
          <cell r="C403">
            <v>291</v>
          </cell>
          <cell r="D403">
            <v>0</v>
          </cell>
          <cell r="E403">
            <v>291</v>
          </cell>
        </row>
        <row r="404">
          <cell r="A404">
            <v>4081121</v>
          </cell>
          <cell r="B404" t="str">
            <v>REAL ESTATE TAX</v>
          </cell>
          <cell r="C404">
            <v>2180.1799999999998</v>
          </cell>
          <cell r="D404">
            <v>0</v>
          </cell>
          <cell r="E404">
            <v>2180.1799999999998</v>
          </cell>
        </row>
        <row r="405">
          <cell r="A405">
            <v>4081122</v>
          </cell>
          <cell r="B405" t="str">
            <v>PERS PROP &amp; ICT TAX</v>
          </cell>
          <cell r="C405">
            <v>7564</v>
          </cell>
          <cell r="D405">
            <v>0</v>
          </cell>
          <cell r="E405">
            <v>7564</v>
          </cell>
        </row>
        <row r="406">
          <cell r="A406">
            <v>4081303</v>
          </cell>
          <cell r="B406" t="str">
            <v>FRANCHISE TAX</v>
          </cell>
          <cell r="C406">
            <v>562</v>
          </cell>
          <cell r="D406">
            <v>0</v>
          </cell>
          <cell r="E406">
            <v>562</v>
          </cell>
        </row>
        <row r="408">
          <cell r="A408">
            <v>408.3</v>
          </cell>
          <cell r="B408" t="str">
            <v>OTHER TAXES</v>
          </cell>
          <cell r="C408">
            <v>10597.18</v>
          </cell>
          <cell r="D408">
            <v>0</v>
          </cell>
          <cell r="E408">
            <v>10597.18</v>
          </cell>
        </row>
        <row r="410">
          <cell r="A410">
            <v>4091000</v>
          </cell>
          <cell r="B410" t="str">
            <v>INCOME TAXES-FEDERAL</v>
          </cell>
          <cell r="C410">
            <v>4063</v>
          </cell>
          <cell r="D410">
            <v>0</v>
          </cell>
          <cell r="E410">
            <v>4063</v>
          </cell>
        </row>
        <row r="412">
          <cell r="A412">
            <v>409.1</v>
          </cell>
          <cell r="B412" t="str">
            <v>INCOME TAXES-FEDERAL</v>
          </cell>
          <cell r="C412">
            <v>4063</v>
          </cell>
          <cell r="D412">
            <v>0</v>
          </cell>
          <cell r="E412">
            <v>4063</v>
          </cell>
        </row>
        <row r="414">
          <cell r="A414" t="str">
            <v>PERIOD ENDING: 12/31/06               12:29:05 22 DEC 2008 (NV.1CO.TB.LY) PAGE 8</v>
          </cell>
        </row>
        <row r="415">
          <cell r="A415" t="str">
            <v xml:space="preserve">COMPANY: C-005 APPLE CANYON UTILITY CO.                                         </v>
          </cell>
        </row>
        <row r="417">
          <cell r="A417" t="str">
            <v>DETAIL TB BY COMPANY</v>
          </cell>
        </row>
        <row r="419">
          <cell r="A419" t="str">
            <v xml:space="preserve">                  U T I L I T I E S ,  I N C O R P O R A T E D</v>
          </cell>
        </row>
        <row r="421">
          <cell r="A421" t="str">
            <v xml:space="preserve">                              DETAIL TRIAL BALANCE</v>
          </cell>
        </row>
        <row r="423">
          <cell r="A423" t="str">
            <v>ACCOUNT               DESCRIPTION                  BEG-BALANCE       CURRENT       END-BALANCE</v>
          </cell>
        </row>
        <row r="424">
          <cell r="A424" t="str">
            <v>-------               -----------                  -----------       -------       -----------</v>
          </cell>
        </row>
        <row r="426">
          <cell r="A426">
            <v>4091100</v>
          </cell>
          <cell r="B426" t="str">
            <v>INCOME TAXES-STATE</v>
          </cell>
          <cell r="C426">
            <v>941</v>
          </cell>
          <cell r="D426">
            <v>0</v>
          </cell>
          <cell r="E426">
            <v>941</v>
          </cell>
        </row>
        <row r="428">
          <cell r="A428">
            <v>409.2</v>
          </cell>
          <cell r="B428" t="str">
            <v>INCOME TAXES-STATE</v>
          </cell>
          <cell r="C428">
            <v>941</v>
          </cell>
          <cell r="D428">
            <v>0</v>
          </cell>
          <cell r="E428">
            <v>941</v>
          </cell>
        </row>
        <row r="430">
          <cell r="A430">
            <v>4101100</v>
          </cell>
          <cell r="B430" t="str">
            <v>DEF INCOME TAXES-STATE</v>
          </cell>
          <cell r="C430">
            <v>881</v>
          </cell>
          <cell r="D430">
            <v>0</v>
          </cell>
          <cell r="E430">
            <v>881</v>
          </cell>
        </row>
        <row r="432">
          <cell r="A432">
            <v>410.2</v>
          </cell>
          <cell r="B432" t="str">
            <v>DEFERRED INCOME TAXES-ST</v>
          </cell>
          <cell r="C432">
            <v>881</v>
          </cell>
          <cell r="D432">
            <v>0</v>
          </cell>
          <cell r="E432">
            <v>881</v>
          </cell>
        </row>
        <row r="434">
          <cell r="A434">
            <v>4122000</v>
          </cell>
          <cell r="B434" t="str">
            <v>AMORT OF INVEST TAX CREDIT</v>
          </cell>
          <cell r="C434">
            <v>-54</v>
          </cell>
          <cell r="D434">
            <v>0</v>
          </cell>
          <cell r="E434">
            <v>-54</v>
          </cell>
        </row>
        <row r="436">
          <cell r="A436">
            <v>412.1</v>
          </cell>
          <cell r="B436" t="str">
            <v>-AMORT OF INVEST TAX</v>
          </cell>
          <cell r="C436">
            <v>-54</v>
          </cell>
          <cell r="D436">
            <v>0</v>
          </cell>
          <cell r="E436">
            <v>-54</v>
          </cell>
        </row>
        <row r="438">
          <cell r="A438">
            <v>4101000</v>
          </cell>
          <cell r="B438" t="str">
            <v>DEF INCOME TAX-FEDERAL</v>
          </cell>
          <cell r="C438">
            <v>3655</v>
          </cell>
          <cell r="D438">
            <v>0</v>
          </cell>
          <cell r="E438">
            <v>3655</v>
          </cell>
        </row>
        <row r="440">
          <cell r="A440">
            <v>419.1</v>
          </cell>
          <cell r="B440" t="str">
            <v>DEFERRED INCOME TAXES-FED</v>
          </cell>
          <cell r="C440">
            <v>3655</v>
          </cell>
          <cell r="D440">
            <v>0</v>
          </cell>
          <cell r="E440">
            <v>3655</v>
          </cell>
        </row>
        <row r="442">
          <cell r="A442">
            <v>4192000</v>
          </cell>
          <cell r="B442" t="str">
            <v>INTEREST EXPENSE-INTER-CO</v>
          </cell>
          <cell r="C442">
            <v>31679</v>
          </cell>
          <cell r="D442">
            <v>0</v>
          </cell>
          <cell r="E442">
            <v>31679</v>
          </cell>
        </row>
        <row r="444">
          <cell r="A444">
            <v>419.2</v>
          </cell>
          <cell r="B444" t="str">
            <v>INTEREST EXPENSE-INTERCO</v>
          </cell>
          <cell r="C444">
            <v>31679</v>
          </cell>
          <cell r="D444">
            <v>0</v>
          </cell>
          <cell r="E444">
            <v>31679</v>
          </cell>
        </row>
        <row r="446">
          <cell r="A446">
            <v>4272090</v>
          </cell>
          <cell r="B446" t="str">
            <v>S/T INT EXP OTHER</v>
          </cell>
          <cell r="C446">
            <v>-99</v>
          </cell>
          <cell r="D446">
            <v>0</v>
          </cell>
          <cell r="E446">
            <v>-99</v>
          </cell>
        </row>
        <row r="448">
          <cell r="A448">
            <v>427.2</v>
          </cell>
          <cell r="B448" t="str">
            <v>SHORT TERM INTEREST EXP</v>
          </cell>
          <cell r="C448">
            <v>-99</v>
          </cell>
          <cell r="D448">
            <v>0</v>
          </cell>
          <cell r="E448">
            <v>-99</v>
          </cell>
        </row>
        <row r="449">
          <cell r="C449" t="str">
            <v>---------------</v>
          </cell>
          <cell r="D449" t="str">
            <v>---------------</v>
          </cell>
          <cell r="E449" t="str">
            <v>---------------</v>
          </cell>
        </row>
        <row r="450">
          <cell r="B450" t="str">
            <v>TOTAL INCOME STATEMENT</v>
          </cell>
          <cell r="C450">
            <v>-22731.07</v>
          </cell>
          <cell r="D450">
            <v>0</v>
          </cell>
          <cell r="E450">
            <v>-22731.07</v>
          </cell>
        </row>
        <row r="453">
          <cell r="B453" t="str">
            <v>TOTAL BALANCE SHEET</v>
          </cell>
          <cell r="C453">
            <v>22731.07</v>
          </cell>
          <cell r="D453">
            <v>-22731.07</v>
          </cell>
          <cell r="E453">
            <v>0</v>
          </cell>
        </row>
        <row r="454">
          <cell r="B454" t="str">
            <v>TOTAL INCOME STATEMENT</v>
          </cell>
          <cell r="C454">
            <v>-22731.07</v>
          </cell>
          <cell r="D454">
            <v>0</v>
          </cell>
          <cell r="E454">
            <v>-22731.07</v>
          </cell>
        </row>
        <row r="456">
          <cell r="A456" t="str">
            <v>Press RETURN to continue......</v>
          </cell>
        </row>
      </sheetData>
      <sheetData sheetId="46">
        <row r="1">
          <cell r="A1" t="str">
            <v xml:space="preserve">Apple Canyon </v>
          </cell>
        </row>
        <row r="2">
          <cell r="A2" t="str">
            <v>Trail Balance - 07</v>
          </cell>
        </row>
        <row r="4">
          <cell r="A4" t="str">
            <v>PERIOD ENDING: 12/31/07                  12:29:04 22 DEC 2008 (NV.1CO.TB)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COMPANY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24639.71</v>
          </cell>
          <cell r="D19">
            <v>0</v>
          </cell>
          <cell r="E19">
            <v>24639.71</v>
          </cell>
        </row>
        <row r="20">
          <cell r="A20">
            <v>3044031</v>
          </cell>
          <cell r="B20" t="str">
            <v>STRUCT &amp; IMPRV (WATER T P)</v>
          </cell>
          <cell r="C20">
            <v>918.68</v>
          </cell>
          <cell r="D20">
            <v>0</v>
          </cell>
          <cell r="E20">
            <v>918.68</v>
          </cell>
        </row>
        <row r="21">
          <cell r="A21">
            <v>3072014</v>
          </cell>
          <cell r="B21" t="str">
            <v>WELLS &amp; SPRINGS</v>
          </cell>
          <cell r="C21">
            <v>179341.63</v>
          </cell>
          <cell r="D21">
            <v>0</v>
          </cell>
          <cell r="E21">
            <v>179341.63</v>
          </cell>
        </row>
        <row r="22">
          <cell r="A22">
            <v>3113025</v>
          </cell>
          <cell r="B22" t="str">
            <v>ELECTRIC PUMP EQUIP</v>
          </cell>
          <cell r="C22">
            <v>94345.42</v>
          </cell>
          <cell r="D22">
            <v>0</v>
          </cell>
          <cell r="E22">
            <v>94345.42</v>
          </cell>
        </row>
        <row r="23">
          <cell r="A23">
            <v>3204032</v>
          </cell>
          <cell r="B23" t="str">
            <v>WATER TREATMENT EQPT</v>
          </cell>
          <cell r="C23">
            <v>9925.83</v>
          </cell>
          <cell r="D23">
            <v>0</v>
          </cell>
          <cell r="E23">
            <v>9925.83</v>
          </cell>
        </row>
        <row r="24">
          <cell r="A24">
            <v>3305042</v>
          </cell>
          <cell r="B24" t="str">
            <v>DIST RESV &amp; STNDPIPES</v>
          </cell>
          <cell r="C24">
            <v>133906.76</v>
          </cell>
          <cell r="D24">
            <v>0</v>
          </cell>
          <cell r="E24">
            <v>133906.76</v>
          </cell>
        </row>
        <row r="25">
          <cell r="A25">
            <v>3315043</v>
          </cell>
          <cell r="B25" t="str">
            <v>TRANS &amp; DISTR MAINS</v>
          </cell>
          <cell r="C25">
            <v>1227100.47</v>
          </cell>
          <cell r="D25">
            <v>0</v>
          </cell>
          <cell r="E25">
            <v>1227100.47</v>
          </cell>
        </row>
        <row r="26">
          <cell r="A26">
            <v>3335045</v>
          </cell>
          <cell r="B26" t="str">
            <v>SERVICE LINES</v>
          </cell>
          <cell r="C26">
            <v>450319.37</v>
          </cell>
          <cell r="D26">
            <v>0</v>
          </cell>
          <cell r="E26">
            <v>450319.37</v>
          </cell>
        </row>
        <row r="27">
          <cell r="A27">
            <v>3345046</v>
          </cell>
          <cell r="B27" t="str">
            <v>METERS</v>
          </cell>
          <cell r="C27">
            <v>42471.71</v>
          </cell>
          <cell r="D27">
            <v>0</v>
          </cell>
          <cell r="E27">
            <v>42471.71</v>
          </cell>
        </row>
        <row r="28">
          <cell r="A28">
            <v>3345047</v>
          </cell>
          <cell r="B28" t="str">
            <v>METER INSTALLATIONS</v>
          </cell>
          <cell r="C28">
            <v>21105.77</v>
          </cell>
          <cell r="D28">
            <v>0</v>
          </cell>
          <cell r="E28">
            <v>21105.77</v>
          </cell>
        </row>
        <row r="29">
          <cell r="A29">
            <v>3355048</v>
          </cell>
          <cell r="B29" t="str">
            <v>HYDRANTS</v>
          </cell>
          <cell r="C29">
            <v>68975.92</v>
          </cell>
          <cell r="D29">
            <v>0</v>
          </cell>
          <cell r="E29">
            <v>68975.92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3446095</v>
          </cell>
          <cell r="B31" t="str">
            <v>LABORATORY EQPT</v>
          </cell>
          <cell r="C31">
            <v>792.74</v>
          </cell>
          <cell r="D31">
            <v>0</v>
          </cell>
          <cell r="E31">
            <v>792.74</v>
          </cell>
        </row>
        <row r="32">
          <cell r="A32">
            <v>3466094</v>
          </cell>
          <cell r="B32" t="str">
            <v>TOOLS SHOP &amp; MISC EQPT</v>
          </cell>
          <cell r="C32">
            <v>17461.61</v>
          </cell>
          <cell r="D32">
            <v>0</v>
          </cell>
          <cell r="E32">
            <v>17461.61</v>
          </cell>
        </row>
        <row r="33">
          <cell r="A33">
            <v>3466097</v>
          </cell>
          <cell r="B33" t="str">
            <v>COMMUNICATION EQPT</v>
          </cell>
          <cell r="C33">
            <v>1776.26</v>
          </cell>
          <cell r="D33">
            <v>0</v>
          </cell>
          <cell r="E33">
            <v>1776.26</v>
          </cell>
        </row>
        <row r="35">
          <cell r="A35">
            <v>101.1</v>
          </cell>
          <cell r="B35" t="str">
            <v>WTR UTILITY PLANT IN SERVICE</v>
          </cell>
          <cell r="C35">
            <v>2328071.5699999998</v>
          </cell>
          <cell r="D35">
            <v>0</v>
          </cell>
          <cell r="E35">
            <v>2328071.5699999998</v>
          </cell>
        </row>
        <row r="37">
          <cell r="A37">
            <v>1032000</v>
          </cell>
          <cell r="B37" t="str">
            <v>PLT HELD FUTURE USE-WTR</v>
          </cell>
          <cell r="C37">
            <v>40534.410000000003</v>
          </cell>
          <cell r="D37">
            <v>0</v>
          </cell>
          <cell r="E37">
            <v>40534.410000000003</v>
          </cell>
        </row>
        <row r="39">
          <cell r="A39">
            <v>103.1</v>
          </cell>
          <cell r="B39" t="str">
            <v>PLANT HELD FOR FUTURE USE</v>
          </cell>
          <cell r="C39">
            <v>40534.410000000003</v>
          </cell>
          <cell r="D39">
            <v>0</v>
          </cell>
          <cell r="E39">
            <v>40534.410000000003</v>
          </cell>
        </row>
        <row r="41">
          <cell r="A41">
            <v>1052091</v>
          </cell>
          <cell r="B41" t="str">
            <v>WATER PLANT IN PROCESS</v>
          </cell>
          <cell r="C41">
            <v>33814.339999999997</v>
          </cell>
          <cell r="D41">
            <v>0</v>
          </cell>
          <cell r="E41">
            <v>33814.339999999997</v>
          </cell>
        </row>
        <row r="43">
          <cell r="A43">
            <v>105.1</v>
          </cell>
          <cell r="B43" t="str">
            <v>WORK IN PROGRESS</v>
          </cell>
          <cell r="C43">
            <v>33814.339999999997</v>
          </cell>
          <cell r="D43">
            <v>0</v>
          </cell>
          <cell r="E43">
            <v>33814.339999999997</v>
          </cell>
        </row>
        <row r="45">
          <cell r="A45">
            <v>1083010</v>
          </cell>
          <cell r="B45" t="str">
            <v>ACCUM DEPR-WATER PLANT</v>
          </cell>
          <cell r="C45">
            <v>-600803.99</v>
          </cell>
          <cell r="D45">
            <v>0</v>
          </cell>
          <cell r="E45">
            <v>-600803.99</v>
          </cell>
        </row>
        <row r="47">
          <cell r="A47">
            <v>108.3</v>
          </cell>
          <cell r="B47" t="str">
            <v>ACCUM DEPR WATER PLANT</v>
          </cell>
          <cell r="C47">
            <v>-600803.99</v>
          </cell>
          <cell r="D47">
            <v>0</v>
          </cell>
          <cell r="E47">
            <v>-600803.99</v>
          </cell>
        </row>
        <row r="49">
          <cell r="A49">
            <v>1411000</v>
          </cell>
          <cell r="B49" t="str">
            <v>A/R-CUSTOMER</v>
          </cell>
          <cell r="C49">
            <v>42342.98</v>
          </cell>
          <cell r="D49">
            <v>0</v>
          </cell>
          <cell r="E49">
            <v>42342.98</v>
          </cell>
        </row>
        <row r="50">
          <cell r="A50">
            <v>1411002</v>
          </cell>
          <cell r="B50" t="str">
            <v>A/R-CUSTOMER ACCRUAL</v>
          </cell>
          <cell r="C50">
            <v>85046</v>
          </cell>
          <cell r="D50">
            <v>0</v>
          </cell>
          <cell r="E50">
            <v>85046</v>
          </cell>
        </row>
        <row r="51">
          <cell r="A51">
            <v>1411003</v>
          </cell>
          <cell r="B51" t="str">
            <v>A/R-CUSTOMER REFUNDS</v>
          </cell>
          <cell r="C51">
            <v>-236.22</v>
          </cell>
          <cell r="D51">
            <v>0</v>
          </cell>
          <cell r="E51">
            <v>-236.22</v>
          </cell>
        </row>
        <row r="53">
          <cell r="A53">
            <v>141.1</v>
          </cell>
          <cell r="B53" t="str">
            <v>ACCOUNTS RECEIVABLE CUSTOMER</v>
          </cell>
          <cell r="C53">
            <v>127152.76</v>
          </cell>
          <cell r="D53">
            <v>0</v>
          </cell>
          <cell r="E53">
            <v>127152.76</v>
          </cell>
        </row>
        <row r="55">
          <cell r="A55">
            <v>1431000</v>
          </cell>
          <cell r="B55" t="str">
            <v>ACCUM PROV UNCOLLECT ACCTS</v>
          </cell>
          <cell r="C55">
            <v>-18480.21</v>
          </cell>
          <cell r="D55">
            <v>0</v>
          </cell>
          <cell r="E55">
            <v>-18480.21</v>
          </cell>
        </row>
        <row r="57">
          <cell r="A57">
            <v>143.1</v>
          </cell>
          <cell r="B57" t="str">
            <v>ACCUM PROV UNCOLL AC</v>
          </cell>
          <cell r="C57">
            <v>-18480.21</v>
          </cell>
          <cell r="D57">
            <v>0</v>
          </cell>
          <cell r="E57">
            <v>-18480.21</v>
          </cell>
        </row>
        <row r="59">
          <cell r="A59">
            <v>1512000</v>
          </cell>
          <cell r="B59" t="str">
            <v>INVENTORY</v>
          </cell>
          <cell r="C59">
            <v>3037.98</v>
          </cell>
          <cell r="D59">
            <v>0</v>
          </cell>
          <cell r="E59">
            <v>3037.98</v>
          </cell>
        </row>
        <row r="61">
          <cell r="A61">
            <v>151.19999999999999</v>
          </cell>
          <cell r="B61" t="str">
            <v>INVENTORY</v>
          </cell>
          <cell r="C61">
            <v>3037.98</v>
          </cell>
          <cell r="D61">
            <v>0</v>
          </cell>
          <cell r="E61">
            <v>3037.98</v>
          </cell>
        </row>
        <row r="64">
          <cell r="A64" t="str">
            <v>PERIOD ENDING: 12/31/07                  12:29:04 22 DEC 2008 (NV.1CO.TB)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COMPANY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5">
          <cell r="A75">
            <v>1862049</v>
          </cell>
          <cell r="B75" t="str">
            <v>DEF CHGS-VOC TESTING</v>
          </cell>
          <cell r="C75">
            <v>1846.3</v>
          </cell>
          <cell r="D75">
            <v>0</v>
          </cell>
          <cell r="E75">
            <v>1846.3</v>
          </cell>
        </row>
        <row r="76">
          <cell r="A76">
            <v>1865049</v>
          </cell>
          <cell r="B76" t="str">
            <v>AMORT - VOC TESTING</v>
          </cell>
          <cell r="C76">
            <v>-933</v>
          </cell>
          <cell r="D76">
            <v>0</v>
          </cell>
          <cell r="E76">
            <v>-933</v>
          </cell>
        </row>
        <row r="78">
          <cell r="A78">
            <v>186.2</v>
          </cell>
          <cell r="B78" t="str">
            <v>OTHER DEFERRED CHARGES</v>
          </cell>
          <cell r="C78">
            <v>913.3</v>
          </cell>
          <cell r="D78">
            <v>0</v>
          </cell>
          <cell r="E78">
            <v>913.3</v>
          </cell>
        </row>
        <row r="80">
          <cell r="A80">
            <v>1901011</v>
          </cell>
          <cell r="B80" t="str">
            <v>DEF FED TAX - CIAC PRE 1987</v>
          </cell>
          <cell r="C80">
            <v>4644</v>
          </cell>
          <cell r="D80">
            <v>0</v>
          </cell>
          <cell r="E80">
            <v>4644</v>
          </cell>
        </row>
        <row r="81">
          <cell r="A81">
            <v>1901012</v>
          </cell>
          <cell r="B81" t="str">
            <v>DEF FED TAX-TAP FEE POST 2000</v>
          </cell>
          <cell r="C81">
            <v>25088</v>
          </cell>
          <cell r="D81">
            <v>0</v>
          </cell>
          <cell r="E81">
            <v>25088</v>
          </cell>
        </row>
        <row r="82">
          <cell r="A82">
            <v>1901020</v>
          </cell>
          <cell r="B82" t="str">
            <v>DEF FED TAX - RATE CASE</v>
          </cell>
          <cell r="C82">
            <v>-338</v>
          </cell>
          <cell r="D82">
            <v>0</v>
          </cell>
          <cell r="E82">
            <v>-338</v>
          </cell>
        </row>
        <row r="83">
          <cell r="A83">
            <v>1901021</v>
          </cell>
          <cell r="B83" t="str">
            <v>DEF FED TAX - DEF MAINT</v>
          </cell>
          <cell r="C83">
            <v>-464</v>
          </cell>
          <cell r="D83">
            <v>0</v>
          </cell>
          <cell r="E83">
            <v>-464</v>
          </cell>
        </row>
        <row r="84">
          <cell r="A84">
            <v>1901024</v>
          </cell>
          <cell r="B84" t="str">
            <v>DEF FED TAX - ORGN EXP</v>
          </cell>
          <cell r="C84">
            <v>-176</v>
          </cell>
          <cell r="D84">
            <v>0</v>
          </cell>
          <cell r="E84">
            <v>-176</v>
          </cell>
        </row>
        <row r="85">
          <cell r="A85">
            <v>1901025</v>
          </cell>
          <cell r="B85" t="str">
            <v>DEF FED TAX - BAD DEBTS '86</v>
          </cell>
          <cell r="C85">
            <v>11910</v>
          </cell>
          <cell r="D85">
            <v>0</v>
          </cell>
          <cell r="E85">
            <v>11910</v>
          </cell>
        </row>
        <row r="86">
          <cell r="A86">
            <v>1901026</v>
          </cell>
          <cell r="B86" t="str">
            <v>DEF FED TAX - BAD DEBTS CURRENT</v>
          </cell>
          <cell r="C86">
            <v>-7296</v>
          </cell>
          <cell r="D86">
            <v>0</v>
          </cell>
          <cell r="E86">
            <v>-7296</v>
          </cell>
        </row>
        <row r="87">
          <cell r="A87">
            <v>1901031</v>
          </cell>
          <cell r="B87" t="str">
            <v>DEF FED TAX - DEPRECIATION</v>
          </cell>
          <cell r="C87">
            <v>-136464</v>
          </cell>
          <cell r="D87">
            <v>0</v>
          </cell>
          <cell r="E87">
            <v>-136464</v>
          </cell>
        </row>
        <row r="89">
          <cell r="A89">
            <v>190.1</v>
          </cell>
          <cell r="B89" t="str">
            <v>ACCUM DEFERRED FIT</v>
          </cell>
          <cell r="C89">
            <v>-103096</v>
          </cell>
          <cell r="D89">
            <v>0</v>
          </cell>
          <cell r="E89">
            <v>-103096</v>
          </cell>
        </row>
        <row r="91">
          <cell r="A91">
            <v>1902011</v>
          </cell>
          <cell r="B91" t="str">
            <v>DEF ST TAX - CIAC PRE 1987</v>
          </cell>
          <cell r="C91">
            <v>729</v>
          </cell>
          <cell r="D91">
            <v>0</v>
          </cell>
          <cell r="E91">
            <v>729</v>
          </cell>
        </row>
        <row r="92">
          <cell r="A92">
            <v>1902012</v>
          </cell>
          <cell r="B92" t="str">
            <v>DEF ST TAX-TAP FEE POST 2000</v>
          </cell>
          <cell r="C92">
            <v>5811</v>
          </cell>
          <cell r="D92">
            <v>0</v>
          </cell>
          <cell r="E92">
            <v>5811</v>
          </cell>
        </row>
        <row r="93">
          <cell r="A93">
            <v>1902020</v>
          </cell>
          <cell r="B93" t="str">
            <v>DEF ST TAX - RATE CASE</v>
          </cell>
          <cell r="C93">
            <v>-78</v>
          </cell>
          <cell r="D93">
            <v>0</v>
          </cell>
          <cell r="E93">
            <v>-78</v>
          </cell>
        </row>
        <row r="94">
          <cell r="A94">
            <v>1902021</v>
          </cell>
          <cell r="B94" t="str">
            <v>DEF ST TAX - DEF MAINT</v>
          </cell>
          <cell r="C94">
            <v>-106</v>
          </cell>
          <cell r="D94">
            <v>0</v>
          </cell>
          <cell r="E94">
            <v>-106</v>
          </cell>
        </row>
        <row r="95">
          <cell r="A95">
            <v>1902026</v>
          </cell>
          <cell r="B95" t="str">
            <v>DEF ST TAX - BAD DEBT</v>
          </cell>
          <cell r="C95">
            <v>-292</v>
          </cell>
          <cell r="D95">
            <v>0</v>
          </cell>
          <cell r="E95">
            <v>-292</v>
          </cell>
        </row>
        <row r="96">
          <cell r="A96">
            <v>1902031</v>
          </cell>
          <cell r="B96" t="str">
            <v>DEF ST TAX - DEPRECIATION</v>
          </cell>
          <cell r="C96">
            <v>-3193</v>
          </cell>
          <cell r="D96">
            <v>0</v>
          </cell>
          <cell r="E96">
            <v>-3193</v>
          </cell>
        </row>
        <row r="98">
          <cell r="A98">
            <v>190.2</v>
          </cell>
          <cell r="B98" t="str">
            <v>ACCUM DEFERRED SIT</v>
          </cell>
          <cell r="C98">
            <v>2871</v>
          </cell>
          <cell r="D98">
            <v>0</v>
          </cell>
          <cell r="E98">
            <v>2871</v>
          </cell>
        </row>
        <row r="100">
          <cell r="A100">
            <v>2021010</v>
          </cell>
          <cell r="B100" t="str">
            <v>COMMON STOCK</v>
          </cell>
          <cell r="C100">
            <v>-450000</v>
          </cell>
          <cell r="D100">
            <v>0</v>
          </cell>
          <cell r="E100">
            <v>-450000</v>
          </cell>
        </row>
        <row r="102">
          <cell r="A102">
            <v>202.1</v>
          </cell>
          <cell r="B102" t="str">
            <v>-COMMON STOCK &amp; CS SUBS</v>
          </cell>
          <cell r="C102">
            <v>-450000</v>
          </cell>
          <cell r="D102">
            <v>0</v>
          </cell>
          <cell r="E102">
            <v>-450000</v>
          </cell>
        </row>
        <row r="104">
          <cell r="A104">
            <v>2112000</v>
          </cell>
          <cell r="B104" t="str">
            <v>MISC PAID-IN CAPITAL</v>
          </cell>
          <cell r="C104">
            <v>-216814.97</v>
          </cell>
          <cell r="D104">
            <v>0</v>
          </cell>
          <cell r="E104">
            <v>-216814.97</v>
          </cell>
        </row>
        <row r="106">
          <cell r="A106">
            <v>211.2</v>
          </cell>
          <cell r="B106" t="str">
            <v>MISC PAID IN CAPITAL</v>
          </cell>
          <cell r="C106">
            <v>-216814.97</v>
          </cell>
          <cell r="D106">
            <v>0</v>
          </cell>
          <cell r="E106">
            <v>-216814.97</v>
          </cell>
        </row>
        <row r="108">
          <cell r="A108">
            <v>2151000</v>
          </cell>
          <cell r="B108" t="str">
            <v>RETAINED EARN-PRIOR YEARS</v>
          </cell>
          <cell r="C108">
            <v>-364373.99</v>
          </cell>
          <cell r="D108">
            <v>0</v>
          </cell>
          <cell r="E108">
            <v>-364373.99</v>
          </cell>
        </row>
        <row r="110">
          <cell r="A110">
            <v>215.1</v>
          </cell>
          <cell r="B110" t="str">
            <v>RETAINED EARNINGS PRIOR</v>
          </cell>
          <cell r="C110">
            <v>-364373.99</v>
          </cell>
          <cell r="D110">
            <v>0</v>
          </cell>
          <cell r="E110">
            <v>-364373.99</v>
          </cell>
        </row>
        <row r="112">
          <cell r="A112">
            <v>2334002</v>
          </cell>
          <cell r="B112" t="str">
            <v>A/P WATER SERVICE CORP</v>
          </cell>
          <cell r="C112">
            <v>-1739797.61</v>
          </cell>
          <cell r="D112">
            <v>0</v>
          </cell>
          <cell r="E112">
            <v>-1739797.61</v>
          </cell>
        </row>
        <row r="113">
          <cell r="A113">
            <v>2334003</v>
          </cell>
          <cell r="B113" t="str">
            <v>A/P WATER SERVICE DISB</v>
          </cell>
          <cell r="C113">
            <v>3110889.38</v>
          </cell>
          <cell r="D113">
            <v>0</v>
          </cell>
          <cell r="E113">
            <v>3110889.38</v>
          </cell>
        </row>
        <row r="115">
          <cell r="A115">
            <v>233.4</v>
          </cell>
          <cell r="B115" t="str">
            <v>ACCTS PAYABLE ASSOC COS</v>
          </cell>
          <cell r="C115">
            <v>1371091.77</v>
          </cell>
          <cell r="D115">
            <v>0</v>
          </cell>
          <cell r="E115">
            <v>1371091.77</v>
          </cell>
        </row>
        <row r="117">
          <cell r="A117">
            <v>2361104</v>
          </cell>
          <cell r="B117" t="str">
            <v>ACCRUED UTIL OR COMM TAX</v>
          </cell>
          <cell r="C117">
            <v>-254</v>
          </cell>
          <cell r="D117">
            <v>0</v>
          </cell>
          <cell r="E117">
            <v>-254</v>
          </cell>
        </row>
        <row r="118">
          <cell r="A118">
            <v>2361121</v>
          </cell>
          <cell r="B118" t="str">
            <v>ACCRUED REAL EST TAX</v>
          </cell>
          <cell r="C118">
            <v>-1620</v>
          </cell>
          <cell r="D118">
            <v>0</v>
          </cell>
          <cell r="E118">
            <v>-1620</v>
          </cell>
        </row>
        <row r="120">
          <cell r="A120">
            <v>236.1</v>
          </cell>
          <cell r="B120" t="str">
            <v>ACCRUED TAXES</v>
          </cell>
          <cell r="C120">
            <v>-1874</v>
          </cell>
          <cell r="D120">
            <v>0</v>
          </cell>
          <cell r="E120">
            <v>-1874</v>
          </cell>
        </row>
        <row r="122">
          <cell r="A122">
            <v>2372030</v>
          </cell>
          <cell r="B122" t="str">
            <v>ACCRUED CUST DEP INTEREST</v>
          </cell>
          <cell r="C122">
            <v>0.39</v>
          </cell>
          <cell r="D122">
            <v>0</v>
          </cell>
          <cell r="E122">
            <v>0.39</v>
          </cell>
        </row>
        <row r="125">
          <cell r="A125" t="str">
            <v>PERIOD ENDING: 12/31/07                  12:29:04 22 DEC 2008 (NV.1CO.TB)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COMPANY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6">
          <cell r="A136">
            <v>237.1</v>
          </cell>
          <cell r="B136" t="str">
            <v>ACCRUED INTEREST</v>
          </cell>
          <cell r="C136">
            <v>0.39</v>
          </cell>
          <cell r="D136">
            <v>0</v>
          </cell>
          <cell r="E136">
            <v>0.39</v>
          </cell>
        </row>
        <row r="138">
          <cell r="A138">
            <v>2413000</v>
          </cell>
          <cell r="B138" t="str">
            <v>ADVANCES FROM UTILITIES INC</v>
          </cell>
          <cell r="C138">
            <v>-1043240.19</v>
          </cell>
          <cell r="D138">
            <v>0</v>
          </cell>
          <cell r="E138">
            <v>-1043240.19</v>
          </cell>
        </row>
        <row r="140">
          <cell r="A140">
            <v>241.3</v>
          </cell>
          <cell r="B140" t="str">
            <v>ADVANCES FROM UI</v>
          </cell>
          <cell r="C140">
            <v>-1043240.19</v>
          </cell>
          <cell r="D140">
            <v>0</v>
          </cell>
          <cell r="E140">
            <v>-1043240.19</v>
          </cell>
        </row>
        <row r="142">
          <cell r="A142">
            <v>2525000</v>
          </cell>
          <cell r="B142" t="str">
            <v>ADV-IN-AID OF CONST-WATER</v>
          </cell>
          <cell r="C142">
            <v>-450000</v>
          </cell>
          <cell r="D142">
            <v>0</v>
          </cell>
          <cell r="E142">
            <v>-450000</v>
          </cell>
        </row>
        <row r="144">
          <cell r="A144">
            <v>252.1</v>
          </cell>
          <cell r="B144" t="str">
            <v>ADVANCES IN AID WATER</v>
          </cell>
          <cell r="C144">
            <v>-450000</v>
          </cell>
          <cell r="D144">
            <v>0</v>
          </cell>
          <cell r="E144">
            <v>-450000</v>
          </cell>
        </row>
        <row r="146">
          <cell r="A146">
            <v>2551000</v>
          </cell>
          <cell r="B146" t="str">
            <v>UNAMORT INVEST TAX CREDIT</v>
          </cell>
          <cell r="C146">
            <v>-2074</v>
          </cell>
          <cell r="D146">
            <v>0</v>
          </cell>
          <cell r="E146">
            <v>-2074</v>
          </cell>
        </row>
        <row r="148">
          <cell r="A148">
            <v>255.1</v>
          </cell>
          <cell r="B148" t="str">
            <v>UNAMORT INVEST TAX CREDIT</v>
          </cell>
          <cell r="C148">
            <v>-2074</v>
          </cell>
          <cell r="D148">
            <v>0</v>
          </cell>
          <cell r="E148">
            <v>-2074</v>
          </cell>
        </row>
        <row r="150">
          <cell r="A150">
            <v>2711000</v>
          </cell>
          <cell r="B150" t="str">
            <v>CIAC-WATER-UNDISTR.</v>
          </cell>
          <cell r="C150">
            <v>-658521.63</v>
          </cell>
          <cell r="D150">
            <v>0</v>
          </cell>
          <cell r="E150">
            <v>-658521.63</v>
          </cell>
        </row>
        <row r="151">
          <cell r="A151">
            <v>2711010</v>
          </cell>
          <cell r="B151" t="str">
            <v>CIAC-WATER-TAX</v>
          </cell>
          <cell r="C151">
            <v>-88000</v>
          </cell>
          <cell r="D151">
            <v>0</v>
          </cell>
          <cell r="E151">
            <v>-88000</v>
          </cell>
        </row>
        <row r="153">
          <cell r="A153">
            <v>271.10000000000002</v>
          </cell>
          <cell r="B153" t="str">
            <v>CONTRIBUTIONS IN AID WATER</v>
          </cell>
          <cell r="C153">
            <v>-746521.63</v>
          </cell>
          <cell r="D153">
            <v>0</v>
          </cell>
          <cell r="E153">
            <v>-746521.63</v>
          </cell>
        </row>
        <row r="155">
          <cell r="A155">
            <v>2722000</v>
          </cell>
          <cell r="B155" t="str">
            <v>ACC AMORT-CIA-WATER</v>
          </cell>
          <cell r="C155">
            <v>168357.87</v>
          </cell>
          <cell r="D155">
            <v>0</v>
          </cell>
          <cell r="E155">
            <v>168357.87</v>
          </cell>
        </row>
        <row r="156">
          <cell r="A156">
            <v>2722010</v>
          </cell>
          <cell r="B156" t="str">
            <v>ACC AMORT CIAC TAX</v>
          </cell>
          <cell r="C156">
            <v>1306</v>
          </cell>
          <cell r="D156">
            <v>0</v>
          </cell>
          <cell r="E156">
            <v>1306</v>
          </cell>
        </row>
        <row r="158">
          <cell r="A158">
            <v>272.10000000000002</v>
          </cell>
          <cell r="B158" t="str">
            <v>ACCUM AMORT OF CIA WATER</v>
          </cell>
          <cell r="C158">
            <v>169663.87</v>
          </cell>
          <cell r="D158">
            <v>0</v>
          </cell>
          <cell r="E158">
            <v>169663.87</v>
          </cell>
        </row>
        <row r="159">
          <cell r="C159" t="str">
            <v>---------------</v>
          </cell>
          <cell r="D159" t="str">
            <v>---------------</v>
          </cell>
          <cell r="E159" t="str">
            <v>---------------</v>
          </cell>
        </row>
        <row r="160">
          <cell r="B160" t="str">
            <v>TOTAL BALANCE SHEET</v>
          </cell>
          <cell r="C160">
            <v>79872.41</v>
          </cell>
          <cell r="D160">
            <v>0</v>
          </cell>
          <cell r="E160">
            <v>79872.41</v>
          </cell>
        </row>
        <row r="162">
          <cell r="A162" t="str">
            <v>PERIOD ENDING: 12/31/07                  12:29:04 22 DEC 2008 (NV.1CO.TB) PAGE 4</v>
          </cell>
        </row>
        <row r="163">
          <cell r="A163" t="str">
            <v xml:space="preserve">COMPANY: C-005 APPLE CANYON UTILITY CO.                                         </v>
          </cell>
        </row>
        <row r="165">
          <cell r="A165" t="str">
            <v>DETAIL TB BY COMPANY</v>
          </cell>
        </row>
        <row r="167">
          <cell r="A167" t="str">
            <v xml:space="preserve">                  U T I L I T I E S ,  I N C O R P O R A T E D</v>
          </cell>
        </row>
        <row r="169">
          <cell r="A169" t="str">
            <v xml:space="preserve">                              DETAIL TRIAL BALANCE</v>
          </cell>
        </row>
        <row r="171">
          <cell r="A171" t="str">
            <v>ACCOUNT               DESCRIPTION                  BEG-BALANCE       CURRENT       END-BALANCE</v>
          </cell>
        </row>
        <row r="172">
          <cell r="A172" t="str">
            <v>-------               -----------                  -----------       -------       -----------</v>
          </cell>
        </row>
        <row r="173">
          <cell r="A173">
            <v>4611020</v>
          </cell>
          <cell r="B173" t="str">
            <v>WATER REVENUE-METERED</v>
          </cell>
          <cell r="C173">
            <v>-271798.96000000002</v>
          </cell>
          <cell r="D173">
            <v>0</v>
          </cell>
          <cell r="E173">
            <v>-271798.96000000002</v>
          </cell>
        </row>
        <row r="174">
          <cell r="A174">
            <v>4611099</v>
          </cell>
          <cell r="B174" t="str">
            <v>WATER REVENUE ACCRUALS</v>
          </cell>
          <cell r="C174">
            <v>-45907</v>
          </cell>
          <cell r="D174">
            <v>0</v>
          </cell>
          <cell r="E174">
            <v>-45907</v>
          </cell>
        </row>
        <row r="175">
          <cell r="A175">
            <v>4612030</v>
          </cell>
          <cell r="B175" t="str">
            <v>WATER REVENUE-COMMERCIAL</v>
          </cell>
          <cell r="C175">
            <v>-8058.09</v>
          </cell>
          <cell r="D175">
            <v>0</v>
          </cell>
          <cell r="E175">
            <v>-8058.09</v>
          </cell>
        </row>
        <row r="177">
          <cell r="A177">
            <v>400.1</v>
          </cell>
          <cell r="B177" t="str">
            <v>WATER REVENUE</v>
          </cell>
          <cell r="C177">
            <v>-325764.05</v>
          </cell>
          <cell r="D177">
            <v>0</v>
          </cell>
          <cell r="E177">
            <v>-325764.05</v>
          </cell>
        </row>
        <row r="179">
          <cell r="A179">
            <v>4701000</v>
          </cell>
          <cell r="B179" t="str">
            <v>FORFEITED DISCOUNTS</v>
          </cell>
          <cell r="C179">
            <v>-1580.76</v>
          </cell>
          <cell r="D179">
            <v>0</v>
          </cell>
          <cell r="E179">
            <v>-1580.76</v>
          </cell>
        </row>
        <row r="181">
          <cell r="A181">
            <v>400.3</v>
          </cell>
          <cell r="B181" t="str">
            <v>FORFEITED DISCOUNTS</v>
          </cell>
          <cell r="C181">
            <v>-1580.76</v>
          </cell>
          <cell r="D181">
            <v>0</v>
          </cell>
          <cell r="E181">
            <v>-1580.76</v>
          </cell>
        </row>
        <row r="183">
          <cell r="A183">
            <v>4711000</v>
          </cell>
          <cell r="B183" t="str">
            <v>MISC SERVICE REVENUES</v>
          </cell>
          <cell r="C183">
            <v>3.57</v>
          </cell>
          <cell r="D183">
            <v>0</v>
          </cell>
          <cell r="E183">
            <v>3.57</v>
          </cell>
        </row>
        <row r="184">
          <cell r="A184">
            <v>4741001</v>
          </cell>
          <cell r="B184" t="str">
            <v>NEW CUSTOMER CHGE - WATER</v>
          </cell>
          <cell r="C184">
            <v>-870</v>
          </cell>
          <cell r="D184">
            <v>0</v>
          </cell>
          <cell r="E184">
            <v>-870</v>
          </cell>
        </row>
        <row r="185">
          <cell r="A185">
            <v>4741008</v>
          </cell>
          <cell r="B185" t="str">
            <v>NSF CHECK CHARGE</v>
          </cell>
          <cell r="C185">
            <v>-7</v>
          </cell>
          <cell r="D185">
            <v>0</v>
          </cell>
          <cell r="E185">
            <v>-7</v>
          </cell>
        </row>
        <row r="187">
          <cell r="A187">
            <v>400.4</v>
          </cell>
          <cell r="B187" t="str">
            <v>MISC. SERVICE REVENUES</v>
          </cell>
          <cell r="C187">
            <v>-873.43</v>
          </cell>
          <cell r="D187">
            <v>0</v>
          </cell>
          <cell r="E187">
            <v>-873.43</v>
          </cell>
        </row>
        <row r="189">
          <cell r="A189">
            <v>6151010</v>
          </cell>
          <cell r="B189" t="str">
            <v>ELEC PWR - WATER SYSTEM</v>
          </cell>
          <cell r="C189">
            <v>17063.96</v>
          </cell>
          <cell r="D189">
            <v>0</v>
          </cell>
          <cell r="E189">
            <v>17063.96</v>
          </cell>
        </row>
        <row r="191">
          <cell r="A191" t="str">
            <v>401.1E</v>
          </cell>
          <cell r="B191" t="str">
            <v>ELECTRIC POWER</v>
          </cell>
          <cell r="C191">
            <v>17063.96</v>
          </cell>
          <cell r="D191">
            <v>0</v>
          </cell>
          <cell r="E191">
            <v>17063.96</v>
          </cell>
        </row>
        <row r="193">
          <cell r="A193">
            <v>6181010</v>
          </cell>
          <cell r="B193" t="str">
            <v>CHLORINE</v>
          </cell>
          <cell r="C193">
            <v>2471.38</v>
          </cell>
          <cell r="D193">
            <v>0</v>
          </cell>
          <cell r="E193">
            <v>2471.38</v>
          </cell>
        </row>
        <row r="194">
          <cell r="A194">
            <v>6181090</v>
          </cell>
          <cell r="B194" t="str">
            <v>OTHER CHEMICALS (TREATMENT)</v>
          </cell>
          <cell r="C194">
            <v>4846.3100000000004</v>
          </cell>
          <cell r="D194">
            <v>0</v>
          </cell>
          <cell r="E194">
            <v>4846.3100000000004</v>
          </cell>
        </row>
        <row r="196">
          <cell r="A196" t="str">
            <v>401.1F</v>
          </cell>
          <cell r="B196" t="str">
            <v>CHEMICALS</v>
          </cell>
          <cell r="C196">
            <v>7317.69</v>
          </cell>
          <cell r="D196">
            <v>0</v>
          </cell>
          <cell r="E196">
            <v>7317.69</v>
          </cell>
        </row>
        <row r="198">
          <cell r="A198">
            <v>6361000</v>
          </cell>
          <cell r="B198" t="str">
            <v>METER READING</v>
          </cell>
          <cell r="C198">
            <v>2101.9499999999998</v>
          </cell>
          <cell r="D198">
            <v>0</v>
          </cell>
          <cell r="E198">
            <v>2101.9499999999998</v>
          </cell>
        </row>
        <row r="200">
          <cell r="A200" t="str">
            <v>401.1G</v>
          </cell>
          <cell r="B200" t="str">
            <v>METER READING</v>
          </cell>
          <cell r="C200">
            <v>2101.9499999999998</v>
          </cell>
          <cell r="D200">
            <v>0</v>
          </cell>
          <cell r="E200">
            <v>2101.9499999999998</v>
          </cell>
        </row>
        <row r="202">
          <cell r="A202">
            <v>6019000</v>
          </cell>
          <cell r="B202" t="str">
            <v>SYSTEM PROJECT</v>
          </cell>
          <cell r="C202">
            <v>1651</v>
          </cell>
          <cell r="D202">
            <v>0</v>
          </cell>
          <cell r="E202">
            <v>1651</v>
          </cell>
        </row>
        <row r="203">
          <cell r="A203">
            <v>6019001</v>
          </cell>
          <cell r="B203" t="str">
            <v>SALARIES-ACCOUNTING/FINANCE</v>
          </cell>
          <cell r="C203">
            <v>4314</v>
          </cell>
          <cell r="D203">
            <v>0</v>
          </cell>
          <cell r="E203">
            <v>4314</v>
          </cell>
        </row>
        <row r="204">
          <cell r="A204">
            <v>6019002</v>
          </cell>
          <cell r="B204" t="str">
            <v>SALARIES-ADMIN</v>
          </cell>
          <cell r="C204">
            <v>1078</v>
          </cell>
          <cell r="D204">
            <v>0</v>
          </cell>
          <cell r="E204">
            <v>1078</v>
          </cell>
        </row>
        <row r="205">
          <cell r="A205">
            <v>6019003</v>
          </cell>
          <cell r="B205" t="str">
            <v>SALARIES - EXECUTIVE</v>
          </cell>
          <cell r="C205">
            <v>4234</v>
          </cell>
          <cell r="D205">
            <v>0</v>
          </cell>
          <cell r="E205">
            <v>4234</v>
          </cell>
        </row>
        <row r="206">
          <cell r="A206">
            <v>6019004</v>
          </cell>
          <cell r="B206" t="str">
            <v>SALARIES-HR/PAYROLL</v>
          </cell>
          <cell r="C206">
            <v>1711</v>
          </cell>
          <cell r="D206">
            <v>0</v>
          </cell>
          <cell r="E206">
            <v>1711</v>
          </cell>
        </row>
        <row r="207">
          <cell r="A207">
            <v>6019005</v>
          </cell>
          <cell r="B207" t="str">
            <v>SALARIES-IT</v>
          </cell>
          <cell r="C207">
            <v>494</v>
          </cell>
          <cell r="D207">
            <v>0</v>
          </cell>
          <cell r="E207">
            <v>494</v>
          </cell>
        </row>
        <row r="208">
          <cell r="A208">
            <v>6019006</v>
          </cell>
          <cell r="B208" t="str">
            <v>SALARIES-OPS LEADERSHIP</v>
          </cell>
          <cell r="C208">
            <v>1348</v>
          </cell>
          <cell r="D208">
            <v>0</v>
          </cell>
          <cell r="E208">
            <v>1348</v>
          </cell>
        </row>
        <row r="209">
          <cell r="A209">
            <v>6019007</v>
          </cell>
          <cell r="B209" t="str">
            <v>SALARIES-REGULATORY</v>
          </cell>
          <cell r="C209">
            <v>3565</v>
          </cell>
          <cell r="D209">
            <v>0</v>
          </cell>
          <cell r="E209">
            <v>3565</v>
          </cell>
        </row>
        <row r="210">
          <cell r="A210">
            <v>6019008</v>
          </cell>
          <cell r="B210" t="str">
            <v>SALARIES-CUSTOMER SERVICE</v>
          </cell>
          <cell r="C210">
            <v>37</v>
          </cell>
          <cell r="D210">
            <v>0</v>
          </cell>
          <cell r="E210">
            <v>37</v>
          </cell>
        </row>
        <row r="211">
          <cell r="A211">
            <v>6019020</v>
          </cell>
          <cell r="B211" t="str">
            <v>SALARIES-CHGD TO PLT-WSC</v>
          </cell>
          <cell r="C211">
            <v>-4879.79</v>
          </cell>
          <cell r="D211">
            <v>0</v>
          </cell>
          <cell r="E211">
            <v>-4879.79</v>
          </cell>
        </row>
        <row r="212">
          <cell r="A212">
            <v>6019040</v>
          </cell>
          <cell r="B212" t="str">
            <v>SALARIES-OPS FIELD</v>
          </cell>
          <cell r="C212">
            <v>63478.51</v>
          </cell>
          <cell r="D212">
            <v>0</v>
          </cell>
          <cell r="E212">
            <v>63478.51</v>
          </cell>
        </row>
        <row r="213">
          <cell r="A213">
            <v>6019050</v>
          </cell>
          <cell r="B213" t="str">
            <v>SALARIES-OPS ADMIN</v>
          </cell>
          <cell r="C213">
            <v>6563</v>
          </cell>
          <cell r="D213">
            <v>0</v>
          </cell>
          <cell r="E213">
            <v>6563</v>
          </cell>
        </row>
        <row r="215">
          <cell r="A215" t="str">
            <v>401.1H</v>
          </cell>
          <cell r="B215" t="str">
            <v>SALARIES</v>
          </cell>
          <cell r="C215">
            <v>83593.72</v>
          </cell>
          <cell r="D215">
            <v>0</v>
          </cell>
          <cell r="E215">
            <v>83593.72</v>
          </cell>
        </row>
        <row r="217">
          <cell r="A217">
            <v>6708000</v>
          </cell>
          <cell r="B217" t="str">
            <v>UNCOLLECTIBLE ACCOUNTS</v>
          </cell>
          <cell r="C217">
            <v>645.70000000000005</v>
          </cell>
          <cell r="D217">
            <v>0</v>
          </cell>
          <cell r="E217">
            <v>645.70000000000005</v>
          </cell>
        </row>
        <row r="218">
          <cell r="A218">
            <v>6708001</v>
          </cell>
          <cell r="B218" t="str">
            <v>AGENCY EXPENSE</v>
          </cell>
          <cell r="C218">
            <v>86.67</v>
          </cell>
          <cell r="D218">
            <v>0</v>
          </cell>
          <cell r="E218">
            <v>86.67</v>
          </cell>
        </row>
        <row r="220">
          <cell r="A220" t="str">
            <v>401.1K</v>
          </cell>
          <cell r="B220" t="str">
            <v>UNCOLLECTIBLE ACCOUNTS</v>
          </cell>
          <cell r="C220">
            <v>732.37</v>
          </cell>
          <cell r="D220">
            <v>0</v>
          </cell>
          <cell r="E220">
            <v>732.37</v>
          </cell>
        </row>
        <row r="222">
          <cell r="A222" t="str">
            <v>PERIOD ENDING: 12/31/07                  12:29:04 22 DEC 2008 (NV.1CO.TB) PAGE 5</v>
          </cell>
        </row>
        <row r="223">
          <cell r="A223" t="str">
            <v xml:space="preserve">COMPANY: C-005 APPLE CANYON UTILITY CO.                                         </v>
          </cell>
        </row>
        <row r="225">
          <cell r="A225" t="str">
            <v>DETAIL TB BY COMPANY</v>
          </cell>
        </row>
        <row r="227">
          <cell r="A227" t="str">
            <v xml:space="preserve">                  U T I L I T I E S ,  I N C O R P O R A T E D</v>
          </cell>
        </row>
        <row r="229">
          <cell r="A229" t="str">
            <v xml:space="preserve">                              DETAIL TRIAL BALANCE</v>
          </cell>
        </row>
        <row r="231">
          <cell r="A231" t="str">
            <v>ACCOUNT               DESCRIPTION                  BEG-BALANCE       CURRENT       END-BALANCE</v>
          </cell>
        </row>
        <row r="232">
          <cell r="A232" t="str">
            <v>-------               -----------                  -----------       -------       -----------</v>
          </cell>
        </row>
        <row r="234">
          <cell r="A234">
            <v>6329002</v>
          </cell>
          <cell r="B234" t="str">
            <v>AUDIT FEES</v>
          </cell>
          <cell r="C234">
            <v>289</v>
          </cell>
          <cell r="D234">
            <v>0</v>
          </cell>
          <cell r="E234">
            <v>289</v>
          </cell>
        </row>
        <row r="235">
          <cell r="A235">
            <v>6329013</v>
          </cell>
          <cell r="B235" t="str">
            <v>ACCOUNTING STUDIES</v>
          </cell>
          <cell r="C235">
            <v>805</v>
          </cell>
          <cell r="D235">
            <v>0</v>
          </cell>
          <cell r="E235">
            <v>805</v>
          </cell>
        </row>
        <row r="236">
          <cell r="A236">
            <v>6329014</v>
          </cell>
          <cell r="B236" t="str">
            <v>TAX RETURN REVIEW</v>
          </cell>
          <cell r="C236">
            <v>197</v>
          </cell>
          <cell r="D236">
            <v>0</v>
          </cell>
          <cell r="E236">
            <v>197</v>
          </cell>
        </row>
        <row r="237">
          <cell r="A237">
            <v>6338001</v>
          </cell>
          <cell r="B237" t="str">
            <v>LEGAL FEES</v>
          </cell>
          <cell r="C237">
            <v>1230</v>
          </cell>
          <cell r="D237">
            <v>0</v>
          </cell>
          <cell r="E237">
            <v>1230</v>
          </cell>
        </row>
        <row r="238">
          <cell r="A238">
            <v>6369003</v>
          </cell>
          <cell r="B238" t="str">
            <v>TEMP EMPLOY - CLERICAL</v>
          </cell>
          <cell r="C238">
            <v>503</v>
          </cell>
          <cell r="D238">
            <v>0</v>
          </cell>
          <cell r="E238">
            <v>503</v>
          </cell>
        </row>
        <row r="239">
          <cell r="A239">
            <v>6369005</v>
          </cell>
          <cell r="B239" t="str">
            <v>PAYROLL SERVICES</v>
          </cell>
          <cell r="C239">
            <v>262</v>
          </cell>
          <cell r="D239">
            <v>0</v>
          </cell>
          <cell r="E239">
            <v>262</v>
          </cell>
        </row>
        <row r="240">
          <cell r="A240">
            <v>6369006</v>
          </cell>
          <cell r="B240" t="str">
            <v>EMPLOY FINDER FEES</v>
          </cell>
          <cell r="C240">
            <v>1845</v>
          </cell>
          <cell r="D240">
            <v>0</v>
          </cell>
          <cell r="E240">
            <v>1845</v>
          </cell>
        </row>
        <row r="241">
          <cell r="A241">
            <v>6369090</v>
          </cell>
          <cell r="B241" t="str">
            <v>OTHER DIR OUTSIDE SERVICES</v>
          </cell>
          <cell r="C241">
            <v>88</v>
          </cell>
          <cell r="D241">
            <v>0</v>
          </cell>
          <cell r="E241">
            <v>88</v>
          </cell>
        </row>
        <row r="243">
          <cell r="A243" t="str">
            <v>401.1L</v>
          </cell>
          <cell r="B243" t="str">
            <v>OUTSIDE SERVICES-DIRECT</v>
          </cell>
          <cell r="C243">
            <v>5219</v>
          </cell>
          <cell r="D243">
            <v>0</v>
          </cell>
          <cell r="E243">
            <v>5219</v>
          </cell>
        </row>
        <row r="245">
          <cell r="A245">
            <v>6369007</v>
          </cell>
          <cell r="B245" t="str">
            <v>COMPUTER MAINT</v>
          </cell>
          <cell r="C245">
            <v>1764</v>
          </cell>
          <cell r="D245">
            <v>0</v>
          </cell>
          <cell r="E245">
            <v>1764</v>
          </cell>
        </row>
        <row r="246">
          <cell r="A246">
            <v>6369009</v>
          </cell>
          <cell r="B246" t="str">
            <v>COMPUTER-AMORT &amp; PROG COST</v>
          </cell>
          <cell r="C246">
            <v>111</v>
          </cell>
          <cell r="D246">
            <v>0</v>
          </cell>
          <cell r="E246">
            <v>111</v>
          </cell>
        </row>
        <row r="247">
          <cell r="A247">
            <v>6369012</v>
          </cell>
          <cell r="B247" t="str">
            <v>INTERNET SUPPLIER</v>
          </cell>
          <cell r="C247">
            <v>168</v>
          </cell>
          <cell r="D247">
            <v>0</v>
          </cell>
          <cell r="E247">
            <v>168</v>
          </cell>
        </row>
        <row r="248">
          <cell r="A248">
            <v>6759003</v>
          </cell>
          <cell r="B248" t="str">
            <v>COMPUTER SUPPLIES</v>
          </cell>
          <cell r="C248">
            <v>92</v>
          </cell>
          <cell r="D248">
            <v>0</v>
          </cell>
          <cell r="E248">
            <v>92</v>
          </cell>
        </row>
        <row r="249">
          <cell r="A249">
            <v>6759016</v>
          </cell>
          <cell r="B249" t="str">
            <v>MICROFILMING</v>
          </cell>
          <cell r="C249">
            <v>17</v>
          </cell>
          <cell r="D249">
            <v>0</v>
          </cell>
          <cell r="E249">
            <v>17</v>
          </cell>
        </row>
        <row r="250">
          <cell r="A250">
            <v>6759095</v>
          </cell>
          <cell r="B250" t="str">
            <v>WEBSITE DEVELOPMENT</v>
          </cell>
          <cell r="C250">
            <v>4</v>
          </cell>
          <cell r="D250">
            <v>0</v>
          </cell>
          <cell r="E250">
            <v>4</v>
          </cell>
        </row>
        <row r="252">
          <cell r="A252" t="str">
            <v>401.1LL</v>
          </cell>
          <cell r="B252" t="str">
            <v>IT DEPARTMENT</v>
          </cell>
          <cell r="C252">
            <v>2156</v>
          </cell>
          <cell r="D252">
            <v>0</v>
          </cell>
          <cell r="E252">
            <v>2156</v>
          </cell>
        </row>
        <row r="254">
          <cell r="A254">
            <v>6049010</v>
          </cell>
          <cell r="B254" t="str">
            <v>HEALTH INS REIMBURSEMENTS</v>
          </cell>
          <cell r="C254">
            <v>9269</v>
          </cell>
          <cell r="D254">
            <v>0</v>
          </cell>
          <cell r="E254">
            <v>9269</v>
          </cell>
        </row>
        <row r="255">
          <cell r="A255">
            <v>6049011</v>
          </cell>
          <cell r="B255" t="str">
            <v>EMPLOYEE INS DEDUCTIONS</v>
          </cell>
          <cell r="C255">
            <v>-302</v>
          </cell>
          <cell r="D255">
            <v>0</v>
          </cell>
          <cell r="E255">
            <v>-302</v>
          </cell>
        </row>
        <row r="256">
          <cell r="A256">
            <v>6049012</v>
          </cell>
          <cell r="B256" t="str">
            <v>HEALTH COSTS &amp; OTHER</v>
          </cell>
          <cell r="C256">
            <v>29</v>
          </cell>
          <cell r="D256">
            <v>0</v>
          </cell>
          <cell r="E256">
            <v>29</v>
          </cell>
        </row>
        <row r="257">
          <cell r="A257">
            <v>6049015</v>
          </cell>
          <cell r="B257" t="str">
            <v>DENTAL INS REIMBURSEMENTS</v>
          </cell>
          <cell r="C257">
            <v>99</v>
          </cell>
          <cell r="D257">
            <v>0</v>
          </cell>
          <cell r="E257">
            <v>99</v>
          </cell>
        </row>
        <row r="258">
          <cell r="A258">
            <v>6049020</v>
          </cell>
          <cell r="B258" t="str">
            <v>PENSION CONTRIBUTIONS</v>
          </cell>
          <cell r="C258">
            <v>1904</v>
          </cell>
          <cell r="D258">
            <v>0</v>
          </cell>
          <cell r="E258">
            <v>1904</v>
          </cell>
        </row>
        <row r="259">
          <cell r="A259">
            <v>6049050</v>
          </cell>
          <cell r="B259" t="str">
            <v>HEALTH INS PREMIUMS</v>
          </cell>
          <cell r="C259">
            <v>155</v>
          </cell>
          <cell r="D259">
            <v>0</v>
          </cell>
          <cell r="E259">
            <v>155</v>
          </cell>
        </row>
        <row r="260">
          <cell r="A260">
            <v>6049055</v>
          </cell>
          <cell r="B260" t="str">
            <v>DENTAL PREMIUMS</v>
          </cell>
          <cell r="C260">
            <v>14</v>
          </cell>
          <cell r="D260">
            <v>0</v>
          </cell>
          <cell r="E260">
            <v>14</v>
          </cell>
        </row>
        <row r="261">
          <cell r="A261">
            <v>6049060</v>
          </cell>
          <cell r="B261" t="str">
            <v>TERM LIFE INS</v>
          </cell>
          <cell r="C261">
            <v>44</v>
          </cell>
          <cell r="D261">
            <v>0</v>
          </cell>
          <cell r="E261">
            <v>44</v>
          </cell>
        </row>
        <row r="262">
          <cell r="A262">
            <v>6049070</v>
          </cell>
          <cell r="B262" t="str">
            <v>401K/ESOP CONTRIBUTIONS</v>
          </cell>
          <cell r="C262">
            <v>2525</v>
          </cell>
          <cell r="D262">
            <v>0</v>
          </cell>
          <cell r="E262">
            <v>2525</v>
          </cell>
        </row>
        <row r="263">
          <cell r="A263">
            <v>6049080</v>
          </cell>
          <cell r="B263" t="str">
            <v>DISABILITY INSURANCE</v>
          </cell>
          <cell r="C263">
            <v>23</v>
          </cell>
          <cell r="D263">
            <v>0</v>
          </cell>
          <cell r="E263">
            <v>23</v>
          </cell>
        </row>
        <row r="264">
          <cell r="A264">
            <v>6049090</v>
          </cell>
          <cell r="B264" t="str">
            <v>OTHER EMP PENS &amp; BENEFITS</v>
          </cell>
          <cell r="C264">
            <v>541</v>
          </cell>
          <cell r="D264">
            <v>0</v>
          </cell>
          <cell r="E264">
            <v>541</v>
          </cell>
        </row>
        <row r="266">
          <cell r="A266" t="str">
            <v>401.1N</v>
          </cell>
          <cell r="B266" t="str">
            <v>EMPLOYEE PENSION&amp;BENEFITS</v>
          </cell>
          <cell r="C266">
            <v>14301</v>
          </cell>
          <cell r="D266">
            <v>0</v>
          </cell>
          <cell r="E266">
            <v>14301</v>
          </cell>
        </row>
        <row r="268">
          <cell r="A268">
            <v>6599090</v>
          </cell>
          <cell r="B268" t="str">
            <v>OTHER INS</v>
          </cell>
          <cell r="C268">
            <v>2608</v>
          </cell>
          <cell r="D268">
            <v>0</v>
          </cell>
          <cell r="E268">
            <v>2608</v>
          </cell>
        </row>
        <row r="270">
          <cell r="A270" t="str">
            <v>401.1O</v>
          </cell>
          <cell r="B270" t="str">
            <v>INSURANCE</v>
          </cell>
          <cell r="C270">
            <v>2608</v>
          </cell>
          <cell r="D270">
            <v>0</v>
          </cell>
          <cell r="E270">
            <v>2608</v>
          </cell>
        </row>
        <row r="272">
          <cell r="A272">
            <v>7668010</v>
          </cell>
          <cell r="B272" t="str">
            <v>RATE CASE EXPENSE</v>
          </cell>
          <cell r="C272">
            <v>3221.36</v>
          </cell>
          <cell r="D272">
            <v>0</v>
          </cell>
          <cell r="E272">
            <v>3221.36</v>
          </cell>
        </row>
        <row r="274">
          <cell r="A274" t="str">
            <v>401.1P</v>
          </cell>
          <cell r="B274" t="str">
            <v>REGULATORY COMMISSION EXP</v>
          </cell>
          <cell r="C274">
            <v>3221.36</v>
          </cell>
          <cell r="D274">
            <v>0</v>
          </cell>
          <cell r="E274">
            <v>3221.36</v>
          </cell>
        </row>
        <row r="276">
          <cell r="A276">
            <v>6419090</v>
          </cell>
          <cell r="B276" t="str">
            <v>RENT-OTHERS</v>
          </cell>
          <cell r="C276">
            <v>1438</v>
          </cell>
          <cell r="D276">
            <v>0</v>
          </cell>
          <cell r="E276">
            <v>1438</v>
          </cell>
        </row>
        <row r="278">
          <cell r="A278" t="str">
            <v>401.1Q</v>
          </cell>
          <cell r="B278" t="str">
            <v>RENT</v>
          </cell>
          <cell r="C278">
            <v>1438</v>
          </cell>
          <cell r="D278">
            <v>0</v>
          </cell>
          <cell r="E278">
            <v>1438</v>
          </cell>
        </row>
        <row r="280">
          <cell r="A280">
            <v>6759001</v>
          </cell>
          <cell r="B280" t="str">
            <v>PUBL SUBSCRIPTIONS &amp; TAPES</v>
          </cell>
          <cell r="C280">
            <v>25</v>
          </cell>
          <cell r="D280">
            <v>0</v>
          </cell>
          <cell r="E280">
            <v>25</v>
          </cell>
        </row>
        <row r="281">
          <cell r="A281">
            <v>6759002</v>
          </cell>
          <cell r="B281" t="str">
            <v>ANSWERING SERV</v>
          </cell>
          <cell r="C281">
            <v>620</v>
          </cell>
          <cell r="D281">
            <v>0</v>
          </cell>
          <cell r="E281">
            <v>620</v>
          </cell>
        </row>
        <row r="283">
          <cell r="A283" t="str">
            <v>PERIOD ENDING: 12/31/07                  12:29:04 22 DEC 2008 (NV.1CO.TB) PAGE 6</v>
          </cell>
        </row>
        <row r="284">
          <cell r="A284" t="str">
            <v xml:space="preserve">COMPANY: C-005 APPLE CANYON UTILITY CO.                                         </v>
          </cell>
        </row>
        <row r="286">
          <cell r="A286" t="str">
            <v>DETAIL TB BY COMPANY</v>
          </cell>
        </row>
        <row r="288">
          <cell r="A288" t="str">
            <v xml:space="preserve">                  U T I L I T I E S ,  I N C O R P O R A T E D</v>
          </cell>
        </row>
        <row r="290">
          <cell r="A290" t="str">
            <v xml:space="preserve">                              DETAIL TRIAL BALANCE</v>
          </cell>
        </row>
        <row r="292">
          <cell r="A292" t="str">
            <v>ACCOUNT               DESCRIPTION                  BEG-BALANCE       CURRENT       END-BALANCE</v>
          </cell>
        </row>
        <row r="293">
          <cell r="A293" t="str">
            <v>-------               -----------                  -----------       -------       -----------</v>
          </cell>
        </row>
        <row r="294">
          <cell r="A294">
            <v>6759004</v>
          </cell>
          <cell r="B294" t="str">
            <v>PRINTING &amp; BLUEPRINTS</v>
          </cell>
          <cell r="C294">
            <v>91</v>
          </cell>
          <cell r="D294">
            <v>0</v>
          </cell>
          <cell r="E294">
            <v>91</v>
          </cell>
        </row>
        <row r="295">
          <cell r="A295">
            <v>6759006</v>
          </cell>
          <cell r="B295" t="str">
            <v>UPS &amp; AIR FREIGHT</v>
          </cell>
          <cell r="C295">
            <v>1172.58</v>
          </cell>
          <cell r="D295">
            <v>0</v>
          </cell>
          <cell r="E295">
            <v>1172.58</v>
          </cell>
        </row>
        <row r="296">
          <cell r="A296">
            <v>6759008</v>
          </cell>
          <cell r="B296" t="str">
            <v>XEROX</v>
          </cell>
          <cell r="C296">
            <v>20</v>
          </cell>
          <cell r="D296">
            <v>0</v>
          </cell>
          <cell r="E296">
            <v>20</v>
          </cell>
        </row>
        <row r="297">
          <cell r="A297">
            <v>6759009</v>
          </cell>
          <cell r="B297" t="str">
            <v>OFFICE SUPPLY STORES</v>
          </cell>
          <cell r="C297">
            <v>168</v>
          </cell>
          <cell r="D297">
            <v>0</v>
          </cell>
          <cell r="E297">
            <v>168</v>
          </cell>
        </row>
        <row r="298">
          <cell r="A298">
            <v>6759010</v>
          </cell>
          <cell r="B298" t="str">
            <v>REIM OFFICE EMPLOYEE EXPENSES</v>
          </cell>
          <cell r="C298">
            <v>10</v>
          </cell>
          <cell r="D298">
            <v>0</v>
          </cell>
          <cell r="E298">
            <v>10</v>
          </cell>
        </row>
        <row r="299">
          <cell r="A299">
            <v>6759013</v>
          </cell>
          <cell r="B299" t="str">
            <v>CLEANING SUPPLIES</v>
          </cell>
          <cell r="C299">
            <v>17</v>
          </cell>
          <cell r="D299">
            <v>0</v>
          </cell>
          <cell r="E299">
            <v>17</v>
          </cell>
        </row>
        <row r="300">
          <cell r="A300">
            <v>6759014</v>
          </cell>
          <cell r="B300" t="str">
            <v>MEMBERSHIPS - OFFICE EMPLOYEE</v>
          </cell>
          <cell r="C300">
            <v>12</v>
          </cell>
          <cell r="D300">
            <v>0</v>
          </cell>
          <cell r="E300">
            <v>12</v>
          </cell>
        </row>
        <row r="301">
          <cell r="A301">
            <v>6759090</v>
          </cell>
          <cell r="B301" t="str">
            <v>OTHER OFFICE EXPENSES</v>
          </cell>
          <cell r="C301">
            <v>218</v>
          </cell>
          <cell r="D301">
            <v>0</v>
          </cell>
          <cell r="E301">
            <v>218</v>
          </cell>
        </row>
        <row r="303">
          <cell r="A303" t="str">
            <v>401.1R</v>
          </cell>
          <cell r="B303" t="str">
            <v>OFFICE SUPPLIES</v>
          </cell>
          <cell r="C303">
            <v>2353.58</v>
          </cell>
          <cell r="D303">
            <v>0</v>
          </cell>
          <cell r="E303">
            <v>2353.58</v>
          </cell>
        </row>
        <row r="305">
          <cell r="A305">
            <v>6759005</v>
          </cell>
          <cell r="B305" t="str">
            <v>POSTAGE &amp; POSTAGE METER-OFFICE</v>
          </cell>
          <cell r="C305">
            <v>2063</v>
          </cell>
          <cell r="D305">
            <v>0</v>
          </cell>
          <cell r="E305">
            <v>2063</v>
          </cell>
        </row>
        <row r="306">
          <cell r="A306">
            <v>6759007</v>
          </cell>
          <cell r="B306" t="str">
            <v>PRINTING CUSTOMER SERVICE</v>
          </cell>
          <cell r="C306">
            <v>261.88</v>
          </cell>
          <cell r="D306">
            <v>0</v>
          </cell>
          <cell r="E306">
            <v>261.88</v>
          </cell>
        </row>
        <row r="307">
          <cell r="A307">
            <v>6759011</v>
          </cell>
          <cell r="B307" t="str">
            <v>ENVELOPES</v>
          </cell>
          <cell r="C307">
            <v>572</v>
          </cell>
          <cell r="D307">
            <v>0</v>
          </cell>
          <cell r="E307">
            <v>572</v>
          </cell>
        </row>
        <row r="308">
          <cell r="A308">
            <v>6759012</v>
          </cell>
          <cell r="B308" t="str">
            <v>BILL STOCK</v>
          </cell>
          <cell r="C308">
            <v>186</v>
          </cell>
          <cell r="D308">
            <v>0</v>
          </cell>
          <cell r="E308">
            <v>186</v>
          </cell>
        </row>
        <row r="309">
          <cell r="A309">
            <v>6759051</v>
          </cell>
          <cell r="B309" t="str">
            <v>COMPUTER SUPPLIES - BILLING</v>
          </cell>
          <cell r="C309">
            <v>64</v>
          </cell>
          <cell r="D309">
            <v>0</v>
          </cell>
          <cell r="E309">
            <v>64</v>
          </cell>
        </row>
        <row r="311">
          <cell r="A311" t="str">
            <v>401.1RR</v>
          </cell>
          <cell r="B311" t="str">
            <v>BILLING &amp; CUSTOMER SERVICE</v>
          </cell>
          <cell r="C311">
            <v>3146.88</v>
          </cell>
          <cell r="D311">
            <v>0</v>
          </cell>
          <cell r="E311">
            <v>3146.88</v>
          </cell>
        </row>
        <row r="313">
          <cell r="A313">
            <v>6759110</v>
          </cell>
          <cell r="B313" t="str">
            <v>OFFICE TELEPHONE</v>
          </cell>
          <cell r="C313">
            <v>934</v>
          </cell>
          <cell r="D313">
            <v>0</v>
          </cell>
          <cell r="E313">
            <v>934</v>
          </cell>
        </row>
        <row r="314">
          <cell r="A314">
            <v>6759120</v>
          </cell>
          <cell r="B314" t="str">
            <v>OFFICE ELECTRIC</v>
          </cell>
          <cell r="C314">
            <v>146</v>
          </cell>
          <cell r="D314">
            <v>0</v>
          </cell>
          <cell r="E314">
            <v>146</v>
          </cell>
        </row>
        <row r="315">
          <cell r="A315">
            <v>6759125</v>
          </cell>
          <cell r="B315" t="str">
            <v>OFFICE WATER</v>
          </cell>
          <cell r="C315">
            <v>12</v>
          </cell>
          <cell r="D315">
            <v>0</v>
          </cell>
          <cell r="E315">
            <v>12</v>
          </cell>
        </row>
        <row r="316">
          <cell r="A316">
            <v>6759130</v>
          </cell>
          <cell r="B316" t="str">
            <v>OFFICE GAS</v>
          </cell>
          <cell r="C316">
            <v>33</v>
          </cell>
          <cell r="D316">
            <v>0</v>
          </cell>
          <cell r="E316">
            <v>33</v>
          </cell>
        </row>
        <row r="317">
          <cell r="A317">
            <v>6759135</v>
          </cell>
          <cell r="B317" t="str">
            <v>OPERATIONS TELEPHONES</v>
          </cell>
          <cell r="C317">
            <v>2255.9899999999998</v>
          </cell>
          <cell r="D317">
            <v>0</v>
          </cell>
          <cell r="E317">
            <v>2255.9899999999998</v>
          </cell>
        </row>
        <row r="318">
          <cell r="A318">
            <v>6759136</v>
          </cell>
          <cell r="B318" t="str">
            <v>OPERATIONS TELEPHONES-LONG DIST</v>
          </cell>
          <cell r="C318">
            <v>8</v>
          </cell>
          <cell r="D318">
            <v>0</v>
          </cell>
          <cell r="E318">
            <v>8</v>
          </cell>
        </row>
        <row r="320">
          <cell r="A320" t="str">
            <v>401.1S</v>
          </cell>
          <cell r="B320" t="str">
            <v>OFFICE UTILITIES</v>
          </cell>
          <cell r="C320">
            <v>3388.99</v>
          </cell>
          <cell r="D320">
            <v>0</v>
          </cell>
          <cell r="E320">
            <v>3388.99</v>
          </cell>
        </row>
        <row r="322">
          <cell r="A322">
            <v>6759210</v>
          </cell>
          <cell r="B322" t="str">
            <v>OFFICE CLEANING SERV</v>
          </cell>
          <cell r="C322">
            <v>140</v>
          </cell>
          <cell r="D322">
            <v>0</v>
          </cell>
          <cell r="E322">
            <v>140</v>
          </cell>
        </row>
        <row r="323">
          <cell r="A323">
            <v>6759220</v>
          </cell>
          <cell r="B323" t="str">
            <v>LNDSCPING MOWING &amp; SNOWPLWNG</v>
          </cell>
          <cell r="C323">
            <v>132</v>
          </cell>
          <cell r="D323">
            <v>0</v>
          </cell>
          <cell r="E323">
            <v>132</v>
          </cell>
        </row>
        <row r="324">
          <cell r="A324">
            <v>6759230</v>
          </cell>
          <cell r="B324" t="str">
            <v>OFFICE GARBAGE REMOVAL</v>
          </cell>
          <cell r="C324">
            <v>12</v>
          </cell>
          <cell r="D324">
            <v>0</v>
          </cell>
          <cell r="E324">
            <v>12</v>
          </cell>
        </row>
        <row r="325">
          <cell r="A325">
            <v>6759260</v>
          </cell>
          <cell r="B325" t="str">
            <v>REPAIR OFF MACH &amp; HEATING</v>
          </cell>
          <cell r="C325">
            <v>34</v>
          </cell>
          <cell r="D325">
            <v>0</v>
          </cell>
          <cell r="E325">
            <v>34</v>
          </cell>
        </row>
        <row r="326">
          <cell r="A326">
            <v>6759290</v>
          </cell>
          <cell r="B326" t="str">
            <v>OTHER OFFICE MAINT</v>
          </cell>
          <cell r="C326">
            <v>280</v>
          </cell>
          <cell r="D326">
            <v>0</v>
          </cell>
          <cell r="E326">
            <v>280</v>
          </cell>
        </row>
        <row r="328">
          <cell r="A328" t="str">
            <v>401.1U</v>
          </cell>
          <cell r="B328" t="str">
            <v>OFFICE MAINTENANCE</v>
          </cell>
          <cell r="C328">
            <v>598</v>
          </cell>
          <cell r="D328">
            <v>0</v>
          </cell>
          <cell r="E328">
            <v>598</v>
          </cell>
        </row>
        <row r="330">
          <cell r="A330">
            <v>6759330</v>
          </cell>
          <cell r="B330" t="str">
            <v>MEMBERSHIPS - COMPANY</v>
          </cell>
          <cell r="C330">
            <v>1</v>
          </cell>
          <cell r="D330">
            <v>0</v>
          </cell>
          <cell r="E330">
            <v>1</v>
          </cell>
        </row>
        <row r="331">
          <cell r="A331">
            <v>7048050</v>
          </cell>
          <cell r="B331" t="str">
            <v>EMPLOYEES ED EXPENSES</v>
          </cell>
          <cell r="C331">
            <v>23</v>
          </cell>
          <cell r="D331">
            <v>0</v>
          </cell>
          <cell r="E331">
            <v>23</v>
          </cell>
        </row>
        <row r="332">
          <cell r="A332">
            <v>7048055</v>
          </cell>
          <cell r="B332" t="str">
            <v>OFFICE EDUCATION/TRAIN. EXP</v>
          </cell>
          <cell r="C332">
            <v>378</v>
          </cell>
          <cell r="D332">
            <v>0</v>
          </cell>
          <cell r="E332">
            <v>378</v>
          </cell>
        </row>
        <row r="333">
          <cell r="A333">
            <v>7758365</v>
          </cell>
          <cell r="B333" t="str">
            <v>TRAVELS/LODGING</v>
          </cell>
          <cell r="C333">
            <v>626</v>
          </cell>
          <cell r="D333">
            <v>0</v>
          </cell>
          <cell r="E333">
            <v>626</v>
          </cell>
        </row>
        <row r="334">
          <cell r="A334">
            <v>7758370</v>
          </cell>
          <cell r="B334" t="str">
            <v>MEALS &amp; RELATED EXP</v>
          </cell>
          <cell r="C334">
            <v>129</v>
          </cell>
          <cell r="D334">
            <v>0</v>
          </cell>
          <cell r="E334">
            <v>129</v>
          </cell>
        </row>
        <row r="335">
          <cell r="A335">
            <v>7758380</v>
          </cell>
          <cell r="B335" t="str">
            <v>BANK SERV CHARGES</v>
          </cell>
          <cell r="C335">
            <v>819</v>
          </cell>
          <cell r="D335">
            <v>0</v>
          </cell>
          <cell r="E335">
            <v>819</v>
          </cell>
        </row>
        <row r="336">
          <cell r="A336">
            <v>7758390</v>
          </cell>
          <cell r="B336" t="str">
            <v>OTHER MISC GENERAL</v>
          </cell>
          <cell r="C336">
            <v>1051</v>
          </cell>
          <cell r="D336">
            <v>0</v>
          </cell>
          <cell r="E336">
            <v>1051</v>
          </cell>
        </row>
        <row r="338">
          <cell r="A338" t="str">
            <v>401.1V</v>
          </cell>
          <cell r="B338" t="str">
            <v>MISCELLANEOUS EXPENSE</v>
          </cell>
          <cell r="C338">
            <v>3027</v>
          </cell>
          <cell r="D338">
            <v>0</v>
          </cell>
          <cell r="E338">
            <v>3027</v>
          </cell>
        </row>
        <row r="340">
          <cell r="A340">
            <v>6755090</v>
          </cell>
          <cell r="B340" t="str">
            <v>WATER-OTHER MAINT EXP</v>
          </cell>
          <cell r="C340">
            <v>1355.96</v>
          </cell>
          <cell r="D340">
            <v>0</v>
          </cell>
          <cell r="E340">
            <v>1355.96</v>
          </cell>
        </row>
        <row r="341">
          <cell r="A341">
            <v>6759503</v>
          </cell>
          <cell r="B341" t="str">
            <v>WATER-MAINT SUPPLIES</v>
          </cell>
          <cell r="C341">
            <v>2049.35</v>
          </cell>
          <cell r="D341">
            <v>0</v>
          </cell>
          <cell r="E341">
            <v>2049.35</v>
          </cell>
        </row>
        <row r="342">
          <cell r="A342">
            <v>6759506</v>
          </cell>
          <cell r="B342" t="str">
            <v>WATER-MAINT REPAIRS</v>
          </cell>
          <cell r="C342">
            <v>11651.73</v>
          </cell>
          <cell r="D342">
            <v>0</v>
          </cell>
          <cell r="E342">
            <v>11651.73</v>
          </cell>
        </row>
        <row r="344">
          <cell r="A344" t="str">
            <v>PERIOD ENDING: 12/31/07                  12:29:04 22 DEC 2008 (NV.1CO.TB) PAGE 7</v>
          </cell>
        </row>
        <row r="345">
          <cell r="A345" t="str">
            <v xml:space="preserve">COMPANY: C-005 APPLE CANYON UTILITY CO.                                         </v>
          </cell>
        </row>
        <row r="347">
          <cell r="A347" t="str">
            <v>DETAIL TB BY COMPANY</v>
          </cell>
        </row>
        <row r="349">
          <cell r="A349" t="str">
            <v xml:space="preserve">                  U T I L I T I E S ,  I N C O R P O R A T E D</v>
          </cell>
        </row>
        <row r="351">
          <cell r="A351" t="str">
            <v xml:space="preserve">                              DETAIL TRIAL BALANCE</v>
          </cell>
        </row>
        <row r="353">
          <cell r="A353" t="str">
            <v>ACCOUNT               DESCRIPTION                  BEG-BALANCE       CURRENT       END-BALANCE</v>
          </cell>
        </row>
        <row r="354">
          <cell r="A354" t="str">
            <v>-------               -----------                  -----------       -------       -----------</v>
          </cell>
        </row>
        <row r="356">
          <cell r="A356" t="str">
            <v>401.1X</v>
          </cell>
          <cell r="B356" t="str">
            <v>MAINTENANCE-WATER PLANT</v>
          </cell>
          <cell r="C356">
            <v>15057.04</v>
          </cell>
          <cell r="D356">
            <v>0</v>
          </cell>
          <cell r="E356">
            <v>15057.04</v>
          </cell>
        </row>
        <row r="358">
          <cell r="A358">
            <v>6759080</v>
          </cell>
          <cell r="B358" t="str">
            <v>MAINT-DEFERRED CHARGES</v>
          </cell>
          <cell r="C358">
            <v>561</v>
          </cell>
          <cell r="D358">
            <v>0</v>
          </cell>
          <cell r="E358">
            <v>561</v>
          </cell>
        </row>
        <row r="359">
          <cell r="A359">
            <v>6759405</v>
          </cell>
          <cell r="B359" t="str">
            <v>COMMUNICATION EXPENSES</v>
          </cell>
          <cell r="C359">
            <v>1099</v>
          </cell>
          <cell r="D359">
            <v>0</v>
          </cell>
          <cell r="E359">
            <v>1099</v>
          </cell>
        </row>
        <row r="361">
          <cell r="A361" t="str">
            <v>401.1Z</v>
          </cell>
          <cell r="B361" t="str">
            <v>MAINTENANCE-WTR&amp;SWR PLANT</v>
          </cell>
          <cell r="C361">
            <v>1660</v>
          </cell>
          <cell r="D361">
            <v>0</v>
          </cell>
          <cell r="E361">
            <v>1660</v>
          </cell>
        </row>
        <row r="363">
          <cell r="A363">
            <v>6759018</v>
          </cell>
          <cell r="B363" t="str">
            <v>OPERATORS-OTHER OFFICE EXPENSE</v>
          </cell>
          <cell r="C363">
            <v>148.69</v>
          </cell>
          <cell r="D363">
            <v>0</v>
          </cell>
          <cell r="E363">
            <v>148.69</v>
          </cell>
        </row>
        <row r="364">
          <cell r="A364">
            <v>6759410</v>
          </cell>
          <cell r="B364" t="str">
            <v>OPERATORS ED EXPENSES</v>
          </cell>
          <cell r="C364">
            <v>13</v>
          </cell>
          <cell r="D364">
            <v>0</v>
          </cell>
          <cell r="E364">
            <v>13</v>
          </cell>
        </row>
        <row r="365">
          <cell r="A365">
            <v>6759413</v>
          </cell>
          <cell r="B365" t="str">
            <v>OPERATORS-POSTAGE</v>
          </cell>
          <cell r="C365">
            <v>193.19</v>
          </cell>
          <cell r="D365">
            <v>0</v>
          </cell>
          <cell r="E365">
            <v>193.19</v>
          </cell>
        </row>
        <row r="366">
          <cell r="A366">
            <v>6759416</v>
          </cell>
          <cell r="B366" t="str">
            <v>OPERATORS-MEMBERSHIPS</v>
          </cell>
          <cell r="C366">
            <v>46.78</v>
          </cell>
          <cell r="D366">
            <v>0</v>
          </cell>
          <cell r="E366">
            <v>46.78</v>
          </cell>
        </row>
        <row r="368">
          <cell r="A368" t="str">
            <v>401.1ZZ</v>
          </cell>
          <cell r="B368" t="str">
            <v>OPERATORS EXPENSES</v>
          </cell>
          <cell r="C368">
            <v>401.66</v>
          </cell>
          <cell r="D368">
            <v>0</v>
          </cell>
          <cell r="E368">
            <v>401.66</v>
          </cell>
        </row>
        <row r="370">
          <cell r="A370">
            <v>6355010</v>
          </cell>
          <cell r="B370" t="str">
            <v>WATER TESTS</v>
          </cell>
          <cell r="C370">
            <v>2705.56</v>
          </cell>
          <cell r="D370">
            <v>0</v>
          </cell>
          <cell r="E370">
            <v>2705.56</v>
          </cell>
        </row>
        <row r="371">
          <cell r="A371">
            <v>6355030</v>
          </cell>
          <cell r="B371" t="str">
            <v>TESTING EQUIP &amp; CHEM</v>
          </cell>
          <cell r="C371">
            <v>785.56</v>
          </cell>
          <cell r="D371">
            <v>0</v>
          </cell>
          <cell r="E371">
            <v>785.56</v>
          </cell>
        </row>
        <row r="373">
          <cell r="A373" t="str">
            <v>401.2B</v>
          </cell>
          <cell r="B373" t="str">
            <v>MAINTENANCE-TESTING</v>
          </cell>
          <cell r="C373">
            <v>3491.12</v>
          </cell>
          <cell r="D373">
            <v>0</v>
          </cell>
          <cell r="E373">
            <v>3491.12</v>
          </cell>
        </row>
        <row r="375">
          <cell r="A375">
            <v>6501020</v>
          </cell>
          <cell r="B375" t="str">
            <v>GASOLINE</v>
          </cell>
          <cell r="C375">
            <v>5543</v>
          </cell>
          <cell r="D375">
            <v>0</v>
          </cell>
          <cell r="E375">
            <v>5543</v>
          </cell>
        </row>
        <row r="376">
          <cell r="A376">
            <v>6501030</v>
          </cell>
          <cell r="B376" t="str">
            <v>AUTO REPAIR &amp; TIRES</v>
          </cell>
          <cell r="C376">
            <v>3277.82</v>
          </cell>
          <cell r="D376">
            <v>0</v>
          </cell>
          <cell r="E376">
            <v>3277.82</v>
          </cell>
        </row>
        <row r="377">
          <cell r="A377">
            <v>6501040</v>
          </cell>
          <cell r="B377" t="str">
            <v>AUTO LICENSES</v>
          </cell>
          <cell r="C377">
            <v>84</v>
          </cell>
          <cell r="D377">
            <v>0</v>
          </cell>
          <cell r="E377">
            <v>84</v>
          </cell>
        </row>
        <row r="378">
          <cell r="A378">
            <v>6509090</v>
          </cell>
          <cell r="B378" t="str">
            <v>OTHER TRANS EXPENSES</v>
          </cell>
          <cell r="C378">
            <v>88</v>
          </cell>
          <cell r="D378">
            <v>0</v>
          </cell>
          <cell r="E378">
            <v>88</v>
          </cell>
        </row>
        <row r="380">
          <cell r="A380" t="str">
            <v>401.2D</v>
          </cell>
          <cell r="B380" t="str">
            <v>TRANSPORTATION EXPENSE</v>
          </cell>
          <cell r="C380">
            <v>8992.82</v>
          </cell>
          <cell r="D380">
            <v>0</v>
          </cell>
          <cell r="E380">
            <v>8992.82</v>
          </cell>
        </row>
        <row r="382">
          <cell r="A382">
            <v>4032010</v>
          </cell>
          <cell r="B382" t="str">
            <v>DEPRECIATION-WATER PLANT</v>
          </cell>
          <cell r="C382">
            <v>31480.44</v>
          </cell>
          <cell r="D382">
            <v>0</v>
          </cell>
          <cell r="E382">
            <v>31480.44</v>
          </cell>
        </row>
        <row r="383">
          <cell r="A383">
            <v>4032090</v>
          </cell>
          <cell r="B383" t="str">
            <v>DEPRECIATION-10190</v>
          </cell>
          <cell r="C383">
            <v>280</v>
          </cell>
          <cell r="D383">
            <v>0</v>
          </cell>
          <cell r="E383">
            <v>280</v>
          </cell>
        </row>
        <row r="384">
          <cell r="A384">
            <v>4032091</v>
          </cell>
          <cell r="B384" t="str">
            <v>DEPRECIATION-10191</v>
          </cell>
          <cell r="C384">
            <v>144</v>
          </cell>
          <cell r="D384">
            <v>0</v>
          </cell>
          <cell r="E384">
            <v>144</v>
          </cell>
        </row>
        <row r="385">
          <cell r="A385">
            <v>4032092</v>
          </cell>
          <cell r="B385" t="str">
            <v>DEPRECIATION-10300</v>
          </cell>
          <cell r="C385">
            <v>6767</v>
          </cell>
          <cell r="D385">
            <v>0</v>
          </cell>
          <cell r="E385">
            <v>6767</v>
          </cell>
        </row>
        <row r="386">
          <cell r="A386">
            <v>4032093</v>
          </cell>
          <cell r="B386" t="str">
            <v>DEPRECIATION-10193</v>
          </cell>
          <cell r="C386">
            <v>12</v>
          </cell>
          <cell r="D386">
            <v>0</v>
          </cell>
          <cell r="E386">
            <v>12</v>
          </cell>
        </row>
        <row r="387">
          <cell r="A387">
            <v>4032098</v>
          </cell>
          <cell r="B387" t="str">
            <v>DEPRECIATION-COMPUTER</v>
          </cell>
          <cell r="C387">
            <v>903</v>
          </cell>
          <cell r="D387">
            <v>0</v>
          </cell>
          <cell r="E387">
            <v>903</v>
          </cell>
        </row>
        <row r="389">
          <cell r="A389">
            <v>403.2</v>
          </cell>
          <cell r="B389" t="str">
            <v>DEPRECIATION EXP-WATER</v>
          </cell>
          <cell r="C389">
            <v>39586.44</v>
          </cell>
          <cell r="D389">
            <v>0</v>
          </cell>
          <cell r="E389">
            <v>39586.44</v>
          </cell>
        </row>
        <row r="391">
          <cell r="A391">
            <v>4071000</v>
          </cell>
          <cell r="B391" t="str">
            <v>AMORT EXP-CIA-WATER</v>
          </cell>
          <cell r="C391">
            <v>-9697.15</v>
          </cell>
          <cell r="D391">
            <v>0</v>
          </cell>
          <cell r="E391">
            <v>-9697.15</v>
          </cell>
        </row>
        <row r="392">
          <cell r="A392">
            <v>4071010</v>
          </cell>
          <cell r="B392" t="str">
            <v>AMORT EXP 2711010</v>
          </cell>
          <cell r="C392">
            <v>-537</v>
          </cell>
          <cell r="D392">
            <v>0</v>
          </cell>
          <cell r="E392">
            <v>-537</v>
          </cell>
        </row>
        <row r="394">
          <cell r="A394">
            <v>407.6</v>
          </cell>
          <cell r="B394" t="str">
            <v>AMORT EXP-CIA-WATER</v>
          </cell>
          <cell r="C394">
            <v>-10234.15</v>
          </cell>
          <cell r="D394">
            <v>0</v>
          </cell>
          <cell r="E394">
            <v>-10234.15</v>
          </cell>
        </row>
        <row r="396">
          <cell r="A396">
            <v>4081201</v>
          </cell>
          <cell r="B396" t="str">
            <v>FICA EXPENSE</v>
          </cell>
          <cell r="C396">
            <v>7453</v>
          </cell>
          <cell r="D396">
            <v>0</v>
          </cell>
          <cell r="E396">
            <v>7453</v>
          </cell>
        </row>
        <row r="397">
          <cell r="A397">
            <v>4091050</v>
          </cell>
          <cell r="B397" t="str">
            <v>FED UNEMPLOYMENT TAX</v>
          </cell>
          <cell r="C397">
            <v>189</v>
          </cell>
          <cell r="D397">
            <v>0</v>
          </cell>
          <cell r="E397">
            <v>189</v>
          </cell>
        </row>
        <row r="398">
          <cell r="A398">
            <v>4091060</v>
          </cell>
          <cell r="B398" t="str">
            <v>ST UNEMPLOYMENT TAX</v>
          </cell>
          <cell r="C398">
            <v>1325</v>
          </cell>
          <cell r="D398">
            <v>0</v>
          </cell>
          <cell r="E398">
            <v>1325</v>
          </cell>
        </row>
        <row r="400">
          <cell r="A400">
            <v>408.2</v>
          </cell>
          <cell r="B400" t="str">
            <v>PAYROLL TAXES</v>
          </cell>
          <cell r="C400">
            <v>8967</v>
          </cell>
          <cell r="D400">
            <v>0</v>
          </cell>
          <cell r="E400">
            <v>8967</v>
          </cell>
        </row>
        <row r="402">
          <cell r="A402">
            <v>4081004</v>
          </cell>
          <cell r="B402" t="str">
            <v>UTIL OR COMMISSION TAX</v>
          </cell>
          <cell r="C402">
            <v>287</v>
          </cell>
          <cell r="D402">
            <v>0</v>
          </cell>
          <cell r="E402">
            <v>287</v>
          </cell>
        </row>
        <row r="403">
          <cell r="A403">
            <v>4081100</v>
          </cell>
          <cell r="B403" t="str">
            <v>PROPERTY &amp; OTHER GEN TAXES</v>
          </cell>
          <cell r="C403">
            <v>119</v>
          </cell>
          <cell r="D403">
            <v>0</v>
          </cell>
          <cell r="E403">
            <v>119</v>
          </cell>
        </row>
        <row r="405">
          <cell r="A405" t="str">
            <v>PERIOD ENDING: 12/31/07                  12:29:04 22 DEC 2008 (NV.1CO.TB) PAGE 8</v>
          </cell>
        </row>
        <row r="406">
          <cell r="A406" t="str">
            <v xml:space="preserve">COMPANY: C-005 APPLE CANYON UTILITY CO.                                         </v>
          </cell>
        </row>
        <row r="408">
          <cell r="A408" t="str">
            <v>DETAIL TB BY COMPANY</v>
          </cell>
        </row>
        <row r="410">
          <cell r="A410" t="str">
            <v xml:space="preserve">                  U T I L I T I E S ,  I N C O R P O R A T E D</v>
          </cell>
        </row>
        <row r="412">
          <cell r="A412" t="str">
            <v xml:space="preserve">                              DETAIL TRIAL BALANCE</v>
          </cell>
        </row>
        <row r="414">
          <cell r="A414" t="str">
            <v>ACCOUNT               DESCRIPTION                  BEG-BALANCE       CURRENT       END-BALANCE</v>
          </cell>
        </row>
        <row r="415">
          <cell r="A415" t="str">
            <v>-------               -----------                  -----------       -------       -----------</v>
          </cell>
        </row>
        <row r="416">
          <cell r="A416">
            <v>4081121</v>
          </cell>
          <cell r="B416" t="str">
            <v>REAL ESTATE TAX</v>
          </cell>
          <cell r="C416">
            <v>1918.8</v>
          </cell>
          <cell r="D416">
            <v>0</v>
          </cell>
          <cell r="E416">
            <v>1918.8</v>
          </cell>
        </row>
        <row r="417">
          <cell r="A417">
            <v>4081122</v>
          </cell>
          <cell r="B417" t="str">
            <v>PERS PROP &amp; ICT TAX</v>
          </cell>
          <cell r="C417">
            <v>7028.8</v>
          </cell>
          <cell r="D417">
            <v>0</v>
          </cell>
          <cell r="E417">
            <v>7028.8</v>
          </cell>
        </row>
        <row r="418">
          <cell r="A418">
            <v>4081303</v>
          </cell>
          <cell r="B418" t="str">
            <v>FRANCHISE TAX</v>
          </cell>
          <cell r="C418">
            <v>525</v>
          </cell>
          <cell r="D418">
            <v>0</v>
          </cell>
          <cell r="E418">
            <v>525</v>
          </cell>
        </row>
        <row r="420">
          <cell r="A420">
            <v>408.3</v>
          </cell>
          <cell r="B420" t="str">
            <v>OTHER TAXES</v>
          </cell>
          <cell r="C420">
            <v>9878.6</v>
          </cell>
          <cell r="D420">
            <v>0</v>
          </cell>
          <cell r="E420">
            <v>9878.6</v>
          </cell>
        </row>
        <row r="422">
          <cell r="A422">
            <v>4141040</v>
          </cell>
          <cell r="B422" t="str">
            <v>SALE OF EQUIPMENT</v>
          </cell>
          <cell r="C422">
            <v>-1047</v>
          </cell>
          <cell r="D422">
            <v>0</v>
          </cell>
          <cell r="E422">
            <v>-1047</v>
          </cell>
        </row>
        <row r="424">
          <cell r="A424">
            <v>413.1</v>
          </cell>
          <cell r="B424" t="str">
            <v>RENTAL &amp; OTHER INCOME</v>
          </cell>
          <cell r="C424">
            <v>-1047</v>
          </cell>
          <cell r="D424">
            <v>0</v>
          </cell>
          <cell r="E424">
            <v>-1047</v>
          </cell>
        </row>
        <row r="426">
          <cell r="A426">
            <v>4192000</v>
          </cell>
          <cell r="B426" t="str">
            <v>INTEREST EXPENSE-INTER-CO</v>
          </cell>
          <cell r="C426">
            <v>21832.5</v>
          </cell>
          <cell r="D426">
            <v>0</v>
          </cell>
          <cell r="E426">
            <v>21832.5</v>
          </cell>
        </row>
        <row r="428">
          <cell r="A428">
            <v>419.2</v>
          </cell>
          <cell r="B428" t="str">
            <v>INTEREST EXPENSE-INTERCO</v>
          </cell>
          <cell r="C428">
            <v>21832.5</v>
          </cell>
          <cell r="D428">
            <v>0</v>
          </cell>
          <cell r="E428">
            <v>21832.5</v>
          </cell>
        </row>
        <row r="430">
          <cell r="A430">
            <v>4201000</v>
          </cell>
          <cell r="B430" t="str">
            <v>INTEREST DURING CONSTRUCTION</v>
          </cell>
          <cell r="C430">
            <v>-2310.6999999999998</v>
          </cell>
          <cell r="D430">
            <v>0</v>
          </cell>
          <cell r="E430">
            <v>-2310.6999999999998</v>
          </cell>
        </row>
        <row r="432">
          <cell r="A432">
            <v>420.1</v>
          </cell>
          <cell r="B432" t="str">
            <v>INTEREST DURING CONSTRUCTION</v>
          </cell>
          <cell r="C432">
            <v>-2310.6999999999998</v>
          </cell>
          <cell r="D432">
            <v>0</v>
          </cell>
          <cell r="E432">
            <v>-2310.6999999999998</v>
          </cell>
        </row>
        <row r="434">
          <cell r="A434">
            <v>4272090</v>
          </cell>
          <cell r="B434" t="str">
            <v>S/T INT EXP OTHER</v>
          </cell>
          <cell r="C434">
            <v>-197</v>
          </cell>
          <cell r="D434">
            <v>0</v>
          </cell>
          <cell r="E434">
            <v>-197</v>
          </cell>
        </row>
        <row r="436">
          <cell r="A436">
            <v>427.2</v>
          </cell>
          <cell r="B436" t="str">
            <v>SHORT TERM INTEREST EXP</v>
          </cell>
          <cell r="C436">
            <v>-197</v>
          </cell>
          <cell r="D436">
            <v>0</v>
          </cell>
          <cell r="E436">
            <v>-197</v>
          </cell>
        </row>
        <row r="437">
          <cell r="C437" t="str">
            <v>---------------</v>
          </cell>
          <cell r="D437" t="str">
            <v>---------------</v>
          </cell>
          <cell r="E437" t="str">
            <v>---------------</v>
          </cell>
        </row>
        <row r="438">
          <cell r="B438" t="str">
            <v>TOTAL INCOME STATEMENT</v>
          </cell>
          <cell r="C438">
            <v>-79872.41</v>
          </cell>
          <cell r="D438">
            <v>0</v>
          </cell>
          <cell r="E438">
            <v>-79872.41</v>
          </cell>
        </row>
        <row r="441">
          <cell r="B441" t="str">
            <v>TOTAL BALANCE SHEET</v>
          </cell>
          <cell r="C441">
            <v>79872.41</v>
          </cell>
          <cell r="D441">
            <v>0</v>
          </cell>
          <cell r="E441">
            <v>79872.41</v>
          </cell>
        </row>
        <row r="442">
          <cell r="B442" t="str">
            <v>TOTAL INCOME STATEMENT</v>
          </cell>
          <cell r="C442">
            <v>-79872.41</v>
          </cell>
          <cell r="D442">
            <v>0</v>
          </cell>
          <cell r="E442">
            <v>-79872.41</v>
          </cell>
        </row>
        <row r="444">
          <cell r="A444" t="str">
            <v>Press RETURN to continue......</v>
          </cell>
        </row>
        <row r="445">
          <cell r="A445" t="str">
            <v>_x001B_  _x001B_Y_x001B_ hPORT 13_x001B_! --------------------------------------------------------------------------------</v>
          </cell>
        </row>
        <row r="446">
          <cell r="A446" t="str">
            <v>_x001B_  LINK3                    _x001B_ :UPLOAD/DOWNLOAD UTILTIES      _x001B_3 --------------------------------------------------------------------------------</v>
          </cell>
        </row>
        <row r="447">
          <cell r="A447" t="str">
            <v>_x001B_5 --------------------------------------------------------------------------------</v>
          </cell>
        </row>
        <row r="448">
          <cell r="A448" t="str">
            <v>_x001B_4 ACTION_x001B_49X - EXIT     M - MASTER MENU     P - PRINT</v>
          </cell>
        </row>
        <row r="449">
          <cell r="A449" t="str">
            <v>_x001B_$8 1. Upload File    (PC --&gt; Host) (LINK3.1)_x001B_%8 2. Download File  (Host --&gt; PC) (LINK3.2)_x001B_4(                 _x001B_4(2</v>
          </cell>
        </row>
      </sheetData>
      <sheetData sheetId="47">
        <row r="1">
          <cell r="A1" t="str">
            <v>Apple Canyon</v>
          </cell>
        </row>
        <row r="2">
          <cell r="A2">
            <v>39813</v>
          </cell>
        </row>
        <row r="3">
          <cell r="C3" t="str">
            <v>G/L</v>
          </cell>
        </row>
        <row r="4">
          <cell r="C4" t="str">
            <v>Water</v>
          </cell>
        </row>
        <row r="5">
          <cell r="A5" t="str">
            <v>Account</v>
          </cell>
          <cell r="B5" t="str">
            <v>Account Name</v>
          </cell>
          <cell r="C5">
            <v>39813</v>
          </cell>
        </row>
        <row r="7">
          <cell r="A7" t="str">
            <v>BALANCE SHEET</v>
          </cell>
        </row>
        <row r="9">
          <cell r="A9">
            <v>1020</v>
          </cell>
          <cell r="B9" t="str">
            <v>ORGANIZATION</v>
          </cell>
          <cell r="C9">
            <v>20135.29</v>
          </cell>
        </row>
        <row r="10">
          <cell r="A10">
            <v>1025</v>
          </cell>
          <cell r="B10" t="str">
            <v>FRANCHISES</v>
          </cell>
          <cell r="C10">
            <v>0</v>
          </cell>
        </row>
        <row r="11">
          <cell r="A11">
            <v>1030</v>
          </cell>
          <cell r="B11" t="str">
            <v>LAND &amp; LAND RIGHTS PUMP</v>
          </cell>
          <cell r="C11">
            <v>-885.06</v>
          </cell>
        </row>
        <row r="12">
          <cell r="A12">
            <v>1045</v>
          </cell>
          <cell r="B12" t="str">
            <v>LAND &amp; LAND RIGHTS GEN PLT</v>
          </cell>
          <cell r="C12">
            <v>5856.42</v>
          </cell>
        </row>
        <row r="13">
          <cell r="A13">
            <v>1050</v>
          </cell>
          <cell r="B13" t="str">
            <v>STRUCT &amp; IMPRV SRC SUPPLY</v>
          </cell>
          <cell r="C13">
            <v>52159.16</v>
          </cell>
        </row>
        <row r="14">
          <cell r="A14">
            <v>1055</v>
          </cell>
          <cell r="B14" t="str">
            <v>STRUCT &amp; IMPRV WTR TRT PLT</v>
          </cell>
          <cell r="C14">
            <v>27323.9</v>
          </cell>
        </row>
        <row r="15">
          <cell r="A15">
            <v>1065</v>
          </cell>
          <cell r="B15" t="str">
            <v>STRUCT &amp; IMPRV GEN PLT</v>
          </cell>
          <cell r="C15">
            <v>8542.41</v>
          </cell>
        </row>
        <row r="16">
          <cell r="A16">
            <v>1070</v>
          </cell>
          <cell r="B16" t="str">
            <v>COLLECTING RESERVOIRS</v>
          </cell>
          <cell r="C16">
            <v>1876</v>
          </cell>
        </row>
        <row r="17">
          <cell r="A17">
            <v>1080</v>
          </cell>
          <cell r="B17" t="str">
            <v>WELLS &amp; SPRINGS</v>
          </cell>
          <cell r="C17">
            <v>181922.23</v>
          </cell>
        </row>
        <row r="18">
          <cell r="A18">
            <v>1090</v>
          </cell>
          <cell r="B18" t="str">
            <v>SUPPLY MAINS</v>
          </cell>
          <cell r="C18">
            <v>8476.25</v>
          </cell>
        </row>
        <row r="19">
          <cell r="A19">
            <v>1100</v>
          </cell>
          <cell r="B19" t="str">
            <v>ELECTRIC PUMP EQUIP SRC PUMP</v>
          </cell>
          <cell r="C19">
            <v>0</v>
          </cell>
        </row>
        <row r="20">
          <cell r="A20">
            <v>1105</v>
          </cell>
          <cell r="B20" t="str">
            <v>ELECTRIC PUMP EQUIP WTP</v>
          </cell>
          <cell r="C20">
            <v>107224.2</v>
          </cell>
        </row>
        <row r="21">
          <cell r="A21">
            <v>1110</v>
          </cell>
          <cell r="B21" t="str">
            <v>ELECTRIC PUMP EQUIP TRANS DIST</v>
          </cell>
          <cell r="C21">
            <v>589.36</v>
          </cell>
        </row>
        <row r="22">
          <cell r="A22">
            <v>1115</v>
          </cell>
          <cell r="B22" t="str">
            <v>WATER TREATMENT EQPT</v>
          </cell>
          <cell r="C22">
            <v>24700.38</v>
          </cell>
        </row>
        <row r="23">
          <cell r="A23">
            <v>1120</v>
          </cell>
          <cell r="B23" t="str">
            <v>DIST RESV &amp; STANDPIPES</v>
          </cell>
          <cell r="C23">
            <v>134379.87</v>
          </cell>
        </row>
        <row r="24">
          <cell r="A24">
            <v>1125</v>
          </cell>
          <cell r="B24" t="str">
            <v>TRANS &amp; DISTR MAINS</v>
          </cell>
          <cell r="C24">
            <v>1228691.8400000001</v>
          </cell>
        </row>
        <row r="25">
          <cell r="A25">
            <v>1130</v>
          </cell>
          <cell r="B25" t="str">
            <v>SERVICE LINES</v>
          </cell>
          <cell r="C25">
            <v>453403.54</v>
          </cell>
        </row>
        <row r="26">
          <cell r="A26">
            <v>1135</v>
          </cell>
          <cell r="B26" t="str">
            <v>METERS</v>
          </cell>
          <cell r="C26">
            <v>46483.23</v>
          </cell>
        </row>
        <row r="27">
          <cell r="A27">
            <v>1140</v>
          </cell>
          <cell r="B27" t="str">
            <v>METER INSTALLATIONS</v>
          </cell>
          <cell r="C27">
            <v>23511.37</v>
          </cell>
        </row>
        <row r="28">
          <cell r="A28">
            <v>1145</v>
          </cell>
          <cell r="B28" t="str">
            <v>HYDRANTS</v>
          </cell>
          <cell r="C28">
            <v>68975.92</v>
          </cell>
        </row>
        <row r="29">
          <cell r="A29">
            <v>1175</v>
          </cell>
          <cell r="B29" t="str">
            <v>OFFICE STRUCT &amp; IMPRV</v>
          </cell>
          <cell r="C29">
            <v>56901.79</v>
          </cell>
        </row>
        <row r="30">
          <cell r="A30">
            <v>1180</v>
          </cell>
          <cell r="B30" t="str">
            <v>OFFICE FURN &amp; EQPT</v>
          </cell>
          <cell r="C30">
            <v>13193.6</v>
          </cell>
        </row>
        <row r="31">
          <cell r="A31">
            <v>1190</v>
          </cell>
          <cell r="B31" t="str">
            <v>TOOL SHOP &amp; MISC EQPT</v>
          </cell>
          <cell r="C31">
            <v>25319.15</v>
          </cell>
        </row>
        <row r="32">
          <cell r="A32">
            <v>1195</v>
          </cell>
          <cell r="B32" t="str">
            <v>LABORATORY EQUIPMENT</v>
          </cell>
          <cell r="C32">
            <v>792.74</v>
          </cell>
        </row>
        <row r="33">
          <cell r="A33">
            <v>1205</v>
          </cell>
          <cell r="B33" t="str">
            <v>COMMUNICATION EQPT</v>
          </cell>
          <cell r="C33">
            <v>7277.16</v>
          </cell>
        </row>
        <row r="34">
          <cell r="A34">
            <v>1245</v>
          </cell>
          <cell r="B34" t="str">
            <v>ORGANIZATION</v>
          </cell>
          <cell r="C34">
            <v>0</v>
          </cell>
        </row>
        <row r="35">
          <cell r="A35">
            <v>1285</v>
          </cell>
          <cell r="B35" t="str">
            <v>LAND &amp; LAND RIGHTS GEN PL</v>
          </cell>
          <cell r="C35">
            <v>0</v>
          </cell>
        </row>
        <row r="36">
          <cell r="A36">
            <v>1295</v>
          </cell>
          <cell r="B36" t="str">
            <v>STRUCT/IMPRV PUMP PLT LS</v>
          </cell>
          <cell r="C36">
            <v>0</v>
          </cell>
        </row>
        <row r="37">
          <cell r="A37">
            <v>1315</v>
          </cell>
          <cell r="B37" t="str">
            <v>STRUCT/IMPRV GEN PLT</v>
          </cell>
          <cell r="C37">
            <v>0</v>
          </cell>
        </row>
        <row r="38">
          <cell r="A38">
            <v>1345</v>
          </cell>
          <cell r="B38" t="str">
            <v>SEWER FORCE MAIN/SRVC LINES</v>
          </cell>
          <cell r="C38">
            <v>0</v>
          </cell>
        </row>
        <row r="39">
          <cell r="A39">
            <v>1350</v>
          </cell>
          <cell r="B39" t="str">
            <v>SEWER GRAVITY MAIN/MANHOLES</v>
          </cell>
          <cell r="C39">
            <v>0</v>
          </cell>
        </row>
        <row r="40">
          <cell r="A40">
            <v>1365</v>
          </cell>
          <cell r="B40" t="str">
            <v>FLOW MEASURE DEVICES</v>
          </cell>
          <cell r="C40">
            <v>0</v>
          </cell>
        </row>
        <row r="41">
          <cell r="A41">
            <v>1400</v>
          </cell>
          <cell r="B41" t="str">
            <v>TREAT/DISP EQUIP TRT PLT</v>
          </cell>
          <cell r="C41">
            <v>0</v>
          </cell>
        </row>
        <row r="42">
          <cell r="A42">
            <v>1410</v>
          </cell>
          <cell r="B42" t="str">
            <v>PLANT SEWERS TRTMT PLT</v>
          </cell>
          <cell r="C42">
            <v>0</v>
          </cell>
        </row>
        <row r="43">
          <cell r="A43">
            <v>1415</v>
          </cell>
          <cell r="B43" t="str">
            <v>PLANT SEWERS RECLAIM WTP</v>
          </cell>
          <cell r="C43">
            <v>0</v>
          </cell>
        </row>
        <row r="44">
          <cell r="A44">
            <v>1430</v>
          </cell>
          <cell r="B44" t="str">
            <v>OTHER PLT COLLECTION</v>
          </cell>
          <cell r="C44">
            <v>0</v>
          </cell>
        </row>
        <row r="45">
          <cell r="A45">
            <v>1435</v>
          </cell>
          <cell r="B45" t="str">
            <v>OTHER PLT PUMP</v>
          </cell>
          <cell r="C45">
            <v>0</v>
          </cell>
        </row>
        <row r="46">
          <cell r="A46">
            <v>1460</v>
          </cell>
          <cell r="B46" t="str">
            <v>OFFICE FURN &amp; EQPT</v>
          </cell>
          <cell r="C46">
            <v>0</v>
          </cell>
        </row>
        <row r="47">
          <cell r="A47">
            <v>1470</v>
          </cell>
          <cell r="B47" t="str">
            <v>TOOL SHOP &amp; MISC EQPT</v>
          </cell>
          <cell r="C47">
            <v>0</v>
          </cell>
        </row>
        <row r="48">
          <cell r="A48">
            <v>1480</v>
          </cell>
          <cell r="B48" t="str">
            <v>POWER OPERATED EQUIP</v>
          </cell>
          <cell r="C48">
            <v>0</v>
          </cell>
        </row>
        <row r="49">
          <cell r="A49">
            <v>1500</v>
          </cell>
          <cell r="B49" t="str">
            <v>OTHER TANGIBLE PLT SEWER</v>
          </cell>
          <cell r="C49">
            <v>0</v>
          </cell>
        </row>
        <row r="50">
          <cell r="A50">
            <v>1540</v>
          </cell>
          <cell r="B50" t="str">
            <v>REUSE TRANMISSION &amp; DIST</v>
          </cell>
          <cell r="C50">
            <v>0</v>
          </cell>
        </row>
        <row r="51">
          <cell r="C51">
            <v>0</v>
          </cell>
        </row>
        <row r="52">
          <cell r="A52" t="str">
            <v>TOTAL</v>
          </cell>
          <cell r="B52" t="str">
            <v>PLANT IN SERVICE</v>
          </cell>
          <cell r="C52">
            <v>2496850.7500000005</v>
          </cell>
        </row>
        <row r="54">
          <cell r="A54">
            <v>1555</v>
          </cell>
          <cell r="B54" t="str">
            <v>TRANSPORTATION EQPT WTR</v>
          </cell>
          <cell r="C54">
            <v>109138.3</v>
          </cell>
        </row>
        <row r="55">
          <cell r="C55">
            <v>0</v>
          </cell>
        </row>
        <row r="56">
          <cell r="A56" t="str">
            <v>TOTAL</v>
          </cell>
          <cell r="B56" t="str">
            <v>TRANSPORTATION EQPT</v>
          </cell>
          <cell r="C56">
            <v>109138.3</v>
          </cell>
        </row>
        <row r="58">
          <cell r="A58">
            <v>1580</v>
          </cell>
          <cell r="B58" t="str">
            <v>MAINFRAME COMPUTER WTR</v>
          </cell>
          <cell r="C58">
            <v>5149.96</v>
          </cell>
        </row>
        <row r="59">
          <cell r="A59">
            <v>1585</v>
          </cell>
          <cell r="B59" t="str">
            <v>MINI COMPUTERS WTR</v>
          </cell>
          <cell r="C59">
            <v>27627.63</v>
          </cell>
        </row>
        <row r="60">
          <cell r="A60">
            <v>1590</v>
          </cell>
          <cell r="B60" t="str">
            <v>COMP SYS COST WTR</v>
          </cell>
          <cell r="C60">
            <v>202467.73</v>
          </cell>
        </row>
        <row r="61">
          <cell r="A61">
            <v>1595</v>
          </cell>
          <cell r="B61" t="str">
            <v>MICRO SYS COST WTR</v>
          </cell>
          <cell r="C61">
            <v>6097</v>
          </cell>
        </row>
        <row r="62">
          <cell r="C62">
            <v>0</v>
          </cell>
        </row>
        <row r="63">
          <cell r="A63" t="str">
            <v>TOTAL</v>
          </cell>
          <cell r="B63" t="str">
            <v>COMPUTER EQUIPMENT</v>
          </cell>
          <cell r="C63">
            <v>241342.32</v>
          </cell>
        </row>
        <row r="65">
          <cell r="A65">
            <v>1665</v>
          </cell>
          <cell r="B65" t="str">
            <v>WIP - CAPITALIZED TIME</v>
          </cell>
          <cell r="C65">
            <v>3258.74</v>
          </cell>
        </row>
        <row r="66">
          <cell r="A66">
            <v>1666</v>
          </cell>
          <cell r="B66" t="str">
            <v>WIP - INTEREST DURING CONSTR</v>
          </cell>
          <cell r="C66">
            <v>1086.3900000000001</v>
          </cell>
        </row>
        <row r="67">
          <cell r="A67">
            <v>1667</v>
          </cell>
          <cell r="B67" t="str">
            <v>WIP - ENGINEERING</v>
          </cell>
          <cell r="C67">
            <v>0</v>
          </cell>
        </row>
        <row r="68">
          <cell r="A68">
            <v>1668</v>
          </cell>
          <cell r="B68" t="str">
            <v>WIP - LABOR/INSTALLATION</v>
          </cell>
          <cell r="C68">
            <v>30310</v>
          </cell>
        </row>
        <row r="69">
          <cell r="A69">
            <v>1669</v>
          </cell>
          <cell r="B69" t="str">
            <v>WIP - EQUIPMENT</v>
          </cell>
          <cell r="C69">
            <v>0</v>
          </cell>
        </row>
        <row r="70">
          <cell r="A70">
            <v>1670</v>
          </cell>
          <cell r="B70" t="str">
            <v>WIP - MATERIAL</v>
          </cell>
          <cell r="C70">
            <v>0</v>
          </cell>
        </row>
        <row r="71">
          <cell r="A71">
            <v>1671</v>
          </cell>
          <cell r="B71" t="str">
            <v>WIP - ELECTRICAL</v>
          </cell>
          <cell r="C71">
            <v>0</v>
          </cell>
        </row>
        <row r="72">
          <cell r="A72">
            <v>1672</v>
          </cell>
          <cell r="B72" t="str">
            <v>WIP - PIPING</v>
          </cell>
          <cell r="C72">
            <v>0</v>
          </cell>
        </row>
        <row r="73">
          <cell r="A73">
            <v>1673</v>
          </cell>
          <cell r="B73" t="str">
            <v>WIP - SITE WORK</v>
          </cell>
          <cell r="C73">
            <v>25700</v>
          </cell>
        </row>
        <row r="74">
          <cell r="A74">
            <v>1674</v>
          </cell>
          <cell r="B74" t="str">
            <v>WIP - BUILDING ADDITION</v>
          </cell>
          <cell r="C74">
            <v>0</v>
          </cell>
        </row>
        <row r="75">
          <cell r="A75">
            <v>1677</v>
          </cell>
          <cell r="B75" t="str">
            <v>WIP - DRILLING COSTS</v>
          </cell>
          <cell r="C75">
            <v>0</v>
          </cell>
        </row>
        <row r="76">
          <cell r="A76">
            <v>1678</v>
          </cell>
          <cell r="B76" t="str">
            <v>WIP - FOUNDATION</v>
          </cell>
          <cell r="C76">
            <v>0</v>
          </cell>
        </row>
        <row r="77">
          <cell r="A77">
            <v>1687</v>
          </cell>
          <cell r="B77" t="str">
            <v>TANK/COST OF</v>
          </cell>
          <cell r="C77">
            <v>0</v>
          </cell>
        </row>
        <row r="78">
          <cell r="A78">
            <v>1692</v>
          </cell>
          <cell r="B78" t="str">
            <v>WIP - WELL HOUSE</v>
          </cell>
          <cell r="C78">
            <v>0</v>
          </cell>
        </row>
        <row r="79">
          <cell r="A79">
            <v>1697</v>
          </cell>
          <cell r="B79" t="str">
            <v>WIP - CLOSE CP TO GL LEGACY</v>
          </cell>
          <cell r="C79">
            <v>-3504.34</v>
          </cell>
        </row>
        <row r="80">
          <cell r="A80">
            <v>1698</v>
          </cell>
          <cell r="B80" t="str">
            <v>WIP - J/E CLEARING LEGACY</v>
          </cell>
          <cell r="C80">
            <v>3504.34</v>
          </cell>
        </row>
        <row r="81">
          <cell r="A81">
            <v>1699</v>
          </cell>
          <cell r="B81" t="str">
            <v>WIP - TRANSFER TO FIXED</v>
          </cell>
          <cell r="C81">
            <v>-60355.13</v>
          </cell>
        </row>
        <row r="82">
          <cell r="A82">
            <v>1705</v>
          </cell>
          <cell r="B82" t="str">
            <v>WIP - CAPITALIZED TIME</v>
          </cell>
          <cell r="C82">
            <v>0</v>
          </cell>
        </row>
        <row r="83">
          <cell r="A83">
            <v>1706</v>
          </cell>
          <cell r="B83" t="str">
            <v>WIP - INTEREST DURING CONSTR</v>
          </cell>
          <cell r="C83">
            <v>0</v>
          </cell>
        </row>
        <row r="84">
          <cell r="A84">
            <v>1707</v>
          </cell>
          <cell r="B84" t="str">
            <v>WIP - ENGINEERING</v>
          </cell>
          <cell r="C84">
            <v>0</v>
          </cell>
        </row>
        <row r="85">
          <cell r="A85">
            <v>1708</v>
          </cell>
          <cell r="B85" t="str">
            <v>WIP - LABOR/INSTALLATION</v>
          </cell>
          <cell r="C85">
            <v>0</v>
          </cell>
        </row>
        <row r="86">
          <cell r="A86">
            <v>1709</v>
          </cell>
          <cell r="B86" t="str">
            <v>WIP - EQUIPMENT</v>
          </cell>
          <cell r="C86">
            <v>0</v>
          </cell>
        </row>
        <row r="87">
          <cell r="A87">
            <v>1710</v>
          </cell>
          <cell r="B87" t="str">
            <v>WIP - MATERIAL</v>
          </cell>
          <cell r="C87">
            <v>0</v>
          </cell>
        </row>
        <row r="88">
          <cell r="A88">
            <v>1715</v>
          </cell>
          <cell r="B88" t="str">
            <v>BUILDING/BLOWER MODS</v>
          </cell>
          <cell r="C88">
            <v>0</v>
          </cell>
        </row>
        <row r="89">
          <cell r="A89">
            <v>1722</v>
          </cell>
          <cell r="B89" t="str">
            <v>WIP - MODIFICATION/LIFT STN</v>
          </cell>
          <cell r="C89">
            <v>0</v>
          </cell>
        </row>
        <row r="90">
          <cell r="A90">
            <v>1726</v>
          </cell>
          <cell r="B90" t="str">
            <v>WIP - PUMPS/EQUIPMENT</v>
          </cell>
          <cell r="C90">
            <v>0</v>
          </cell>
        </row>
        <row r="91">
          <cell r="A91">
            <v>1729</v>
          </cell>
          <cell r="B91" t="str">
            <v>WIP - SLUDGE/DISPOSAL</v>
          </cell>
          <cell r="C91">
            <v>0</v>
          </cell>
        </row>
        <row r="92">
          <cell r="A92">
            <v>1739</v>
          </cell>
          <cell r="B92" t="str">
            <v>TRANSFER TO FIXED ASSE</v>
          </cell>
          <cell r="C92">
            <v>0</v>
          </cell>
        </row>
        <row r="93">
          <cell r="A93">
            <v>1745</v>
          </cell>
          <cell r="B93" t="str">
            <v>WIP-CAP TIME OFFICE RENO</v>
          </cell>
          <cell r="C93">
            <v>4811.93</v>
          </cell>
        </row>
        <row r="94">
          <cell r="A94">
            <v>1746</v>
          </cell>
          <cell r="B94" t="str">
            <v>WIP - INTEREST DURING CO</v>
          </cell>
          <cell r="C94">
            <v>0</v>
          </cell>
        </row>
        <row r="95">
          <cell r="A95">
            <v>1747</v>
          </cell>
          <cell r="B95" t="str">
            <v>WIP - LABOR/INSTALLATION</v>
          </cell>
          <cell r="C95">
            <v>0</v>
          </cell>
        </row>
        <row r="96">
          <cell r="A96">
            <v>1748</v>
          </cell>
          <cell r="B96" t="str">
            <v>WIP - EQUIPMENT</v>
          </cell>
          <cell r="C96">
            <v>0</v>
          </cell>
        </row>
        <row r="97">
          <cell r="A97">
            <v>1749</v>
          </cell>
          <cell r="B97" t="str">
            <v>WIP - MATERIAL</v>
          </cell>
          <cell r="C97">
            <v>0</v>
          </cell>
        </row>
        <row r="98">
          <cell r="A98">
            <v>1751</v>
          </cell>
          <cell r="B98" t="str">
            <v>WIP - SITE WORK</v>
          </cell>
          <cell r="C98">
            <v>0</v>
          </cell>
        </row>
        <row r="99">
          <cell r="A99">
            <v>1756</v>
          </cell>
          <cell r="B99" t="str">
            <v>WIP - HEATING/AIR CONDIT</v>
          </cell>
          <cell r="C99">
            <v>0</v>
          </cell>
        </row>
        <row r="100">
          <cell r="A100">
            <v>1769</v>
          </cell>
          <cell r="B100" t="str">
            <v>WIP - TRANSFER TO FIXED ASSETS</v>
          </cell>
          <cell r="C100">
            <v>0</v>
          </cell>
        </row>
        <row r="101">
          <cell r="A101">
            <v>1775</v>
          </cell>
          <cell r="B101" t="str">
            <v>CAPITALIZED TIME</v>
          </cell>
          <cell r="C101">
            <v>0</v>
          </cell>
        </row>
        <row r="102">
          <cell r="A102">
            <v>1776</v>
          </cell>
          <cell r="B102" t="str">
            <v>WIP - INTEREST DURING CO</v>
          </cell>
          <cell r="C102">
            <v>0</v>
          </cell>
        </row>
        <row r="103">
          <cell r="A103">
            <v>1782</v>
          </cell>
          <cell r="B103" t="str">
            <v>WIP - CONTRACTOR/LABOR</v>
          </cell>
          <cell r="C103">
            <v>0</v>
          </cell>
        </row>
        <row r="104">
          <cell r="A104">
            <v>1785</v>
          </cell>
          <cell r="B104" t="str">
            <v>WIP - PUMP &amp; HAUL SLUDGE</v>
          </cell>
          <cell r="C104">
            <v>0</v>
          </cell>
        </row>
        <row r="105">
          <cell r="A105">
            <v>1787</v>
          </cell>
          <cell r="B105" t="str">
            <v>WIP - REPAIR</v>
          </cell>
          <cell r="C105">
            <v>0</v>
          </cell>
        </row>
        <row r="106">
          <cell r="A106">
            <v>1799</v>
          </cell>
          <cell r="B106" t="str">
            <v>WIP - TRANSFER TO FIXED</v>
          </cell>
          <cell r="C106">
            <v>0</v>
          </cell>
        </row>
        <row r="107">
          <cell r="A107">
            <v>1805</v>
          </cell>
          <cell r="B107" t="str">
            <v>PLT HELD FUTURE USE-WTR</v>
          </cell>
          <cell r="C107">
            <v>40534.410000000003</v>
          </cell>
        </row>
        <row r="108">
          <cell r="C108">
            <v>0</v>
          </cell>
        </row>
        <row r="109">
          <cell r="A109" t="str">
            <v>TOTAL</v>
          </cell>
          <cell r="B109" t="str">
            <v>WORK IN PROGRESS</v>
          </cell>
          <cell r="C109">
            <v>45346.34</v>
          </cell>
        </row>
        <row r="111">
          <cell r="A111">
            <v>1835</v>
          </cell>
          <cell r="B111" t="str">
            <v>ACC DEPR-ORGANIZATION</v>
          </cell>
          <cell r="C111">
            <v>-4544.3</v>
          </cell>
        </row>
        <row r="112">
          <cell r="A112">
            <v>1840</v>
          </cell>
          <cell r="B112" t="str">
            <v>ACC DEPR-FRANCHISES</v>
          </cell>
          <cell r="C112">
            <v>0</v>
          </cell>
        </row>
        <row r="113">
          <cell r="A113">
            <v>1845</v>
          </cell>
          <cell r="B113" t="str">
            <v>ACC DEPR-STRUCT&amp;IMPRV SRC SPLY</v>
          </cell>
          <cell r="C113">
            <v>-6674.85</v>
          </cell>
        </row>
        <row r="114">
          <cell r="A114">
            <v>1850</v>
          </cell>
          <cell r="B114" t="str">
            <v>ACC DEPR-STRUCT&amp;IMPRV WTP</v>
          </cell>
          <cell r="C114">
            <v>-664.92</v>
          </cell>
        </row>
        <row r="115">
          <cell r="A115">
            <v>1860</v>
          </cell>
          <cell r="B115" t="str">
            <v>ACC DEPR-STRUCT&amp;IMPRV GEN</v>
          </cell>
          <cell r="C115">
            <v>-35.31</v>
          </cell>
        </row>
        <row r="116">
          <cell r="A116">
            <v>1865</v>
          </cell>
          <cell r="B116" t="str">
            <v>ACC DEPR-COLLECTING RESERVOIRS</v>
          </cell>
          <cell r="C116">
            <v>-4.7</v>
          </cell>
        </row>
        <row r="117">
          <cell r="A117">
            <v>1875</v>
          </cell>
          <cell r="B117" t="str">
            <v>ACC DEPR-WELLS &amp; SPRINGS</v>
          </cell>
          <cell r="C117">
            <v>-50016.9</v>
          </cell>
        </row>
        <row r="118">
          <cell r="A118">
            <v>1885</v>
          </cell>
          <cell r="B118" t="str">
            <v>ACC DEPR-SUPPLY MAINS</v>
          </cell>
          <cell r="C118">
            <v>-101.28</v>
          </cell>
        </row>
        <row r="119">
          <cell r="A119">
            <v>1895</v>
          </cell>
          <cell r="B119" t="str">
            <v>ACC DEPR-ELECT PUMP EQUIP SRC PUMP</v>
          </cell>
          <cell r="C119">
            <v>0</v>
          </cell>
        </row>
        <row r="120">
          <cell r="A120">
            <v>1900</v>
          </cell>
          <cell r="B120" t="str">
            <v>ACC DEPR-ELECT PUMP EQUIP WTP</v>
          </cell>
          <cell r="C120">
            <v>-25762.41</v>
          </cell>
        </row>
        <row r="121">
          <cell r="A121">
            <v>1905</v>
          </cell>
          <cell r="B121" t="str">
            <v>ACC DEPR-ELECT PUMP EQUIP TRAN</v>
          </cell>
          <cell r="C121">
            <v>-1.48</v>
          </cell>
        </row>
        <row r="122">
          <cell r="A122">
            <v>1910</v>
          </cell>
          <cell r="B122" t="str">
            <v>ACC DEPR-WATER TREATMENT EQPT</v>
          </cell>
          <cell r="C122">
            <v>-3010.24</v>
          </cell>
        </row>
        <row r="123">
          <cell r="A123">
            <v>1915</v>
          </cell>
          <cell r="B123" t="str">
            <v>ACC DEPR-DIST RESV &amp; STANDPIPE</v>
          </cell>
          <cell r="C123">
            <v>-37384.01</v>
          </cell>
        </row>
        <row r="124">
          <cell r="A124">
            <v>1920</v>
          </cell>
          <cell r="B124" t="str">
            <v>ACC DEPR-TRANS &amp; DISTR MAINS</v>
          </cell>
          <cell r="C124">
            <v>-342175.59</v>
          </cell>
        </row>
        <row r="125">
          <cell r="A125">
            <v>1925</v>
          </cell>
          <cell r="B125" t="str">
            <v>ACC DEPR-SERVICE LINES</v>
          </cell>
          <cell r="C125">
            <v>-119620.7</v>
          </cell>
        </row>
        <row r="126">
          <cell r="A126">
            <v>1930</v>
          </cell>
          <cell r="B126" t="str">
            <v>ACC DEPR-METERS</v>
          </cell>
          <cell r="C126">
            <v>-10845.14</v>
          </cell>
        </row>
        <row r="127">
          <cell r="A127">
            <v>1935</v>
          </cell>
          <cell r="B127" t="str">
            <v>ACC DEPR-METER INSTALLS</v>
          </cell>
          <cell r="C127">
            <v>-5588.81</v>
          </cell>
        </row>
        <row r="128">
          <cell r="A128">
            <v>1940</v>
          </cell>
          <cell r="B128" t="str">
            <v>ACC DEPR-HYDRANTS</v>
          </cell>
          <cell r="C128">
            <v>-19255.16</v>
          </cell>
        </row>
        <row r="129">
          <cell r="A129">
            <v>1970</v>
          </cell>
          <cell r="B129" t="str">
            <v>ACC DEPR-OFFICE STRUCTURE</v>
          </cell>
          <cell r="C129">
            <v>-20296.59</v>
          </cell>
        </row>
        <row r="130">
          <cell r="A130">
            <v>1975</v>
          </cell>
          <cell r="B130" t="str">
            <v>ACC DEPR-OFFICE FURN/EQPT</v>
          </cell>
          <cell r="C130">
            <v>-10234.790000000001</v>
          </cell>
        </row>
        <row r="131">
          <cell r="A131">
            <v>1985</v>
          </cell>
          <cell r="B131" t="str">
            <v>ACC DEPR-TOOL SHOP &amp; MISC EQPT</v>
          </cell>
          <cell r="C131">
            <v>-5041.96</v>
          </cell>
        </row>
        <row r="132">
          <cell r="A132">
            <v>1990</v>
          </cell>
          <cell r="B132" t="str">
            <v>ACC DEPR-LABORATORY EQUIPMENT</v>
          </cell>
          <cell r="C132">
            <v>-221.29</v>
          </cell>
        </row>
        <row r="133">
          <cell r="A133">
            <v>2000</v>
          </cell>
          <cell r="B133" t="str">
            <v>ACC DEPR-COMMUNICATION EQPT</v>
          </cell>
          <cell r="C133">
            <v>-4296.37</v>
          </cell>
        </row>
        <row r="134">
          <cell r="A134">
            <v>2030</v>
          </cell>
          <cell r="B134" t="str">
            <v>ACC DEPR-ORGANIZATION</v>
          </cell>
          <cell r="C134">
            <v>0</v>
          </cell>
        </row>
        <row r="135">
          <cell r="A135">
            <v>2055</v>
          </cell>
          <cell r="B135" t="str">
            <v>ACC DEPR-STRUCT/IMPRV PUMP PLT LS</v>
          </cell>
          <cell r="C135">
            <v>0</v>
          </cell>
        </row>
        <row r="136">
          <cell r="A136">
            <v>2075</v>
          </cell>
          <cell r="B136" t="str">
            <v>ACC DEPR-STRUCT/IMPRV GEN PLT</v>
          </cell>
          <cell r="C136">
            <v>0</v>
          </cell>
        </row>
        <row r="137">
          <cell r="A137">
            <v>2105</v>
          </cell>
          <cell r="B137" t="str">
            <v>ACC DEPR-SEWER FORCE MAIN/SRVC LINES</v>
          </cell>
          <cell r="C137">
            <v>0</v>
          </cell>
        </row>
        <row r="138">
          <cell r="A138">
            <v>2110</v>
          </cell>
          <cell r="B138" t="str">
            <v>ACC DEPR-SEWER GRVTY MAIN/MAN</v>
          </cell>
          <cell r="C138">
            <v>0</v>
          </cell>
        </row>
        <row r="139">
          <cell r="A139">
            <v>2125</v>
          </cell>
          <cell r="B139" t="str">
            <v>ACC DEPR-FLOW MEASURE DEV</v>
          </cell>
          <cell r="C139">
            <v>0</v>
          </cell>
        </row>
        <row r="140">
          <cell r="A140">
            <v>2160</v>
          </cell>
          <cell r="B140" t="str">
            <v>ACC DEPR-TREAT/DISP EQP TRT PLT</v>
          </cell>
          <cell r="C140">
            <v>0</v>
          </cell>
        </row>
        <row r="141">
          <cell r="A141">
            <v>2170</v>
          </cell>
          <cell r="B141" t="str">
            <v>ACC DEPR-PLANT SEWERS TRT</v>
          </cell>
          <cell r="C141">
            <v>0</v>
          </cell>
        </row>
        <row r="142">
          <cell r="A142">
            <v>2175</v>
          </cell>
          <cell r="B142" t="str">
            <v>ACC DEPR-PLANT SEWERS REC</v>
          </cell>
          <cell r="C142">
            <v>0</v>
          </cell>
        </row>
        <row r="143">
          <cell r="A143">
            <v>2190</v>
          </cell>
          <cell r="B143" t="str">
            <v>ACC DEPR-OTHER PLT COLLEC</v>
          </cell>
          <cell r="C143">
            <v>0</v>
          </cell>
        </row>
        <row r="144">
          <cell r="A144">
            <v>2195</v>
          </cell>
          <cell r="B144" t="str">
            <v>ACC DEPR-OTHER PLT PUMP</v>
          </cell>
          <cell r="C144">
            <v>0</v>
          </cell>
        </row>
        <row r="145">
          <cell r="A145">
            <v>2220</v>
          </cell>
          <cell r="B145" t="str">
            <v>ACC DEPR-OFFICE FURN/EQPT</v>
          </cell>
          <cell r="C145">
            <v>0</v>
          </cell>
        </row>
        <row r="146">
          <cell r="A146">
            <v>2230</v>
          </cell>
          <cell r="B146" t="str">
            <v>ACC DEPR-TOOL SHOP &amp; MISC EQPT</v>
          </cell>
          <cell r="C146">
            <v>0</v>
          </cell>
        </row>
        <row r="147">
          <cell r="A147">
            <v>2240</v>
          </cell>
          <cell r="B147" t="str">
            <v>ACC DEPR-POWER OPERATED E</v>
          </cell>
          <cell r="C147">
            <v>0</v>
          </cell>
        </row>
        <row r="148">
          <cell r="A148">
            <v>2255</v>
          </cell>
          <cell r="B148" t="str">
            <v>ACC DEPR-OTHER TANG PLT S</v>
          </cell>
          <cell r="C148">
            <v>0</v>
          </cell>
        </row>
        <row r="149">
          <cell r="A149">
            <v>2285</v>
          </cell>
          <cell r="B149" t="str">
            <v>ACC DEPR-REUSE TRANS/DIST</v>
          </cell>
          <cell r="C149">
            <v>0</v>
          </cell>
        </row>
        <row r="150">
          <cell r="A150">
            <v>2300</v>
          </cell>
          <cell r="B150" t="str">
            <v>ACC DEPR-TRANSPORTATION WTR</v>
          </cell>
          <cell r="C150">
            <v>-81204.320000000007</v>
          </cell>
        </row>
        <row r="151">
          <cell r="A151">
            <v>2320</v>
          </cell>
          <cell r="B151" t="str">
            <v>ACC DEPR-MAINFRAME COMP WTR</v>
          </cell>
          <cell r="C151">
            <v>-5076.3500000000004</v>
          </cell>
        </row>
        <row r="152">
          <cell r="A152">
            <v>2325</v>
          </cell>
          <cell r="B152" t="str">
            <v>ACC DEPR-MINI COMP WTR</v>
          </cell>
          <cell r="C152">
            <v>-20278.46</v>
          </cell>
        </row>
        <row r="153">
          <cell r="A153">
            <v>2330</v>
          </cell>
          <cell r="B153" t="str">
            <v>COMP SYS AMORTIZATION WTR</v>
          </cell>
          <cell r="C153">
            <v>-29054.48</v>
          </cell>
        </row>
        <row r="154">
          <cell r="A154">
            <v>2335</v>
          </cell>
          <cell r="B154" t="str">
            <v>MICRO SYS AMORTIZATION WTR</v>
          </cell>
          <cell r="C154">
            <v>-4083.46</v>
          </cell>
        </row>
        <row r="155">
          <cell r="C155">
            <v>0</v>
          </cell>
        </row>
        <row r="156">
          <cell r="A156" t="str">
            <v>TOTAL</v>
          </cell>
          <cell r="B156" t="str">
            <v>ACCUMULATED DEPRECIATION</v>
          </cell>
          <cell r="C156">
            <v>-805473.87</v>
          </cell>
        </row>
        <row r="158">
          <cell r="A158">
            <v>2400</v>
          </cell>
          <cell r="B158" t="str">
            <v>UTILITY PAA WTR PLANT AMORT</v>
          </cell>
          <cell r="C158">
            <v>0</v>
          </cell>
        </row>
        <row r="159">
          <cell r="A159">
            <v>2410</v>
          </cell>
          <cell r="B159" t="str">
            <v>UTILITY PAA SWR PLANT AMORT</v>
          </cell>
          <cell r="C159">
            <v>0</v>
          </cell>
        </row>
        <row r="160">
          <cell r="A160">
            <v>2420</v>
          </cell>
          <cell r="B160" t="str">
            <v>ACC AMORT UTIL PAA-WATER</v>
          </cell>
          <cell r="C160">
            <v>0</v>
          </cell>
        </row>
        <row r="161">
          <cell r="A161">
            <v>2425</v>
          </cell>
          <cell r="B161" t="str">
            <v>ACC AMORT UTIL PAA-SEWER</v>
          </cell>
          <cell r="C161">
            <v>0</v>
          </cell>
        </row>
        <row r="162">
          <cell r="C162">
            <v>0</v>
          </cell>
        </row>
        <row r="163">
          <cell r="A163" t="str">
            <v>TOTAL</v>
          </cell>
          <cell r="B163" t="str">
            <v>NET PURCHASED ACQUISITION ADJUSTMENT</v>
          </cell>
          <cell r="C163">
            <v>0</v>
          </cell>
        </row>
        <row r="165">
          <cell r="A165">
            <v>2640</v>
          </cell>
          <cell r="B165" t="str">
            <v>CASH-CHASE-WSC DISBURSEMENT</v>
          </cell>
          <cell r="C165">
            <v>0</v>
          </cell>
        </row>
        <row r="166">
          <cell r="A166">
            <v>2650</v>
          </cell>
          <cell r="B166" t="str">
            <v>CASH-WSC PETTY CASH-CHASE</v>
          </cell>
          <cell r="C166">
            <v>0</v>
          </cell>
        </row>
        <row r="167">
          <cell r="A167">
            <v>2665</v>
          </cell>
          <cell r="B167" t="str">
            <v>CASH UNAPPLIED</v>
          </cell>
          <cell r="C167">
            <v>-0.72</v>
          </cell>
        </row>
        <row r="168">
          <cell r="C168">
            <v>0</v>
          </cell>
        </row>
        <row r="169">
          <cell r="A169" t="str">
            <v>TOTAL</v>
          </cell>
          <cell r="B169" t="str">
            <v>CASH</v>
          </cell>
          <cell r="C169">
            <v>-0.72</v>
          </cell>
        </row>
        <row r="171">
          <cell r="A171">
            <v>2675</v>
          </cell>
          <cell r="B171" t="str">
            <v>A/R-CUSTOMER TRADE CC&amp;B</v>
          </cell>
          <cell r="C171">
            <v>57579.31</v>
          </cell>
        </row>
        <row r="172">
          <cell r="A172">
            <v>2680</v>
          </cell>
          <cell r="B172" t="str">
            <v>A/R-CUSTOMER ACCRUAL</v>
          </cell>
          <cell r="C172">
            <v>53239.85</v>
          </cell>
        </row>
        <row r="173">
          <cell r="A173">
            <v>2685</v>
          </cell>
          <cell r="B173" t="str">
            <v>A/R-CUSTOMER REFUNDS</v>
          </cell>
          <cell r="C173">
            <v>-161.07</v>
          </cell>
        </row>
        <row r="174">
          <cell r="A174">
            <v>2690</v>
          </cell>
          <cell r="B174" t="str">
            <v>ACCUM PROV UNCOLLECT ACCTS</v>
          </cell>
          <cell r="C174">
            <v>-30935.02</v>
          </cell>
        </row>
        <row r="175">
          <cell r="A175">
            <v>2700</v>
          </cell>
          <cell r="B175" t="str">
            <v>A/R-OTHER</v>
          </cell>
          <cell r="C175">
            <v>0</v>
          </cell>
        </row>
        <row r="176">
          <cell r="A176">
            <v>2710</v>
          </cell>
          <cell r="B176" t="str">
            <v>A/R ASSOC COS</v>
          </cell>
          <cell r="C176">
            <v>-491655.67</v>
          </cell>
        </row>
        <row r="177">
          <cell r="A177">
            <v>2755</v>
          </cell>
          <cell r="B177" t="str">
            <v>INVENTORY</v>
          </cell>
          <cell r="C177">
            <v>3037.98</v>
          </cell>
        </row>
        <row r="178">
          <cell r="C178">
            <v>0</v>
          </cell>
        </row>
        <row r="179">
          <cell r="A179" t="str">
            <v>TOTAL</v>
          </cell>
          <cell r="B179" t="str">
            <v>NET ACCOUNTS RECEIVABLE</v>
          </cell>
          <cell r="C179">
            <v>-408894.62</v>
          </cell>
        </row>
        <row r="181">
          <cell r="A181">
            <v>2775</v>
          </cell>
          <cell r="B181" t="str">
            <v>SPECIAL DEPOSITS</v>
          </cell>
          <cell r="C181">
            <v>0</v>
          </cell>
        </row>
        <row r="182">
          <cell r="C182">
            <v>0</v>
          </cell>
        </row>
        <row r="183">
          <cell r="A183" t="str">
            <v>TOTAL</v>
          </cell>
          <cell r="B183" t="str">
            <v>SPECIAL DEPOSITS</v>
          </cell>
          <cell r="C183">
            <v>0</v>
          </cell>
        </row>
        <row r="185">
          <cell r="A185">
            <v>2785</v>
          </cell>
          <cell r="B185" t="str">
            <v>PREPAYMENTS</v>
          </cell>
          <cell r="C185">
            <v>0</v>
          </cell>
        </row>
        <row r="186">
          <cell r="A186">
            <v>2790</v>
          </cell>
          <cell r="B186" t="str">
            <v xml:space="preserve"> PREPAID INSURANCE</v>
          </cell>
          <cell r="C186">
            <v>0</v>
          </cell>
        </row>
        <row r="187">
          <cell r="A187">
            <v>2795</v>
          </cell>
          <cell r="B187" t="str">
            <v>PREPAID REIMBURSEMENTS</v>
          </cell>
          <cell r="C187">
            <v>0</v>
          </cell>
        </row>
        <row r="188">
          <cell r="A188">
            <v>2845</v>
          </cell>
          <cell r="B188" t="str">
            <v xml:space="preserve"> CASH VALUE OF LIFE INS</v>
          </cell>
          <cell r="C188">
            <v>0</v>
          </cell>
        </row>
        <row r="189">
          <cell r="A189">
            <v>2855</v>
          </cell>
          <cell r="B189" t="str">
            <v>PRELIMINARY SURVEY</v>
          </cell>
          <cell r="C189">
            <v>0</v>
          </cell>
        </row>
        <row r="190">
          <cell r="A190">
            <v>2865</v>
          </cell>
          <cell r="B190" t="str">
            <v>PAYROLL CLEARING</v>
          </cell>
          <cell r="C190">
            <v>0</v>
          </cell>
        </row>
        <row r="191">
          <cell r="A191">
            <v>2870</v>
          </cell>
          <cell r="B191" t="str">
            <v>FLEX SERV</v>
          </cell>
          <cell r="C191">
            <v>0</v>
          </cell>
        </row>
        <row r="192">
          <cell r="A192">
            <v>2856</v>
          </cell>
          <cell r="B192" t="str">
            <v>PRELIMINARY SURVEY</v>
          </cell>
          <cell r="C192">
            <v>0</v>
          </cell>
        </row>
        <row r="193">
          <cell r="A193">
            <v>2875</v>
          </cell>
          <cell r="B193" t="str">
            <v>401K CLEARING</v>
          </cell>
          <cell r="C193">
            <v>0</v>
          </cell>
        </row>
        <row r="194">
          <cell r="C194">
            <v>0</v>
          </cell>
        </row>
        <row r="195">
          <cell r="A195" t="str">
            <v>TOTAL</v>
          </cell>
          <cell r="B195" t="str">
            <v>PREPAID EXPENSES</v>
          </cell>
          <cell r="C195">
            <v>0</v>
          </cell>
        </row>
        <row r="197">
          <cell r="A197" t="str">
            <v>2905</v>
          </cell>
          <cell r="B197" t="str">
            <v>RATE CASE IN PROGRESS</v>
          </cell>
          <cell r="C197">
            <v>0</v>
          </cell>
        </row>
        <row r="198">
          <cell r="A198">
            <v>2907</v>
          </cell>
          <cell r="B198" t="str">
            <v>CAPITALIZED TIME</v>
          </cell>
          <cell r="C198">
            <v>0</v>
          </cell>
        </row>
        <row r="199">
          <cell r="A199">
            <v>2915</v>
          </cell>
          <cell r="B199" t="str">
            <v>REG EXP BEING AMORT</v>
          </cell>
          <cell r="C199">
            <v>7131.76</v>
          </cell>
        </row>
        <row r="200">
          <cell r="A200">
            <v>2920</v>
          </cell>
          <cell r="B200" t="str">
            <v>RATE CASE ACCUM AMORT</v>
          </cell>
          <cell r="C200">
            <v>-7131.76</v>
          </cell>
        </row>
        <row r="201">
          <cell r="A201">
            <v>2930</v>
          </cell>
          <cell r="B201" t="str">
            <v>MISC REG ACCUM AMORT</v>
          </cell>
          <cell r="C201">
            <v>-14836.6</v>
          </cell>
        </row>
        <row r="202">
          <cell r="C202">
            <v>0</v>
          </cell>
        </row>
        <row r="203">
          <cell r="A203" t="str">
            <v>TOTAL</v>
          </cell>
          <cell r="B203" t="str">
            <v>DEFERRED RATE CASE EXPENSE</v>
          </cell>
          <cell r="C203">
            <v>-14836.6</v>
          </cell>
        </row>
        <row r="205">
          <cell r="A205">
            <v>2960</v>
          </cell>
          <cell r="B205" t="str">
            <v>DEF CHGS-TANK MAINT&amp;REP WTR</v>
          </cell>
          <cell r="C205">
            <v>35737.199999999997</v>
          </cell>
        </row>
        <row r="206">
          <cell r="A206">
            <v>2965</v>
          </cell>
          <cell r="B206" t="str">
            <v>DEF CHGS-RELOCATION EXPENSES</v>
          </cell>
          <cell r="C206">
            <v>1256.9000000000001</v>
          </cell>
        </row>
        <row r="207">
          <cell r="A207">
            <v>2980</v>
          </cell>
          <cell r="B207" t="str">
            <v>DEF CHGS-EMP FEES</v>
          </cell>
          <cell r="C207">
            <v>1043.03</v>
          </cell>
        </row>
        <row r="208">
          <cell r="A208">
            <v>3005</v>
          </cell>
          <cell r="B208" t="str">
            <v>DEF CHGS-VOC TESTING</v>
          </cell>
          <cell r="C208">
            <v>1846.3</v>
          </cell>
        </row>
        <row r="209">
          <cell r="A209">
            <v>3040</v>
          </cell>
          <cell r="B209" t="str">
            <v>DEF CHGS-TANK MAINT&amp;REP SWR</v>
          </cell>
          <cell r="C209">
            <v>0</v>
          </cell>
        </row>
        <row r="210">
          <cell r="A210">
            <v>3110</v>
          </cell>
          <cell r="B210" t="str">
            <v>AMORT - TANK MAINT&amp;REP WTR</v>
          </cell>
          <cell r="C210">
            <v>-7754.48</v>
          </cell>
        </row>
        <row r="211">
          <cell r="A211">
            <v>3120</v>
          </cell>
          <cell r="B211" t="str">
            <v>AMORT - RELOCATION EXP</v>
          </cell>
          <cell r="C211">
            <v>-1166.4000000000001</v>
          </cell>
        </row>
        <row r="212">
          <cell r="A212">
            <v>3135</v>
          </cell>
          <cell r="B212" t="str">
            <v>AMORT - EMPLOYEE FEES</v>
          </cell>
          <cell r="C212">
            <v>-813.91</v>
          </cell>
        </row>
        <row r="213">
          <cell r="A213">
            <v>3160</v>
          </cell>
          <cell r="B213" t="str">
            <v>AMORT - VOC TESTING</v>
          </cell>
          <cell r="C213">
            <v>-1602.86</v>
          </cell>
        </row>
        <row r="214">
          <cell r="A214">
            <v>3195</v>
          </cell>
          <cell r="B214" t="str">
            <v>AMORT - TANK MAINT&amp;REP SWR</v>
          </cell>
          <cell r="C214">
            <v>0</v>
          </cell>
        </row>
        <row r="215">
          <cell r="C215">
            <v>0</v>
          </cell>
        </row>
        <row r="216">
          <cell r="A216" t="str">
            <v>TOTAL</v>
          </cell>
          <cell r="B216" t="str">
            <v>OTHER DEFERRED CHARGES</v>
          </cell>
          <cell r="C216">
            <v>28545.78</v>
          </cell>
        </row>
        <row r="219">
          <cell r="A219" t="str">
            <v>TOTAL</v>
          </cell>
          <cell r="B219" t="str">
            <v>ASSETS</v>
          </cell>
          <cell r="C219">
            <v>1692017.68</v>
          </cell>
        </row>
        <row r="221">
          <cell r="A221">
            <v>3225</v>
          </cell>
          <cell r="B221" t="str">
            <v>ADV-IN-AID OF CONST-WATER</v>
          </cell>
          <cell r="C221">
            <v>-450000</v>
          </cell>
        </row>
        <row r="222">
          <cell r="A222">
            <v>3340</v>
          </cell>
          <cell r="B222" t="str">
            <v>CIAC-TRANS &amp; DISTR MAINS</v>
          </cell>
          <cell r="C222">
            <v>0</v>
          </cell>
        </row>
        <row r="223">
          <cell r="A223">
            <v>3345</v>
          </cell>
          <cell r="B223" t="str">
            <v>CIAC-SERVICE LINES</v>
          </cell>
          <cell r="C223">
            <v>0</v>
          </cell>
        </row>
        <row r="224">
          <cell r="A224">
            <v>3360</v>
          </cell>
          <cell r="B224" t="str">
            <v>CIAC-HYDRANTS</v>
          </cell>
          <cell r="C224">
            <v>0</v>
          </cell>
        </row>
        <row r="225">
          <cell r="A225">
            <v>3430</v>
          </cell>
          <cell r="B225" t="str">
            <v>CIAC-OTHER TANGIBLE PLT WATER</v>
          </cell>
          <cell r="C225">
            <v>-658521.63</v>
          </cell>
        </row>
        <row r="226">
          <cell r="A226">
            <v>3435</v>
          </cell>
          <cell r="B226" t="str">
            <v>CIAC-WATER-TAP</v>
          </cell>
          <cell r="C226">
            <v>-88800</v>
          </cell>
        </row>
        <row r="227">
          <cell r="A227">
            <v>3445</v>
          </cell>
          <cell r="B227" t="str">
            <v>CIAC-WTR RES CAP FEE</v>
          </cell>
          <cell r="C227">
            <v>0</v>
          </cell>
        </row>
        <row r="228">
          <cell r="A228">
            <v>3450</v>
          </cell>
          <cell r="B228" t="str">
            <v>CIAC-WTR PLT MOD FEE</v>
          </cell>
          <cell r="C228">
            <v>0</v>
          </cell>
        </row>
        <row r="229">
          <cell r="A229">
            <v>3455</v>
          </cell>
          <cell r="B229" t="str">
            <v>CIAC-WTR PLT MTR FEE</v>
          </cell>
          <cell r="C229">
            <v>0</v>
          </cell>
        </row>
        <row r="230">
          <cell r="A230">
            <v>3520</v>
          </cell>
          <cell r="B230" t="str">
            <v>CIAC-STRUCT/IMPRV GEN PLT</v>
          </cell>
          <cell r="C230">
            <v>0</v>
          </cell>
        </row>
        <row r="231">
          <cell r="A231">
            <v>3705</v>
          </cell>
          <cell r="B231" t="str">
            <v>CIAC-SEWER-TAP</v>
          </cell>
          <cell r="C231">
            <v>0</v>
          </cell>
        </row>
        <row r="232">
          <cell r="A232">
            <v>3720</v>
          </cell>
          <cell r="B232" t="str">
            <v>CIAC-SWR PLT MOD FEE</v>
          </cell>
          <cell r="C232">
            <v>0</v>
          </cell>
        </row>
        <row r="233">
          <cell r="A233">
            <v>3800</v>
          </cell>
          <cell r="B233" t="str">
            <v>ACC AMORT ORGANIZATION</v>
          </cell>
          <cell r="C233">
            <v>-220</v>
          </cell>
        </row>
        <row r="234">
          <cell r="A234">
            <v>3885</v>
          </cell>
          <cell r="B234" t="str">
            <v>ACC AMORT TRANS &amp; DISTR M</v>
          </cell>
          <cell r="C234">
            <v>0</v>
          </cell>
        </row>
        <row r="235">
          <cell r="A235">
            <v>3890</v>
          </cell>
          <cell r="B235" t="str">
            <v>ACC AMORT SERVICE LINES</v>
          </cell>
          <cell r="C235">
            <v>0</v>
          </cell>
        </row>
        <row r="236">
          <cell r="A236">
            <v>3905</v>
          </cell>
          <cell r="B236" t="str">
            <v>ACC AMORT HYDRANTS</v>
          </cell>
          <cell r="C236">
            <v>0</v>
          </cell>
        </row>
        <row r="237">
          <cell r="A237">
            <v>3975</v>
          </cell>
          <cell r="B237" t="str">
            <v>ACC AMORT OTHER TANG PLT WATER</v>
          </cell>
          <cell r="C237">
            <v>178636.34</v>
          </cell>
        </row>
        <row r="238">
          <cell r="A238">
            <v>3980</v>
          </cell>
          <cell r="B238" t="str">
            <v>ACC AMORT WATER-CIAC TAP</v>
          </cell>
          <cell r="C238">
            <v>3388.64</v>
          </cell>
        </row>
        <row r="239">
          <cell r="A239">
            <v>3995</v>
          </cell>
          <cell r="B239" t="str">
            <v>ACC AMORT WTR RES CAP FEE</v>
          </cell>
          <cell r="C239">
            <v>0</v>
          </cell>
        </row>
        <row r="240">
          <cell r="A240">
            <v>4000</v>
          </cell>
          <cell r="B240" t="str">
            <v>ACC AMORT WTR PLT MOD FEE-NC</v>
          </cell>
          <cell r="C240">
            <v>0</v>
          </cell>
        </row>
        <row r="241">
          <cell r="A241">
            <v>4005</v>
          </cell>
          <cell r="B241" t="str">
            <v>ACC AMORT WTR PLT MTR FEE-NC</v>
          </cell>
          <cell r="C241">
            <v>0</v>
          </cell>
        </row>
        <row r="242">
          <cell r="A242">
            <v>4030</v>
          </cell>
          <cell r="B242" t="str">
            <v>ACC AMORT ORGANIZATION</v>
          </cell>
          <cell r="C242">
            <v>0</v>
          </cell>
        </row>
        <row r="243">
          <cell r="A243">
            <v>4070</v>
          </cell>
          <cell r="B243" t="str">
            <v>ACC AMORTSTRUCT/IMPRV GEN PLT</v>
          </cell>
          <cell r="C243">
            <v>0</v>
          </cell>
        </row>
        <row r="244">
          <cell r="A244">
            <v>4265</v>
          </cell>
          <cell r="B244" t="str">
            <v>ACC AMORT SEWER-TAP</v>
          </cell>
          <cell r="C244">
            <v>0</v>
          </cell>
        </row>
        <row r="245">
          <cell r="A245">
            <v>4280</v>
          </cell>
          <cell r="B245" t="str">
            <v>ACC AMORT SWR PLT MOD FEE-NC</v>
          </cell>
          <cell r="C245">
            <v>0</v>
          </cell>
        </row>
        <row r="246">
          <cell r="C246">
            <v>0</v>
          </cell>
        </row>
        <row r="247">
          <cell r="A247">
            <v>3250</v>
          </cell>
          <cell r="B247" t="str">
            <v>NET CONTRIBUTION IN AID OF CONSTRUCTION</v>
          </cell>
          <cell r="C247">
            <v>-747321.63</v>
          </cell>
        </row>
        <row r="249">
          <cell r="A249">
            <v>4369</v>
          </cell>
          <cell r="B249" t="str">
            <v>DEF FED TAX - CIAC PRE 1987</v>
          </cell>
          <cell r="C249">
            <v>4644</v>
          </cell>
        </row>
        <row r="250">
          <cell r="A250">
            <v>4371</v>
          </cell>
          <cell r="B250" t="str">
            <v>DEF FED TAX - TAP FEE POST 2000</v>
          </cell>
          <cell r="C250">
            <v>26601</v>
          </cell>
        </row>
        <row r="251">
          <cell r="A251">
            <v>4375</v>
          </cell>
          <cell r="B251" t="str">
            <v>DEF FED TAX - RATE CASE</v>
          </cell>
          <cell r="C251">
            <v>4675</v>
          </cell>
        </row>
        <row r="252">
          <cell r="A252">
            <v>4377</v>
          </cell>
          <cell r="B252" t="str">
            <v>DEF FED TAX - DEF MAINT</v>
          </cell>
          <cell r="C252">
            <v>-9239</v>
          </cell>
        </row>
        <row r="253">
          <cell r="A253">
            <v>4383</v>
          </cell>
          <cell r="B253" t="str">
            <v>DEF FED TAX - ORGN EXP</v>
          </cell>
          <cell r="C253">
            <v>-176</v>
          </cell>
        </row>
        <row r="254">
          <cell r="A254">
            <v>4385</v>
          </cell>
          <cell r="B254" t="str">
            <v>DEF FED TAX - BAD DEBT</v>
          </cell>
          <cell r="C254">
            <v>8540</v>
          </cell>
        </row>
        <row r="255">
          <cell r="A255">
            <v>4387</v>
          </cell>
          <cell r="B255" t="str">
            <v>DEF FED TAX - DEPRECIATION</v>
          </cell>
          <cell r="C255">
            <v>-156607.59</v>
          </cell>
        </row>
        <row r="256">
          <cell r="C256">
            <v>0</v>
          </cell>
        </row>
        <row r="257">
          <cell r="A257" t="str">
            <v>TOTAL</v>
          </cell>
          <cell r="B257" t="str">
            <v>DEFERRED FEDERAL TAXES</v>
          </cell>
          <cell r="C257">
            <v>-121562.59</v>
          </cell>
        </row>
        <row r="259">
          <cell r="A259">
            <v>4419</v>
          </cell>
          <cell r="B259" t="str">
            <v>DEF ST TAX - CIAC PRE 1987</v>
          </cell>
          <cell r="C259">
            <v>729</v>
          </cell>
        </row>
        <row r="260">
          <cell r="A260">
            <v>4421</v>
          </cell>
          <cell r="B260" t="str">
            <v>DEF ST TAX - TAP FEE POST 2000</v>
          </cell>
          <cell r="C260">
            <v>6161</v>
          </cell>
        </row>
        <row r="261">
          <cell r="A261">
            <v>4425</v>
          </cell>
          <cell r="B261" t="str">
            <v>DEF ST TAX - RATE CASE</v>
          </cell>
          <cell r="C261">
            <v>1084</v>
          </cell>
        </row>
        <row r="262">
          <cell r="A262">
            <v>4427</v>
          </cell>
          <cell r="B262" t="str">
            <v>DEF ST TAX - DEF MAINT</v>
          </cell>
          <cell r="C262">
            <v>-2138</v>
          </cell>
        </row>
        <row r="263">
          <cell r="A263">
            <v>4433</v>
          </cell>
          <cell r="B263" t="str">
            <v>DEF ST TAX - ORGN EXP</v>
          </cell>
          <cell r="C263">
            <v>0</v>
          </cell>
        </row>
        <row r="264">
          <cell r="A264">
            <v>4435</v>
          </cell>
          <cell r="B264" t="str">
            <v>DEF ST TAX - BAD DEBT</v>
          </cell>
          <cell r="C264">
            <v>617</v>
          </cell>
        </row>
        <row r="265">
          <cell r="A265">
            <v>4437</v>
          </cell>
          <cell r="B265" t="str">
            <v>DEF ST TAX - DEPRECIATION</v>
          </cell>
          <cell r="C265">
            <v>-7000.45</v>
          </cell>
        </row>
        <row r="266">
          <cell r="A266">
            <v>4460</v>
          </cell>
          <cell r="B266" t="str">
            <v>UNAMORT INVEST TAX CREDIT</v>
          </cell>
          <cell r="C266">
            <v>-1966</v>
          </cell>
        </row>
        <row r="267">
          <cell r="C267">
            <v>0</v>
          </cell>
        </row>
        <row r="268">
          <cell r="A268" t="str">
            <v>TOTAL</v>
          </cell>
          <cell r="B268" t="str">
            <v>DEFERRED STATE TAXES</v>
          </cell>
          <cell r="C268">
            <v>-2513.4499999999998</v>
          </cell>
        </row>
        <row r="270">
          <cell r="A270">
            <v>4515</v>
          </cell>
          <cell r="B270" t="str">
            <v>A/P TRADE</v>
          </cell>
          <cell r="C270">
            <v>-1820.47</v>
          </cell>
        </row>
        <row r="271">
          <cell r="A271">
            <v>4520</v>
          </cell>
          <cell r="B271" t="str">
            <v>A/P RETIREMENT PLANS</v>
          </cell>
          <cell r="C271">
            <v>0</v>
          </cell>
        </row>
        <row r="272">
          <cell r="A272">
            <v>4525</v>
          </cell>
          <cell r="B272" t="str">
            <v>A/P TRADE - ACCRUAL</v>
          </cell>
          <cell r="C272">
            <v>-710.4</v>
          </cell>
        </row>
        <row r="273">
          <cell r="A273">
            <v>4527</v>
          </cell>
          <cell r="B273" t="str">
            <v>A/P TRADE - RECD NOT VOUCHERED</v>
          </cell>
          <cell r="C273">
            <v>477.83</v>
          </cell>
        </row>
        <row r="274">
          <cell r="A274">
            <v>4535</v>
          </cell>
          <cell r="B274" t="str">
            <v>A/P-ASSOC COMPANIES</v>
          </cell>
          <cell r="C274">
            <v>1371091.77</v>
          </cell>
        </row>
        <row r="275">
          <cell r="A275">
            <v>4545</v>
          </cell>
          <cell r="B275" t="str">
            <v>A/P MISCELLANEOUS</v>
          </cell>
          <cell r="C275">
            <v>-51.59</v>
          </cell>
        </row>
        <row r="276">
          <cell r="C276">
            <v>0</v>
          </cell>
        </row>
        <row r="277">
          <cell r="A277" t="str">
            <v>TOTAL</v>
          </cell>
          <cell r="B277" t="str">
            <v>ACCOUNTS PAYABLE</v>
          </cell>
          <cell r="C277">
            <v>1368987.14</v>
          </cell>
        </row>
        <row r="279">
          <cell r="A279">
            <v>4565</v>
          </cell>
          <cell r="B279" t="str">
            <v>ADVANCES FROM UTILITIES INC</v>
          </cell>
          <cell r="C279">
            <v>-1043240.19</v>
          </cell>
        </row>
        <row r="280">
          <cell r="A280">
            <v>4585</v>
          </cell>
          <cell r="B280" t="str">
            <v xml:space="preserve"> N/P TO ASSOC COS UI</v>
          </cell>
          <cell r="C280">
            <v>0</v>
          </cell>
        </row>
        <row r="281">
          <cell r="C281">
            <v>0</v>
          </cell>
        </row>
        <row r="282">
          <cell r="A282" t="str">
            <v>TOTAL</v>
          </cell>
          <cell r="B282" t="str">
            <v>ADVANCES FROM UTILITIES INC</v>
          </cell>
          <cell r="C282">
            <v>-1043240.19</v>
          </cell>
        </row>
        <row r="284">
          <cell r="A284">
            <v>4595</v>
          </cell>
          <cell r="B284" t="str">
            <v>CUSTOMER DEPOSITS</v>
          </cell>
          <cell r="C284">
            <v>0</v>
          </cell>
        </row>
        <row r="285">
          <cell r="C285">
            <v>0</v>
          </cell>
        </row>
        <row r="286">
          <cell r="A286" t="str">
            <v>TOTAL</v>
          </cell>
          <cell r="B286" t="str">
            <v>CUSTOMER DEPOSITS</v>
          </cell>
          <cell r="C286">
            <v>0</v>
          </cell>
        </row>
        <row r="288">
          <cell r="A288">
            <v>4612</v>
          </cell>
          <cell r="B288" t="str">
            <v>ACCRUED TAXES GENERAL</v>
          </cell>
          <cell r="C288">
            <v>0</v>
          </cell>
        </row>
        <row r="289">
          <cell r="A289">
            <v>4614</v>
          </cell>
          <cell r="B289" t="str">
            <v>ACCRUED GROSS RECEIPT TAX</v>
          </cell>
          <cell r="C289">
            <v>0</v>
          </cell>
        </row>
        <row r="290">
          <cell r="A290">
            <v>4618</v>
          </cell>
          <cell r="B290" t="str">
            <v>ACCRUED UTIL OR COMM TAX</v>
          </cell>
          <cell r="C290">
            <v>-254</v>
          </cell>
        </row>
        <row r="291">
          <cell r="A291">
            <v>4628</v>
          </cell>
          <cell r="B291" t="str">
            <v>ACCRUED REAL EST TAX</v>
          </cell>
          <cell r="C291">
            <v>-1620</v>
          </cell>
        </row>
        <row r="292">
          <cell r="A292">
            <v>4630</v>
          </cell>
          <cell r="B292" t="str">
            <v>ACCRUED PERS PROP &amp; ICT TAX</v>
          </cell>
          <cell r="C292">
            <v>0</v>
          </cell>
        </row>
        <row r="293">
          <cell r="A293">
            <v>4634</v>
          </cell>
          <cell r="B293" t="str">
            <v>ACCRUED SALES TAX</v>
          </cell>
          <cell r="C293">
            <v>0</v>
          </cell>
        </row>
        <row r="294">
          <cell r="A294">
            <v>4635</v>
          </cell>
          <cell r="B294" t="str">
            <v>ACCRUED USE TAX</v>
          </cell>
          <cell r="C294">
            <v>0</v>
          </cell>
        </row>
        <row r="295">
          <cell r="C295">
            <v>0</v>
          </cell>
        </row>
        <row r="296">
          <cell r="A296" t="str">
            <v>TOTAL</v>
          </cell>
          <cell r="B296" t="str">
            <v>ACCRUED GENERAL TAXES</v>
          </cell>
          <cell r="C296">
            <v>-1874</v>
          </cell>
        </row>
        <row r="298">
          <cell r="A298">
            <v>4661</v>
          </cell>
          <cell r="B298" t="str">
            <v>ACCRUED ST INCOME TAX</v>
          </cell>
          <cell r="C298">
            <v>0</v>
          </cell>
        </row>
        <row r="299">
          <cell r="C299">
            <v>0</v>
          </cell>
        </row>
        <row r="300">
          <cell r="A300" t="str">
            <v>TOTAL</v>
          </cell>
          <cell r="B300" t="str">
            <v>ACCRUED INCOME TAX</v>
          </cell>
          <cell r="C300">
            <v>0</v>
          </cell>
        </row>
        <row r="302">
          <cell r="A302">
            <v>4685</v>
          </cell>
          <cell r="B302" t="str">
            <v>ACCRUED CUST DEP INTEREST</v>
          </cell>
          <cell r="C302">
            <v>0.35</v>
          </cell>
        </row>
        <row r="303">
          <cell r="C303">
            <v>0</v>
          </cell>
        </row>
        <row r="304">
          <cell r="A304" t="str">
            <v>TOTAL</v>
          </cell>
          <cell r="B304" t="str">
            <v>ACCRUED INTEREST</v>
          </cell>
          <cell r="C304">
            <v>0.35</v>
          </cell>
        </row>
        <row r="306">
          <cell r="A306">
            <v>4715</v>
          </cell>
          <cell r="B306" t="str">
            <v>DEFERRED REVENUE</v>
          </cell>
          <cell r="C306">
            <v>0</v>
          </cell>
        </row>
        <row r="307">
          <cell r="C307">
            <v>0</v>
          </cell>
        </row>
        <row r="308">
          <cell r="A308" t="str">
            <v>TOTAL</v>
          </cell>
          <cell r="B308" t="str">
            <v>DEFERRED REVENUE</v>
          </cell>
          <cell r="C308">
            <v>0</v>
          </cell>
        </row>
        <row r="310">
          <cell r="A310">
            <v>4735</v>
          </cell>
          <cell r="B310" t="str">
            <v>PAYABLE TO DEVELOPER</v>
          </cell>
          <cell r="C310">
            <v>0</v>
          </cell>
        </row>
        <row r="311">
          <cell r="C311">
            <v>0</v>
          </cell>
        </row>
        <row r="312">
          <cell r="A312" t="str">
            <v>TOTAL</v>
          </cell>
          <cell r="B312" t="str">
            <v>PAYABLE TO DEVELOPER</v>
          </cell>
          <cell r="C312">
            <v>0</v>
          </cell>
        </row>
        <row r="315">
          <cell r="A315" t="str">
            <v>TOTAL</v>
          </cell>
          <cell r="B315" t="str">
            <v>LIABILITIES</v>
          </cell>
          <cell r="C315">
            <v>-815719.39</v>
          </cell>
        </row>
        <row r="317">
          <cell r="A317">
            <v>4760</v>
          </cell>
          <cell r="B317" t="str">
            <v>COMMON STOCK</v>
          </cell>
          <cell r="C317">
            <v>-450000</v>
          </cell>
        </row>
        <row r="318">
          <cell r="A318">
            <v>4780</v>
          </cell>
          <cell r="B318" t="str">
            <v>PAID IN CAPITAL</v>
          </cell>
          <cell r="C318">
            <v>0</v>
          </cell>
        </row>
        <row r="319">
          <cell r="A319">
            <v>4785</v>
          </cell>
          <cell r="B319" t="str">
            <v>MISC PAID IN CAPITAL</v>
          </cell>
          <cell r="C319">
            <v>-277170.09999999998</v>
          </cell>
        </row>
        <row r="320">
          <cell r="A320">
            <v>4998</v>
          </cell>
          <cell r="B320" t="str">
            <v>RETAINED EARN-PRIOR YEARS</v>
          </cell>
          <cell r="C320">
            <v>-380086.22</v>
          </cell>
        </row>
        <row r="321">
          <cell r="C321">
            <v>0</v>
          </cell>
        </row>
        <row r="322">
          <cell r="A322" t="str">
            <v>TOTAL</v>
          </cell>
          <cell r="B322" t="str">
            <v>EQUITY</v>
          </cell>
          <cell r="C322">
            <v>-1107256.3199999998</v>
          </cell>
        </row>
        <row r="325">
          <cell r="A325" t="str">
            <v>TOTAL</v>
          </cell>
          <cell r="B325" t="str">
            <v>BALANCE SHEET</v>
          </cell>
          <cell r="C325">
            <v>-230958.03000000003</v>
          </cell>
        </row>
        <row r="327">
          <cell r="A327" t="str">
            <v>INCOME STATEMENT</v>
          </cell>
        </row>
        <row r="329">
          <cell r="A329">
            <v>5025</v>
          </cell>
          <cell r="B329" t="str">
            <v>WATER REVENUE-RESIDENTIAL</v>
          </cell>
          <cell r="C329">
            <v>-145723.63</v>
          </cell>
        </row>
        <row r="330">
          <cell r="A330">
            <v>5030</v>
          </cell>
          <cell r="B330" t="str">
            <v>WATER REVENUE-ACCRUALS</v>
          </cell>
          <cell r="C330">
            <v>59530.15</v>
          </cell>
        </row>
        <row r="331">
          <cell r="A331">
            <v>5035</v>
          </cell>
          <cell r="B331" t="str">
            <v>WATER REVENUE-COMMERCIAL</v>
          </cell>
          <cell r="C331">
            <v>-6424.73</v>
          </cell>
        </row>
        <row r="332">
          <cell r="A332">
            <v>5052</v>
          </cell>
          <cell r="B332" t="str">
            <v>WATER REVENUE-GUARANTEED</v>
          </cell>
          <cell r="C332">
            <v>-87391.18</v>
          </cell>
        </row>
        <row r="333">
          <cell r="A333">
            <v>5100</v>
          </cell>
          <cell r="B333" t="str">
            <v>SEWER REVENUE-RESIDENTIAL</v>
          </cell>
          <cell r="C333">
            <v>0</v>
          </cell>
        </row>
        <row r="334">
          <cell r="A334">
            <v>5105</v>
          </cell>
          <cell r="B334" t="str">
            <v>SEWER REVENUE-ACCRUALS</v>
          </cell>
          <cell r="C334">
            <v>0</v>
          </cell>
        </row>
        <row r="335">
          <cell r="A335">
            <v>5110</v>
          </cell>
          <cell r="B335" t="str">
            <v>SEWER REVENUE-COMMERCIAL</v>
          </cell>
          <cell r="C335">
            <v>0</v>
          </cell>
        </row>
        <row r="336">
          <cell r="A336">
            <v>5128</v>
          </cell>
          <cell r="B336" t="str">
            <v>SEWER REVENUE-GUARANTEED</v>
          </cell>
          <cell r="C336">
            <v>0</v>
          </cell>
        </row>
        <row r="337">
          <cell r="A337">
            <v>5265</v>
          </cell>
          <cell r="B337" t="str">
            <v>FORFEITED DISCOUNTS</v>
          </cell>
          <cell r="C337">
            <v>-4822.84</v>
          </cell>
        </row>
        <row r="338">
          <cell r="A338">
            <v>5270</v>
          </cell>
          <cell r="B338" t="str">
            <v>MISC SERVICE REVENUE</v>
          </cell>
          <cell r="C338">
            <v>-5415</v>
          </cell>
        </row>
        <row r="339">
          <cell r="A339">
            <v>5285</v>
          </cell>
          <cell r="B339" t="str">
            <v>OTHER W/S REVENUES</v>
          </cell>
          <cell r="C339">
            <v>-480</v>
          </cell>
        </row>
        <row r="340">
          <cell r="C340">
            <v>0</v>
          </cell>
        </row>
        <row r="341">
          <cell r="A341" t="str">
            <v>TOTAL</v>
          </cell>
          <cell r="B341" t="str">
            <v>REVENUE</v>
          </cell>
          <cell r="C341">
            <v>-190727.23</v>
          </cell>
        </row>
        <row r="343">
          <cell r="A343">
            <v>5435</v>
          </cell>
          <cell r="B343" t="str">
            <v>PURCHASED WATER-WATER SYS</v>
          </cell>
          <cell r="C343">
            <v>0</v>
          </cell>
        </row>
        <row r="344">
          <cell r="A344">
            <v>5455</v>
          </cell>
          <cell r="B344" t="str">
            <v>PURCHASED SEWER TREATMENT</v>
          </cell>
          <cell r="C344">
            <v>0</v>
          </cell>
        </row>
        <row r="345">
          <cell r="A345">
            <v>5460</v>
          </cell>
          <cell r="B345" t="str">
            <v>PURCHASED SEWER - BILLINGS</v>
          </cell>
          <cell r="C345">
            <v>0</v>
          </cell>
        </row>
        <row r="346">
          <cell r="C346">
            <v>0</v>
          </cell>
        </row>
        <row r="347">
          <cell r="A347" t="str">
            <v>TOTAL</v>
          </cell>
          <cell r="B347" t="str">
            <v>PURCHASED WATER AND SEWER</v>
          </cell>
          <cell r="C347">
            <v>0</v>
          </cell>
        </row>
        <row r="349">
          <cell r="A349">
            <v>5465</v>
          </cell>
          <cell r="B349" t="str">
            <v>ELEC PWR - WATER SYSTEM</v>
          </cell>
          <cell r="C349">
            <v>15006.67</v>
          </cell>
        </row>
        <row r="350">
          <cell r="A350">
            <v>5470</v>
          </cell>
          <cell r="B350" t="str">
            <v>ELEC PWR - SWR SYSTEM</v>
          </cell>
          <cell r="C350">
            <v>0</v>
          </cell>
        </row>
        <row r="351">
          <cell r="C351">
            <v>0</v>
          </cell>
        </row>
        <row r="352">
          <cell r="A352" t="str">
            <v>TOTAL</v>
          </cell>
          <cell r="B352" t="str">
            <v>ELECTRIC POWER</v>
          </cell>
          <cell r="C352">
            <v>15006.67</v>
          </cell>
        </row>
        <row r="354">
          <cell r="A354">
            <v>5480</v>
          </cell>
          <cell r="B354" t="str">
            <v>CHLORINE</v>
          </cell>
          <cell r="C354">
            <v>0</v>
          </cell>
        </row>
        <row r="355">
          <cell r="A355">
            <v>5485</v>
          </cell>
          <cell r="B355" t="str">
            <v>ODOR CONTROL CHEMICALS</v>
          </cell>
          <cell r="C355">
            <v>0</v>
          </cell>
        </row>
        <row r="356">
          <cell r="A356">
            <v>5490</v>
          </cell>
          <cell r="B356" t="str">
            <v>OTHER TREATMENT CHEMICALS</v>
          </cell>
          <cell r="C356">
            <v>0</v>
          </cell>
        </row>
        <row r="357">
          <cell r="C357">
            <v>0</v>
          </cell>
        </row>
        <row r="358">
          <cell r="A358" t="str">
            <v>TOTAL</v>
          </cell>
          <cell r="B358" t="str">
            <v>CHEMICALS</v>
          </cell>
          <cell r="C358">
            <v>0</v>
          </cell>
        </row>
        <row r="360">
          <cell r="A360">
            <v>5495</v>
          </cell>
          <cell r="B360" t="str">
            <v>METER READING</v>
          </cell>
          <cell r="C360">
            <v>3532.61</v>
          </cell>
        </row>
        <row r="361">
          <cell r="C361">
            <v>0</v>
          </cell>
        </row>
        <row r="362">
          <cell r="A362" t="str">
            <v>TOTAL</v>
          </cell>
          <cell r="B362" t="str">
            <v>METER READING</v>
          </cell>
          <cell r="C362">
            <v>3532.61</v>
          </cell>
        </row>
        <row r="364">
          <cell r="A364">
            <v>5505</v>
          </cell>
          <cell r="B364" t="str">
            <v>AGENCY EXPENSE</v>
          </cell>
          <cell r="C364">
            <v>331.4</v>
          </cell>
        </row>
        <row r="365">
          <cell r="A365">
            <v>5510</v>
          </cell>
          <cell r="B365" t="str">
            <v>UNCOLLECTIBLE ACCOUNTS</v>
          </cell>
          <cell r="C365">
            <v>10374.1</v>
          </cell>
        </row>
        <row r="366">
          <cell r="C366">
            <v>0</v>
          </cell>
        </row>
        <row r="367">
          <cell r="A367" t="str">
            <v>TOTAL</v>
          </cell>
          <cell r="B367" t="str">
            <v>BAD DEBT EXPENSE</v>
          </cell>
          <cell r="C367">
            <v>10705.5</v>
          </cell>
        </row>
        <row r="369">
          <cell r="A369">
            <v>5525</v>
          </cell>
          <cell r="B369" t="str">
            <v>BILL STOCK</v>
          </cell>
          <cell r="C369">
            <v>117.43</v>
          </cell>
        </row>
        <row r="370">
          <cell r="A370">
            <v>5530</v>
          </cell>
          <cell r="B370" t="str">
            <v>BILLING COMPUTER SUPPLIES</v>
          </cell>
          <cell r="C370">
            <v>255.48</v>
          </cell>
        </row>
        <row r="371">
          <cell r="A371">
            <v>5535</v>
          </cell>
          <cell r="B371" t="str">
            <v>BILLING ENVELOPES</v>
          </cell>
          <cell r="C371">
            <v>1349.29</v>
          </cell>
        </row>
        <row r="372">
          <cell r="A372">
            <v>5540</v>
          </cell>
          <cell r="B372" t="str">
            <v>BILLING POSTAGE</v>
          </cell>
          <cell r="C372">
            <v>8706.02</v>
          </cell>
        </row>
        <row r="373">
          <cell r="A373">
            <v>5545</v>
          </cell>
          <cell r="B373" t="str">
            <v>CUSTOMER SERVICE PRINTING</v>
          </cell>
          <cell r="C373">
            <v>706.31</v>
          </cell>
        </row>
        <row r="374">
          <cell r="C374">
            <v>0</v>
          </cell>
        </row>
        <row r="375">
          <cell r="A375" t="str">
            <v>TOTAL</v>
          </cell>
          <cell r="B375" t="str">
            <v>BILLING &amp; CUSTOMER SERVICE EXPENSE</v>
          </cell>
          <cell r="C375">
            <v>11134.53</v>
          </cell>
        </row>
        <row r="377">
          <cell r="A377">
            <v>5625</v>
          </cell>
          <cell r="B377" t="str">
            <v>401K/ESOP CONTRIBUTIONS</v>
          </cell>
          <cell r="C377">
            <v>7256.99</v>
          </cell>
        </row>
        <row r="378">
          <cell r="A378">
            <v>5630</v>
          </cell>
          <cell r="B378" t="str">
            <v>DENTAL PREMIUMS</v>
          </cell>
          <cell r="C378">
            <v>311.05</v>
          </cell>
        </row>
        <row r="379">
          <cell r="A379">
            <v>5635</v>
          </cell>
          <cell r="B379" t="str">
            <v>DENTAL INS REIMBURSEMENTS</v>
          </cell>
          <cell r="C379">
            <v>2493.3200000000002</v>
          </cell>
        </row>
        <row r="380">
          <cell r="A380">
            <v>5640</v>
          </cell>
          <cell r="B380" t="str">
            <v>EMP PENSIONS &amp; BENEFITS</v>
          </cell>
          <cell r="C380">
            <v>0</v>
          </cell>
        </row>
        <row r="381">
          <cell r="A381">
            <v>5645</v>
          </cell>
          <cell r="B381" t="str">
            <v>EMPLOYEE INS DEDUCTIONS</v>
          </cell>
          <cell r="C381">
            <v>-9484.5300000000007</v>
          </cell>
        </row>
        <row r="382">
          <cell r="A382">
            <v>5650</v>
          </cell>
          <cell r="B382" t="str">
            <v>HEALTH COSTS &amp; OTHER</v>
          </cell>
          <cell r="C382">
            <v>440.29</v>
          </cell>
        </row>
        <row r="383">
          <cell r="A383">
            <v>5655</v>
          </cell>
          <cell r="B383" t="str">
            <v>HEALTH INS REIMBURSEMENTS</v>
          </cell>
          <cell r="C383">
            <v>35697.480000000003</v>
          </cell>
        </row>
        <row r="384">
          <cell r="A384">
            <v>5660</v>
          </cell>
          <cell r="B384" t="str">
            <v>OTHER EMP PENSION/BENEFITS</v>
          </cell>
          <cell r="C384">
            <v>4602.82</v>
          </cell>
        </row>
        <row r="385">
          <cell r="A385">
            <v>5665</v>
          </cell>
          <cell r="B385" t="str">
            <v>PENSION CONTRIBUTIONS</v>
          </cell>
          <cell r="C385">
            <v>5752.88</v>
          </cell>
        </row>
        <row r="386">
          <cell r="A386">
            <v>5670</v>
          </cell>
          <cell r="B386" t="str">
            <v>TERM LIFE INS</v>
          </cell>
          <cell r="C386">
            <v>1394.2</v>
          </cell>
        </row>
        <row r="387">
          <cell r="A387">
            <v>5675</v>
          </cell>
          <cell r="B387" t="str">
            <v>TERM LIFE INS-OPT</v>
          </cell>
          <cell r="C387">
            <v>-29.09</v>
          </cell>
        </row>
        <row r="388">
          <cell r="A388">
            <v>5680</v>
          </cell>
          <cell r="B388" t="str">
            <v>DEPEND LIFE INS-OPT</v>
          </cell>
          <cell r="C388">
            <v>-39.75</v>
          </cell>
        </row>
        <row r="389">
          <cell r="A389">
            <v>5690</v>
          </cell>
          <cell r="B389" t="str">
            <v>TUITION</v>
          </cell>
          <cell r="C389">
            <v>999.39</v>
          </cell>
        </row>
        <row r="390">
          <cell r="C390">
            <v>0</v>
          </cell>
        </row>
        <row r="391">
          <cell r="A391" t="str">
            <v>TOTAL</v>
          </cell>
          <cell r="B391" t="str">
            <v>EMPLOYEE PENSION &amp; BENEFITS EXPENSE</v>
          </cell>
          <cell r="C391">
            <v>49395.05</v>
          </cell>
        </row>
        <row r="393">
          <cell r="A393">
            <v>5715</v>
          </cell>
          <cell r="B393" t="str">
            <v>INSURANCE-OTHER</v>
          </cell>
          <cell r="C393">
            <v>21579.65</v>
          </cell>
        </row>
        <row r="394">
          <cell r="C394">
            <v>0</v>
          </cell>
        </row>
        <row r="395">
          <cell r="A395" t="str">
            <v>TOTAL</v>
          </cell>
          <cell r="B395" t="str">
            <v>INSURANCE EXPENSE</v>
          </cell>
          <cell r="C395">
            <v>21579.65</v>
          </cell>
        </row>
        <row r="397">
          <cell r="A397">
            <v>5735</v>
          </cell>
          <cell r="B397" t="str">
            <v>COMPUTER MAINTENANCE</v>
          </cell>
          <cell r="C397">
            <v>11082.46</v>
          </cell>
        </row>
        <row r="398">
          <cell r="A398">
            <v>5740</v>
          </cell>
          <cell r="B398" t="str">
            <v>COMPUTER SUPPLIES</v>
          </cell>
          <cell r="C398">
            <v>2271.84</v>
          </cell>
        </row>
        <row r="399">
          <cell r="A399">
            <v>5745</v>
          </cell>
          <cell r="B399" t="str">
            <v>COMPUTER AMORT &amp; PROG COST</v>
          </cell>
          <cell r="C399">
            <v>224.55</v>
          </cell>
        </row>
        <row r="400">
          <cell r="A400">
            <v>5750</v>
          </cell>
          <cell r="B400" t="str">
            <v>INTERNET SUPPLIER</v>
          </cell>
          <cell r="C400">
            <v>203.87</v>
          </cell>
        </row>
        <row r="401">
          <cell r="A401">
            <v>5755</v>
          </cell>
          <cell r="B401" t="str">
            <v>MICROFILMING</v>
          </cell>
          <cell r="C401">
            <v>29.12</v>
          </cell>
        </row>
        <row r="402">
          <cell r="A402">
            <v>5760</v>
          </cell>
          <cell r="B402" t="str">
            <v>WEBSITE DEVELOPMENT</v>
          </cell>
          <cell r="C402">
            <v>23.67</v>
          </cell>
        </row>
        <row r="403">
          <cell r="C403">
            <v>0</v>
          </cell>
        </row>
        <row r="404">
          <cell r="A404" t="str">
            <v>TOTAL</v>
          </cell>
          <cell r="B404" t="str">
            <v>IT DEPARTMENT</v>
          </cell>
          <cell r="C404">
            <v>13835.51</v>
          </cell>
        </row>
        <row r="406">
          <cell r="A406">
            <v>5785</v>
          </cell>
          <cell r="B406" t="str">
            <v>ADVERTISING/MARKETING</v>
          </cell>
          <cell r="C406">
            <v>120.05</v>
          </cell>
        </row>
        <row r="407">
          <cell r="A407">
            <v>5790</v>
          </cell>
          <cell r="B407" t="str">
            <v>BANK SERVICE CHARGE</v>
          </cell>
          <cell r="C407">
            <v>621.96</v>
          </cell>
        </row>
        <row r="408">
          <cell r="A408">
            <v>5800</v>
          </cell>
          <cell r="B408" t="str">
            <v>LETTER OF CREDIT FEE</v>
          </cell>
          <cell r="C408">
            <v>81.849999999999994</v>
          </cell>
        </row>
        <row r="409">
          <cell r="A409">
            <v>5805</v>
          </cell>
          <cell r="B409" t="str">
            <v>LICENSE FEES</v>
          </cell>
          <cell r="C409">
            <v>4.76</v>
          </cell>
        </row>
        <row r="410">
          <cell r="A410">
            <v>5810</v>
          </cell>
          <cell r="B410" t="str">
            <v>MEMBERSHIPS</v>
          </cell>
          <cell r="C410">
            <v>437.1</v>
          </cell>
        </row>
        <row r="411">
          <cell r="A411">
            <v>5815</v>
          </cell>
          <cell r="B411" t="str">
            <v>PENALTIES/FINES</v>
          </cell>
          <cell r="C411">
            <v>1.1399999999999999</v>
          </cell>
        </row>
        <row r="412">
          <cell r="A412">
            <v>5820</v>
          </cell>
          <cell r="B412" t="str">
            <v>TRAINING EXPENSE</v>
          </cell>
          <cell r="C412">
            <v>1605.71</v>
          </cell>
        </row>
        <row r="413">
          <cell r="A413">
            <v>5825</v>
          </cell>
          <cell r="B413" t="str">
            <v>OTHER MISC EXPENSE</v>
          </cell>
          <cell r="C413">
            <v>43.24</v>
          </cell>
        </row>
        <row r="414">
          <cell r="C414">
            <v>0</v>
          </cell>
        </row>
        <row r="415">
          <cell r="A415" t="str">
            <v>TOTAL</v>
          </cell>
          <cell r="B415" t="str">
            <v>MISCELLANEOUS EXPENSE</v>
          </cell>
          <cell r="C415">
            <v>2915.81</v>
          </cell>
        </row>
        <row r="417">
          <cell r="A417">
            <v>5855</v>
          </cell>
          <cell r="B417" t="str">
            <v>ANSWERING SERVICE</v>
          </cell>
          <cell r="C417">
            <v>0</v>
          </cell>
        </row>
        <row r="418">
          <cell r="A418">
            <v>5860</v>
          </cell>
          <cell r="B418" t="str">
            <v>CLEANING SUPPLIES</v>
          </cell>
          <cell r="C418">
            <v>0</v>
          </cell>
        </row>
        <row r="419">
          <cell r="A419">
            <v>5865</v>
          </cell>
          <cell r="B419" t="str">
            <v>COPY MACHINE</v>
          </cell>
          <cell r="C419">
            <v>0</v>
          </cell>
        </row>
        <row r="420">
          <cell r="A420">
            <v>5870</v>
          </cell>
          <cell r="B420" t="str">
            <v>HOLIDAY EVENTS/PICNICS</v>
          </cell>
          <cell r="C420">
            <v>0</v>
          </cell>
        </row>
        <row r="421">
          <cell r="A421">
            <v>5875</v>
          </cell>
          <cell r="B421" t="str">
            <v>KITCHEN SUPPLIES</v>
          </cell>
          <cell r="C421">
            <v>0</v>
          </cell>
        </row>
        <row r="422">
          <cell r="A422">
            <v>5880</v>
          </cell>
          <cell r="B422" t="str">
            <v>OFFICE SUPPLY STORES</v>
          </cell>
          <cell r="C422">
            <v>0</v>
          </cell>
        </row>
        <row r="423">
          <cell r="A423">
            <v>5885</v>
          </cell>
          <cell r="B423" t="str">
            <v>PRINTING/BLUEPRINTS</v>
          </cell>
          <cell r="C423">
            <v>0</v>
          </cell>
        </row>
        <row r="424">
          <cell r="A424">
            <v>5890</v>
          </cell>
          <cell r="B424" t="str">
            <v>PUBL SUBSCRIPTIONS/TAPES</v>
          </cell>
          <cell r="C424">
            <v>0</v>
          </cell>
        </row>
        <row r="425">
          <cell r="A425">
            <v>5895</v>
          </cell>
          <cell r="B425" t="str">
            <v>SHIPPING CHARGES</v>
          </cell>
          <cell r="C425">
            <v>0</v>
          </cell>
        </row>
        <row r="426">
          <cell r="A426">
            <v>5900</v>
          </cell>
          <cell r="B426" t="str">
            <v>OTHER OFFICE EXPENSES</v>
          </cell>
          <cell r="C426">
            <v>0</v>
          </cell>
        </row>
        <row r="427">
          <cell r="C427">
            <v>0</v>
          </cell>
        </row>
        <row r="428">
          <cell r="A428" t="str">
            <v>TOTAL</v>
          </cell>
          <cell r="B428" t="str">
            <v>OFFICE EXPENSE</v>
          </cell>
          <cell r="C428">
            <v>0</v>
          </cell>
        </row>
        <row r="430">
          <cell r="A430">
            <v>5930</v>
          </cell>
          <cell r="B430" t="str">
            <v>OFFICE ELECTRIC</v>
          </cell>
          <cell r="C430">
            <v>0</v>
          </cell>
        </row>
        <row r="431">
          <cell r="A431">
            <v>5935</v>
          </cell>
          <cell r="B431" t="str">
            <v>OFFICE GAS</v>
          </cell>
          <cell r="C431">
            <v>0</v>
          </cell>
        </row>
        <row r="432">
          <cell r="A432">
            <v>5940</v>
          </cell>
          <cell r="B432" t="str">
            <v>OFFICE WATER</v>
          </cell>
          <cell r="C432">
            <v>0</v>
          </cell>
        </row>
        <row r="433">
          <cell r="A433">
            <v>5945</v>
          </cell>
          <cell r="B433" t="str">
            <v>OFFICE TELECOM</v>
          </cell>
          <cell r="C433">
            <v>0</v>
          </cell>
        </row>
        <row r="434">
          <cell r="A434">
            <v>5950</v>
          </cell>
          <cell r="B434" t="str">
            <v>OFFICE GARBAGE REMOVAL</v>
          </cell>
          <cell r="C434">
            <v>0</v>
          </cell>
        </row>
        <row r="435">
          <cell r="A435">
            <v>5955</v>
          </cell>
          <cell r="B435" t="str">
            <v>OFFICE LANDSCAPE / MOW / PLOW</v>
          </cell>
          <cell r="C435">
            <v>0</v>
          </cell>
        </row>
        <row r="436">
          <cell r="A436">
            <v>5960</v>
          </cell>
          <cell r="B436" t="str">
            <v>OFFICE ALARM SYS PHONE EXP</v>
          </cell>
          <cell r="C436">
            <v>0</v>
          </cell>
        </row>
        <row r="437">
          <cell r="A437">
            <v>5965</v>
          </cell>
          <cell r="B437" t="str">
            <v>OFFICE MAINTENANCE</v>
          </cell>
          <cell r="C437">
            <v>0</v>
          </cell>
        </row>
        <row r="438">
          <cell r="A438">
            <v>5970</v>
          </cell>
          <cell r="B438" t="str">
            <v>OFFICE CLEANING SERVICE</v>
          </cell>
          <cell r="C438">
            <v>0</v>
          </cell>
        </row>
        <row r="439">
          <cell r="A439">
            <v>5975</v>
          </cell>
          <cell r="B439" t="str">
            <v>OFFICE MACHINE/HEAT&amp;COOL</v>
          </cell>
          <cell r="C439">
            <v>0</v>
          </cell>
        </row>
        <row r="440">
          <cell r="A440">
            <v>5980</v>
          </cell>
          <cell r="B440" t="str">
            <v>OTHER OFFICE UTILITIES</v>
          </cell>
          <cell r="C440">
            <v>0</v>
          </cell>
        </row>
        <row r="441">
          <cell r="A441">
            <v>5985</v>
          </cell>
          <cell r="B441" t="str">
            <v>TELEMETERING PHONE EXPENSE</v>
          </cell>
          <cell r="C441">
            <v>0</v>
          </cell>
        </row>
        <row r="442">
          <cell r="C442">
            <v>0</v>
          </cell>
        </row>
        <row r="443">
          <cell r="A443" t="str">
            <v>TOTAL</v>
          </cell>
          <cell r="B443" t="str">
            <v>OFFICE UTILITIES/MAINTENANCE</v>
          </cell>
          <cell r="C443">
            <v>0</v>
          </cell>
        </row>
        <row r="445">
          <cell r="A445">
            <v>6005</v>
          </cell>
          <cell r="B445" t="str">
            <v>ACCOUNTING STUDIES</v>
          </cell>
          <cell r="C445">
            <v>0</v>
          </cell>
        </row>
        <row r="446">
          <cell r="A446">
            <v>6010</v>
          </cell>
          <cell r="B446" t="str">
            <v>AUDIT FEES</v>
          </cell>
          <cell r="C446">
            <v>0</v>
          </cell>
        </row>
        <row r="447">
          <cell r="A447">
            <v>6015</v>
          </cell>
          <cell r="B447" t="str">
            <v>EMPLOY FINDER FEES</v>
          </cell>
          <cell r="C447">
            <v>0</v>
          </cell>
        </row>
        <row r="448">
          <cell r="A448">
            <v>6020</v>
          </cell>
          <cell r="B448" t="str">
            <v>ENGINEERING FEES</v>
          </cell>
          <cell r="C448">
            <v>0</v>
          </cell>
        </row>
        <row r="449">
          <cell r="A449">
            <v>6025</v>
          </cell>
          <cell r="B449" t="str">
            <v>LEGAL FEES</v>
          </cell>
          <cell r="C449">
            <v>0</v>
          </cell>
        </row>
        <row r="450">
          <cell r="A450">
            <v>6035</v>
          </cell>
          <cell r="B450" t="str">
            <v>PAYROLL SERVICES</v>
          </cell>
          <cell r="C450">
            <v>0</v>
          </cell>
        </row>
        <row r="451">
          <cell r="A451">
            <v>6040</v>
          </cell>
          <cell r="B451" t="str">
            <v>TAX RETURN REVIEW</v>
          </cell>
          <cell r="C451">
            <v>0</v>
          </cell>
        </row>
        <row r="452">
          <cell r="A452">
            <v>6045</v>
          </cell>
          <cell r="B452" t="str">
            <v>TEMP EMPLOY - CLERICAL</v>
          </cell>
          <cell r="C452">
            <v>0</v>
          </cell>
        </row>
        <row r="453">
          <cell r="A453">
            <v>6050</v>
          </cell>
          <cell r="B453" t="str">
            <v>OTHER OUTSIDE SERVICES</v>
          </cell>
          <cell r="C453">
            <v>0</v>
          </cell>
        </row>
        <row r="454">
          <cell r="C454">
            <v>0</v>
          </cell>
        </row>
        <row r="455">
          <cell r="A455" t="str">
            <v>TOTAL</v>
          </cell>
          <cell r="B455" t="str">
            <v>OUTSIDE SERVICE EXPENSE</v>
          </cell>
          <cell r="C455">
            <v>0</v>
          </cell>
        </row>
        <row r="457">
          <cell r="A457">
            <v>6065</v>
          </cell>
          <cell r="B457" t="str">
            <v>RATE CASE AMORT EXPENSE</v>
          </cell>
          <cell r="C457">
            <v>0</v>
          </cell>
        </row>
        <row r="458">
          <cell r="A458">
            <v>6070</v>
          </cell>
          <cell r="B458" t="str">
            <v>MISC REG MATTERS COMM EXP</v>
          </cell>
          <cell r="C458">
            <v>0</v>
          </cell>
        </row>
        <row r="459">
          <cell r="A459">
            <v>6075</v>
          </cell>
          <cell r="B459" t="str">
            <v>WATER RESOURCE CONSERV EXP</v>
          </cell>
          <cell r="C459">
            <v>0</v>
          </cell>
        </row>
        <row r="460">
          <cell r="C460">
            <v>0</v>
          </cell>
        </row>
        <row r="461">
          <cell r="A461" t="str">
            <v>TOTAL</v>
          </cell>
          <cell r="B461" t="str">
            <v>RATE CASE EXPENSE</v>
          </cell>
          <cell r="C461">
            <v>0</v>
          </cell>
        </row>
        <row r="463">
          <cell r="A463">
            <v>6090</v>
          </cell>
          <cell r="B463" t="str">
            <v>RENT</v>
          </cell>
          <cell r="C463">
            <v>0</v>
          </cell>
        </row>
        <row r="464">
          <cell r="C464">
            <v>0</v>
          </cell>
        </row>
        <row r="465">
          <cell r="A465" t="str">
            <v>TOTAL</v>
          </cell>
          <cell r="B465" t="str">
            <v>RENT EXPENSE</v>
          </cell>
          <cell r="C465">
            <v>0</v>
          </cell>
        </row>
        <row r="467">
          <cell r="A467">
            <v>6105</v>
          </cell>
          <cell r="B467" t="str">
            <v>SALARIES-SYSTEM PROJECT</v>
          </cell>
          <cell r="C467">
            <v>0</v>
          </cell>
        </row>
        <row r="468">
          <cell r="A468">
            <v>6110</v>
          </cell>
          <cell r="B468" t="str">
            <v>SALARIES-ACCTG/FINANCE</v>
          </cell>
          <cell r="C468">
            <v>0</v>
          </cell>
        </row>
        <row r="469">
          <cell r="A469">
            <v>6115</v>
          </cell>
          <cell r="B469" t="str">
            <v>SALARIES-ADMIN</v>
          </cell>
          <cell r="C469">
            <v>0</v>
          </cell>
        </row>
        <row r="470">
          <cell r="A470">
            <v>6120</v>
          </cell>
          <cell r="B470" t="str">
            <v>SALARIES-OFFICERS/STKHLDR</v>
          </cell>
          <cell r="C470">
            <v>0</v>
          </cell>
        </row>
        <row r="471">
          <cell r="A471">
            <v>6125</v>
          </cell>
          <cell r="B471" t="str">
            <v>SALARIES-HR</v>
          </cell>
          <cell r="C471">
            <v>0</v>
          </cell>
        </row>
        <row r="472">
          <cell r="A472">
            <v>6130</v>
          </cell>
          <cell r="B472" t="str">
            <v>SALARIES-MIS</v>
          </cell>
          <cell r="C472">
            <v>0</v>
          </cell>
        </row>
        <row r="473">
          <cell r="A473">
            <v>6135</v>
          </cell>
          <cell r="B473" t="str">
            <v>SALARIES-LEADERSHIP OPS</v>
          </cell>
          <cell r="C473">
            <v>0</v>
          </cell>
        </row>
        <row r="474">
          <cell r="A474">
            <v>6140</v>
          </cell>
          <cell r="B474" t="str">
            <v>SALARIES-REGULATORY</v>
          </cell>
          <cell r="C474">
            <v>0</v>
          </cell>
        </row>
        <row r="475">
          <cell r="A475">
            <v>6145</v>
          </cell>
          <cell r="B475" t="str">
            <v>SALARIES-CUSTOMER SERVICE</v>
          </cell>
          <cell r="C475">
            <v>0</v>
          </cell>
        </row>
        <row r="476">
          <cell r="A476">
            <v>6150</v>
          </cell>
          <cell r="B476" t="str">
            <v>SALARIES-OPERATIONS FIELD</v>
          </cell>
          <cell r="C476">
            <v>0</v>
          </cell>
        </row>
        <row r="477">
          <cell r="A477">
            <v>6155</v>
          </cell>
          <cell r="B477" t="str">
            <v>SALARIES-OPERATIONS OFFICE</v>
          </cell>
          <cell r="C477">
            <v>0</v>
          </cell>
        </row>
        <row r="478">
          <cell r="A478">
            <v>6160</v>
          </cell>
          <cell r="B478" t="str">
            <v>SALARIES-CHGD TO PLT-WSC</v>
          </cell>
          <cell r="C478">
            <v>0</v>
          </cell>
        </row>
        <row r="479">
          <cell r="A479">
            <v>6165</v>
          </cell>
          <cell r="B479" t="str">
            <v>CAPITALIZED TIME ADJUSTMENT</v>
          </cell>
          <cell r="C479">
            <v>0</v>
          </cell>
        </row>
        <row r="480">
          <cell r="C480">
            <v>0</v>
          </cell>
        </row>
        <row r="481">
          <cell r="A481" t="str">
            <v>TOTAL</v>
          </cell>
          <cell r="B481" t="str">
            <v>SALARIES &amp; WAGES</v>
          </cell>
          <cell r="C481">
            <v>0</v>
          </cell>
        </row>
        <row r="483">
          <cell r="A483">
            <v>6185</v>
          </cell>
          <cell r="B483" t="str">
            <v>MARKETING: TRAVELS/LODGING</v>
          </cell>
          <cell r="C483">
            <v>0</v>
          </cell>
        </row>
        <row r="484">
          <cell r="A484">
            <v>6190</v>
          </cell>
          <cell r="B484" t="str">
            <v>TRAVEL AIRFARE</v>
          </cell>
          <cell r="C484">
            <v>0</v>
          </cell>
        </row>
        <row r="485">
          <cell r="A485">
            <v>6195</v>
          </cell>
          <cell r="B485" t="str">
            <v>TRAVEL TRANSPORTATION</v>
          </cell>
          <cell r="C485">
            <v>0</v>
          </cell>
        </row>
        <row r="486">
          <cell r="A486">
            <v>6200</v>
          </cell>
          <cell r="B486" t="str">
            <v>MARKETING: MEALS &amp; RELATED EXP</v>
          </cell>
          <cell r="C486">
            <v>0</v>
          </cell>
        </row>
        <row r="487">
          <cell r="A487">
            <v>6205</v>
          </cell>
          <cell r="B487" t="str">
            <v>TRAVEL ENTERTAINMENT</v>
          </cell>
          <cell r="C487">
            <v>0</v>
          </cell>
        </row>
        <row r="488">
          <cell r="A488">
            <v>6207</v>
          </cell>
          <cell r="B488" t="str">
            <v>TRAVEL OTHER</v>
          </cell>
          <cell r="C488">
            <v>0</v>
          </cell>
        </row>
        <row r="489">
          <cell r="C489">
            <v>0</v>
          </cell>
        </row>
        <row r="490">
          <cell r="A490" t="str">
            <v>TOTAL</v>
          </cell>
          <cell r="B490" t="str">
            <v>TRAVEL EXPENSE</v>
          </cell>
          <cell r="C490">
            <v>0</v>
          </cell>
        </row>
        <row r="492">
          <cell r="A492">
            <v>6215</v>
          </cell>
          <cell r="B492" t="str">
            <v>FUEL</v>
          </cell>
          <cell r="C492">
            <v>0</v>
          </cell>
        </row>
        <row r="493">
          <cell r="A493">
            <v>6220</v>
          </cell>
          <cell r="B493" t="str">
            <v>AUTO REPAIR/TIRES</v>
          </cell>
          <cell r="C493">
            <v>0</v>
          </cell>
        </row>
        <row r="494">
          <cell r="A494">
            <v>6225</v>
          </cell>
          <cell r="B494" t="str">
            <v>AUTO LICENSES</v>
          </cell>
          <cell r="C494">
            <v>0</v>
          </cell>
        </row>
        <row r="495">
          <cell r="A495">
            <v>6230</v>
          </cell>
          <cell r="B495" t="str">
            <v>OTHER TRANS EXPENSES</v>
          </cell>
          <cell r="C495">
            <v>0</v>
          </cell>
        </row>
        <row r="496">
          <cell r="C496">
            <v>0</v>
          </cell>
        </row>
        <row r="497">
          <cell r="A497" t="str">
            <v>TOTAL</v>
          </cell>
          <cell r="B497" t="str">
            <v>FLEET TRANSPORTATION EXPENSE</v>
          </cell>
          <cell r="C497">
            <v>0</v>
          </cell>
        </row>
        <row r="499">
          <cell r="A499">
            <v>6255</v>
          </cell>
          <cell r="B499" t="str">
            <v>TEST-WATER</v>
          </cell>
          <cell r="C499">
            <v>2006.39</v>
          </cell>
        </row>
        <row r="500">
          <cell r="A500">
            <v>6260</v>
          </cell>
          <cell r="B500" t="str">
            <v>TEST-EQUIP/CHEMICAL</v>
          </cell>
          <cell r="C500">
            <v>1064.83</v>
          </cell>
        </row>
        <row r="501">
          <cell r="A501">
            <v>6265</v>
          </cell>
          <cell r="B501" t="str">
            <v>TEST-SAFE WATER DRINKING</v>
          </cell>
          <cell r="C501">
            <v>0</v>
          </cell>
        </row>
        <row r="502">
          <cell r="A502">
            <v>6270</v>
          </cell>
          <cell r="B502" t="str">
            <v>TEST-SEWER</v>
          </cell>
          <cell r="C502">
            <v>0</v>
          </cell>
        </row>
        <row r="503">
          <cell r="C503">
            <v>0</v>
          </cell>
        </row>
        <row r="504">
          <cell r="A504" t="str">
            <v>TOTAL</v>
          </cell>
          <cell r="B504" t="str">
            <v>MAINTENANCE TESTING</v>
          </cell>
          <cell r="C504">
            <v>3071.2200000000003</v>
          </cell>
        </row>
        <row r="506">
          <cell r="A506">
            <v>6285</v>
          </cell>
          <cell r="B506" t="str">
            <v>WATER-MAINT SUPPLIES</v>
          </cell>
          <cell r="C506">
            <v>818.17</v>
          </cell>
        </row>
        <row r="507">
          <cell r="A507">
            <v>6290</v>
          </cell>
          <cell r="B507" t="str">
            <v>WATER-MAINT REPAIRS</v>
          </cell>
          <cell r="C507">
            <v>233.75</v>
          </cell>
        </row>
        <row r="508">
          <cell r="A508">
            <v>6295</v>
          </cell>
          <cell r="B508" t="str">
            <v>WATER-MAIN BREAKS</v>
          </cell>
          <cell r="C508">
            <v>0</v>
          </cell>
        </row>
        <row r="509">
          <cell r="A509">
            <v>6300</v>
          </cell>
          <cell r="B509" t="str">
            <v>WATER-ELEC EQUIPT REPAIR</v>
          </cell>
          <cell r="C509">
            <v>0</v>
          </cell>
        </row>
        <row r="510">
          <cell r="A510">
            <v>6305</v>
          </cell>
          <cell r="B510" t="str">
            <v>WATER-PERMITS</v>
          </cell>
          <cell r="C510">
            <v>0</v>
          </cell>
        </row>
        <row r="511">
          <cell r="A511">
            <v>6310</v>
          </cell>
          <cell r="B511" t="str">
            <v>WATER-OTHER MAINT EXP</v>
          </cell>
          <cell r="C511">
            <v>1831.48</v>
          </cell>
        </row>
        <row r="512">
          <cell r="A512">
            <v>6320</v>
          </cell>
          <cell r="B512" t="str">
            <v>SEWER-MAINT SUPPLIES</v>
          </cell>
          <cell r="C512">
            <v>0</v>
          </cell>
        </row>
        <row r="513">
          <cell r="A513">
            <v>6325</v>
          </cell>
          <cell r="B513" t="str">
            <v>SEWER-MAINT REPAIRS</v>
          </cell>
          <cell r="C513">
            <v>0</v>
          </cell>
        </row>
        <row r="514">
          <cell r="A514">
            <v>6330</v>
          </cell>
          <cell r="B514" t="str">
            <v>SEWER-MAIN BREAKS</v>
          </cell>
          <cell r="C514">
            <v>0</v>
          </cell>
        </row>
        <row r="515">
          <cell r="A515">
            <v>6335</v>
          </cell>
          <cell r="B515" t="str">
            <v>SEWER-ELEC EQUIPT REPAIR</v>
          </cell>
          <cell r="C515">
            <v>0</v>
          </cell>
        </row>
        <row r="516">
          <cell r="A516">
            <v>6340</v>
          </cell>
          <cell r="B516" t="str">
            <v>SEWER-PERMITS</v>
          </cell>
          <cell r="C516">
            <v>0</v>
          </cell>
        </row>
        <row r="517">
          <cell r="A517">
            <v>6345</v>
          </cell>
          <cell r="B517" t="str">
            <v>SEWER-OTHER MAINT EXP</v>
          </cell>
          <cell r="C517">
            <v>0</v>
          </cell>
        </row>
        <row r="518">
          <cell r="A518">
            <v>6355</v>
          </cell>
          <cell r="B518" t="str">
            <v>DEFERRED MAINT EXPENSE</v>
          </cell>
          <cell r="C518">
            <v>0</v>
          </cell>
        </row>
        <row r="519">
          <cell r="A519">
            <v>6360</v>
          </cell>
          <cell r="B519" t="str">
            <v>COMMUNICATION EXPENSE</v>
          </cell>
          <cell r="C519">
            <v>0</v>
          </cell>
        </row>
        <row r="520">
          <cell r="A520">
            <v>6370</v>
          </cell>
          <cell r="B520" t="str">
            <v>OPER CONTRACTED WORKERS</v>
          </cell>
          <cell r="C520">
            <v>0</v>
          </cell>
        </row>
        <row r="521">
          <cell r="A521">
            <v>6380</v>
          </cell>
          <cell r="B521" t="str">
            <v>REPAIRS &amp; MAINT-MAINT,LAND</v>
          </cell>
          <cell r="C521">
            <v>0</v>
          </cell>
        </row>
        <row r="522">
          <cell r="A522">
            <v>6385</v>
          </cell>
          <cell r="B522" t="str">
            <v>UNIFORMS</v>
          </cell>
          <cell r="C522">
            <v>0</v>
          </cell>
        </row>
        <row r="523">
          <cell r="A523">
            <v>6390</v>
          </cell>
          <cell r="B523" t="str">
            <v>WEATHER/HURRICANE COSTS</v>
          </cell>
          <cell r="C523">
            <v>0</v>
          </cell>
        </row>
        <row r="524">
          <cell r="A524">
            <v>6400</v>
          </cell>
          <cell r="B524" t="str">
            <v>SEWER RODDING</v>
          </cell>
          <cell r="C524">
            <v>0</v>
          </cell>
        </row>
        <row r="525">
          <cell r="A525">
            <v>6410</v>
          </cell>
          <cell r="B525" t="str">
            <v>SLUDGE HAULING</v>
          </cell>
          <cell r="C525">
            <v>0</v>
          </cell>
        </row>
        <row r="526">
          <cell r="C526">
            <v>0</v>
          </cell>
        </row>
        <row r="527">
          <cell r="A527" t="str">
            <v>TOTAL</v>
          </cell>
          <cell r="B527" t="str">
            <v>MAINTENANCE EXPENSE</v>
          </cell>
          <cell r="C527">
            <v>2883.4</v>
          </cell>
        </row>
        <row r="529">
          <cell r="A529">
            <v>6445</v>
          </cell>
          <cell r="B529" t="str">
            <v>DEPREC-WATER PLANT</v>
          </cell>
          <cell r="C529">
            <v>302.04000000000002</v>
          </cell>
        </row>
        <row r="530">
          <cell r="A530">
            <v>6455</v>
          </cell>
          <cell r="B530" t="str">
            <v>DEPREC-STRUCT &amp; IMPRV SRC SUPPLY</v>
          </cell>
          <cell r="C530">
            <v>477.89</v>
          </cell>
        </row>
        <row r="531">
          <cell r="A531">
            <v>6460</v>
          </cell>
          <cell r="B531" t="str">
            <v>DEPREC-STRUCT &amp; IMPRV WTP</v>
          </cell>
          <cell r="C531">
            <v>422.24</v>
          </cell>
        </row>
        <row r="532">
          <cell r="A532">
            <v>6470</v>
          </cell>
          <cell r="B532" t="str">
            <v>DEPREC-STRUCT &amp; IMPRV GEN</v>
          </cell>
          <cell r="C532">
            <v>35.31</v>
          </cell>
        </row>
        <row r="533">
          <cell r="A533">
            <v>6475</v>
          </cell>
          <cell r="B533" t="str">
            <v>DEPREC-COLLECTING RESERVOIRS</v>
          </cell>
          <cell r="C533">
            <v>4.7</v>
          </cell>
        </row>
        <row r="534">
          <cell r="A534">
            <v>6485</v>
          </cell>
          <cell r="B534" t="str">
            <v>DEPREC-WELLS &amp; SPRINGS</v>
          </cell>
          <cell r="C534">
            <v>2709.47</v>
          </cell>
        </row>
        <row r="535">
          <cell r="A535">
            <v>6495</v>
          </cell>
          <cell r="B535" t="str">
            <v>DEPREC-SUPPLY MAINS</v>
          </cell>
          <cell r="C535">
            <v>94.53</v>
          </cell>
        </row>
        <row r="536">
          <cell r="A536">
            <v>6505</v>
          </cell>
          <cell r="B536" t="str">
            <v>DEPREC-ELEC PUMP EQP SRC PUMP</v>
          </cell>
          <cell r="C536">
            <v>0</v>
          </cell>
        </row>
        <row r="537">
          <cell r="A537">
            <v>6510</v>
          </cell>
          <cell r="B537" t="str">
            <v>DEPREC-ELEC PUMP EQP WTP</v>
          </cell>
          <cell r="C537">
            <v>1432.73</v>
          </cell>
        </row>
        <row r="538">
          <cell r="A538">
            <v>6515</v>
          </cell>
          <cell r="B538" t="str">
            <v>DEPREC-ELEC PUMP EQP TRANS DST</v>
          </cell>
          <cell r="C538">
            <v>1.48</v>
          </cell>
        </row>
        <row r="539">
          <cell r="A539">
            <v>6520</v>
          </cell>
          <cell r="B539" t="str">
            <v>DEPREC-WATER TREATMENT EQPT</v>
          </cell>
          <cell r="C539">
            <v>369.59</v>
          </cell>
        </row>
        <row r="540">
          <cell r="A540">
            <v>6525</v>
          </cell>
          <cell r="B540" t="str">
            <v>DEPREC-DIST RESV &amp; STANDPIPES</v>
          </cell>
          <cell r="C540">
            <v>2011.52</v>
          </cell>
        </row>
        <row r="541">
          <cell r="A541">
            <v>6530</v>
          </cell>
          <cell r="B541" t="str">
            <v>DEPREC-TRANS &amp; DISTR MAINS</v>
          </cell>
          <cell r="C541">
            <v>18418.43</v>
          </cell>
        </row>
        <row r="542">
          <cell r="A542">
            <v>6535</v>
          </cell>
          <cell r="B542" t="str">
            <v>DEPREC-SERVICE LINES</v>
          </cell>
          <cell r="C542">
            <v>6787.94</v>
          </cell>
        </row>
        <row r="543">
          <cell r="A543">
            <v>6540</v>
          </cell>
          <cell r="B543" t="str">
            <v>DEPREC-METERS</v>
          </cell>
          <cell r="C543">
            <v>668.37</v>
          </cell>
        </row>
        <row r="544">
          <cell r="A544">
            <v>6545</v>
          </cell>
          <cell r="B544" t="str">
            <v>DEPREC-METER INSTALLS</v>
          </cell>
          <cell r="C544">
            <v>510.37</v>
          </cell>
        </row>
        <row r="545">
          <cell r="A545">
            <v>6550</v>
          </cell>
          <cell r="B545" t="str">
            <v>DEPREC-HYDRANTS</v>
          </cell>
          <cell r="C545">
            <v>1034.6400000000001</v>
          </cell>
        </row>
        <row r="546">
          <cell r="A546">
            <v>6580</v>
          </cell>
          <cell r="B546" t="str">
            <v>DEPREC-OFFICE STRUCTURE</v>
          </cell>
          <cell r="C546">
            <v>2259.61</v>
          </cell>
        </row>
        <row r="547">
          <cell r="A547">
            <v>6585</v>
          </cell>
          <cell r="B547" t="str">
            <v>DEPREC-OFFICE FURN/EQPT</v>
          </cell>
          <cell r="C547">
            <v>334.96</v>
          </cell>
        </row>
        <row r="548">
          <cell r="A548">
            <v>6595</v>
          </cell>
          <cell r="B548" t="str">
            <v>DEPREC-TOOL SHOP &amp; MISC EQPT</v>
          </cell>
          <cell r="C548">
            <v>345.14</v>
          </cell>
        </row>
        <row r="549">
          <cell r="A549">
            <v>6600</v>
          </cell>
          <cell r="B549" t="str">
            <v>DEPREC-LABORATORY EQUIPMENT</v>
          </cell>
          <cell r="C549">
            <v>11.88</v>
          </cell>
        </row>
        <row r="550">
          <cell r="A550">
            <v>6610</v>
          </cell>
          <cell r="B550" t="str">
            <v>DEPREC-COMMUNICATION EQPT</v>
          </cell>
          <cell r="C550">
            <v>164.33</v>
          </cell>
        </row>
        <row r="551">
          <cell r="A551">
            <v>6640</v>
          </cell>
          <cell r="B551" t="str">
            <v>DEPREC-ORGANIZATION</v>
          </cell>
          <cell r="C551">
            <v>0</v>
          </cell>
        </row>
        <row r="552">
          <cell r="A552">
            <v>6660</v>
          </cell>
          <cell r="B552" t="str">
            <v>DEPREC-STRUCT/IMPRV PUMP</v>
          </cell>
          <cell r="C552">
            <v>0</v>
          </cell>
        </row>
        <row r="553">
          <cell r="A553">
            <v>6680</v>
          </cell>
          <cell r="B553" t="str">
            <v>DEPREC-STRUCT/IMPRV GEN PLT</v>
          </cell>
          <cell r="C553">
            <v>0</v>
          </cell>
        </row>
        <row r="554">
          <cell r="A554">
            <v>6710</v>
          </cell>
          <cell r="B554" t="str">
            <v>DEPREC-SEWER FORCE MAIN/SRVC</v>
          </cell>
          <cell r="C554">
            <v>0</v>
          </cell>
        </row>
        <row r="555">
          <cell r="A555">
            <v>6715</v>
          </cell>
          <cell r="B555" t="str">
            <v>DEPREC-SEWER GRAVITY MAIN/MANH</v>
          </cell>
          <cell r="C555">
            <v>0</v>
          </cell>
        </row>
        <row r="556">
          <cell r="A556">
            <v>6730</v>
          </cell>
          <cell r="B556" t="str">
            <v>DEPREC-FLOW MEASURE DEVICE</v>
          </cell>
          <cell r="C556">
            <v>0</v>
          </cell>
        </row>
        <row r="557">
          <cell r="A557">
            <v>6765</v>
          </cell>
          <cell r="B557" t="str">
            <v>DEPREC-TREAT/DISP EQ TRT PLT</v>
          </cell>
          <cell r="C557">
            <v>0</v>
          </cell>
        </row>
        <row r="558">
          <cell r="A558">
            <v>6775</v>
          </cell>
          <cell r="B558" t="str">
            <v>DEPREC-PLANT SEWERS TRTMT</v>
          </cell>
          <cell r="C558">
            <v>0</v>
          </cell>
        </row>
        <row r="559">
          <cell r="A559">
            <v>6780</v>
          </cell>
          <cell r="B559" t="str">
            <v>DEPREC-PLANT SEWERS RCLM W</v>
          </cell>
          <cell r="C559">
            <v>0</v>
          </cell>
        </row>
        <row r="560">
          <cell r="A560">
            <v>6795</v>
          </cell>
          <cell r="B560" t="str">
            <v>DEPREC-OTHER PLT COLLECTIO</v>
          </cell>
          <cell r="C560">
            <v>0</v>
          </cell>
        </row>
        <row r="561">
          <cell r="A561">
            <v>6800</v>
          </cell>
          <cell r="B561" t="str">
            <v>DEPREC-OTHER PLT PUMP</v>
          </cell>
          <cell r="C561">
            <v>0</v>
          </cell>
        </row>
        <row r="562">
          <cell r="A562">
            <v>6825</v>
          </cell>
          <cell r="B562" t="str">
            <v>DEPREC-OFFICE FURN/EQPT</v>
          </cell>
          <cell r="C562">
            <v>0</v>
          </cell>
        </row>
        <row r="563">
          <cell r="A563">
            <v>6835</v>
          </cell>
          <cell r="B563" t="str">
            <v>DEPREC-TOOL SHOP &amp; MISC EQPT</v>
          </cell>
          <cell r="C563">
            <v>0</v>
          </cell>
        </row>
        <row r="564">
          <cell r="A564">
            <v>6845</v>
          </cell>
          <cell r="B564" t="str">
            <v>DEPREC-POWER OPERATED EQUI</v>
          </cell>
          <cell r="C564">
            <v>0</v>
          </cell>
        </row>
        <row r="565">
          <cell r="A565">
            <v>6860</v>
          </cell>
          <cell r="B565" t="str">
            <v>DEPREC-OTHER TANG PLT SEWE</v>
          </cell>
          <cell r="C565">
            <v>0</v>
          </cell>
        </row>
        <row r="566">
          <cell r="A566">
            <v>6890</v>
          </cell>
          <cell r="B566" t="str">
            <v>DEPREC-REUSE TRANSM / DIST</v>
          </cell>
          <cell r="C566">
            <v>0</v>
          </cell>
        </row>
        <row r="567">
          <cell r="A567">
            <v>6905</v>
          </cell>
          <cell r="B567" t="str">
            <v>DEPREC-AUTO TRANS</v>
          </cell>
          <cell r="C567">
            <v>0</v>
          </cell>
        </row>
        <row r="568">
          <cell r="A568">
            <v>6920</v>
          </cell>
          <cell r="B568" t="str">
            <v xml:space="preserve">DEPREC-COMPUTER </v>
          </cell>
          <cell r="C568">
            <v>0</v>
          </cell>
        </row>
        <row r="569">
          <cell r="C569">
            <v>0</v>
          </cell>
        </row>
        <row r="570">
          <cell r="A570" t="str">
            <v>TOTAL</v>
          </cell>
          <cell r="B570" t="str">
            <v>DEPRECIATION</v>
          </cell>
          <cell r="C570">
            <v>38397.170000000006</v>
          </cell>
        </row>
        <row r="572">
          <cell r="A572">
            <v>6960</v>
          </cell>
          <cell r="B572" t="str">
            <v>AMORT OF UTIL PAA-WATER</v>
          </cell>
          <cell r="C572">
            <v>0</v>
          </cell>
        </row>
        <row r="573">
          <cell r="A573">
            <v>6965</v>
          </cell>
          <cell r="B573" t="str">
            <v>AMORT OF UTIL PAA-SEWER</v>
          </cell>
          <cell r="C573">
            <v>0</v>
          </cell>
        </row>
        <row r="574">
          <cell r="A574">
            <v>6985</v>
          </cell>
          <cell r="B574" t="str">
            <v>AMORT EXP-CIA-WATER</v>
          </cell>
          <cell r="C574">
            <v>0</v>
          </cell>
        </row>
        <row r="575">
          <cell r="A575">
            <v>7070</v>
          </cell>
          <cell r="B575" t="str">
            <v>AMORT-TRANS &amp; DISTR MAINS</v>
          </cell>
          <cell r="C575">
            <v>0</v>
          </cell>
        </row>
        <row r="576">
          <cell r="A576">
            <v>7075</v>
          </cell>
          <cell r="B576" t="str">
            <v>AMORT-SERVICE LINES</v>
          </cell>
          <cell r="C576">
            <v>0</v>
          </cell>
        </row>
        <row r="577">
          <cell r="A577">
            <v>7090</v>
          </cell>
          <cell r="B577" t="str">
            <v>AMORT-HYDRANTS</v>
          </cell>
          <cell r="C577">
            <v>0</v>
          </cell>
        </row>
        <row r="578">
          <cell r="A578">
            <v>7160</v>
          </cell>
          <cell r="B578" t="str">
            <v>AMORT-OTHER TANGIBLE PLT WATER</v>
          </cell>
          <cell r="C578">
            <v>-9877.7999999999993</v>
          </cell>
        </row>
        <row r="579">
          <cell r="A579">
            <v>7165</v>
          </cell>
          <cell r="B579" t="str">
            <v>AMORT-WATER-TAP</v>
          </cell>
          <cell r="C579">
            <v>-1325</v>
          </cell>
        </row>
        <row r="580">
          <cell r="A580">
            <v>7175</v>
          </cell>
          <cell r="B580" t="str">
            <v>AMORT-WTR RES CAP FEE</v>
          </cell>
          <cell r="C580">
            <v>0</v>
          </cell>
        </row>
        <row r="581">
          <cell r="A581">
            <v>7180</v>
          </cell>
          <cell r="B581" t="str">
            <v>AMORT-WTR PLT MOD FEE</v>
          </cell>
          <cell r="C581">
            <v>0</v>
          </cell>
        </row>
        <row r="582">
          <cell r="A582">
            <v>7185</v>
          </cell>
          <cell r="B582" t="str">
            <v>AMORT-WTR PLT MTR FEE</v>
          </cell>
          <cell r="C582">
            <v>0</v>
          </cell>
        </row>
        <row r="583">
          <cell r="A583">
            <v>7205</v>
          </cell>
          <cell r="B583" t="str">
            <v>AMORT-ORGANIZATION</v>
          </cell>
          <cell r="C583">
            <v>0</v>
          </cell>
        </row>
        <row r="584">
          <cell r="A584">
            <v>7245</v>
          </cell>
          <cell r="B584" t="str">
            <v>AMORT-STRUCT/IMPRV GEN PLT</v>
          </cell>
          <cell r="C584">
            <v>0</v>
          </cell>
        </row>
        <row r="585">
          <cell r="A585">
            <v>7430</v>
          </cell>
          <cell r="B585" t="str">
            <v>AMORT-SEWER-TAP</v>
          </cell>
          <cell r="C585">
            <v>0</v>
          </cell>
        </row>
        <row r="586">
          <cell r="A586">
            <v>7445</v>
          </cell>
          <cell r="B586" t="str">
            <v>AMORT-SWR PLT MOD FEE</v>
          </cell>
          <cell r="C586">
            <v>0</v>
          </cell>
        </row>
        <row r="587">
          <cell r="C587">
            <v>0</v>
          </cell>
        </row>
        <row r="588">
          <cell r="A588" t="str">
            <v>TOTAL</v>
          </cell>
          <cell r="B588" t="str">
            <v>AMORTIZATION</v>
          </cell>
          <cell r="C588">
            <v>-11202.8</v>
          </cell>
        </row>
        <row r="590">
          <cell r="A590">
            <v>7510</v>
          </cell>
          <cell r="B590" t="str">
            <v>FICA EXPENSE</v>
          </cell>
          <cell r="C590">
            <v>0</v>
          </cell>
        </row>
        <row r="591">
          <cell r="A591">
            <v>7515</v>
          </cell>
          <cell r="B591" t="str">
            <v>FEDERAL UNEMPLOYMENT TAX</v>
          </cell>
          <cell r="C591">
            <v>0</v>
          </cell>
        </row>
        <row r="592">
          <cell r="A592">
            <v>7520</v>
          </cell>
          <cell r="B592" t="str">
            <v>STATE UNEMPLOYMENT TAX</v>
          </cell>
          <cell r="C592">
            <v>0</v>
          </cell>
        </row>
        <row r="593">
          <cell r="C593">
            <v>0</v>
          </cell>
        </row>
        <row r="594">
          <cell r="A594" t="str">
            <v>TOTAL</v>
          </cell>
          <cell r="B594" t="str">
            <v>PAYROLL TAXES</v>
          </cell>
          <cell r="C594">
            <v>0</v>
          </cell>
        </row>
        <row r="596">
          <cell r="A596">
            <v>7535</v>
          </cell>
          <cell r="B596" t="str">
            <v>FRANCHISE TAX</v>
          </cell>
          <cell r="C596">
            <v>0</v>
          </cell>
        </row>
        <row r="597">
          <cell r="A597">
            <v>7540</v>
          </cell>
          <cell r="B597" t="str">
            <v>GROSS RECEIPTS TAX</v>
          </cell>
          <cell r="C597">
            <v>0</v>
          </cell>
        </row>
        <row r="598">
          <cell r="A598">
            <v>7545</v>
          </cell>
          <cell r="B598" t="str">
            <v>PERSONAL PROPERTY/ICT TAX</v>
          </cell>
          <cell r="C598">
            <v>0</v>
          </cell>
        </row>
        <row r="599">
          <cell r="A599">
            <v>7550</v>
          </cell>
          <cell r="B599" t="str">
            <v>PROPERTY/OTHER GENERAL TAX</v>
          </cell>
          <cell r="C599">
            <v>0</v>
          </cell>
        </row>
        <row r="600">
          <cell r="A600">
            <v>7555</v>
          </cell>
          <cell r="B600" t="str">
            <v>REAL ESTATE TAX</v>
          </cell>
          <cell r="C600">
            <v>0</v>
          </cell>
        </row>
        <row r="601">
          <cell r="A601">
            <v>7560</v>
          </cell>
          <cell r="B601" t="str">
            <v>SALES/USE TAX EXPENSE</v>
          </cell>
          <cell r="C601">
            <v>0</v>
          </cell>
        </row>
        <row r="602">
          <cell r="A602">
            <v>7570</v>
          </cell>
          <cell r="B602" t="str">
            <v>UTILITY/COMMISSION TAX</v>
          </cell>
          <cell r="C602">
            <v>0</v>
          </cell>
        </row>
        <row r="603">
          <cell r="C603">
            <v>0</v>
          </cell>
        </row>
        <row r="604">
          <cell r="A604" t="str">
            <v>TOTAL</v>
          </cell>
          <cell r="B604" t="str">
            <v>PROPERTY AND OTHER TAX EXPENSE</v>
          </cell>
          <cell r="C604">
            <v>0</v>
          </cell>
        </row>
        <row r="606">
          <cell r="A606">
            <v>7585</v>
          </cell>
          <cell r="B606" t="str">
            <v>AMORT OF INVEST TAX CREDIT</v>
          </cell>
          <cell r="C606">
            <v>0</v>
          </cell>
        </row>
        <row r="607">
          <cell r="A607">
            <v>7595</v>
          </cell>
          <cell r="B607" t="str">
            <v>DEF INCOME TAX-FEDERAL</v>
          </cell>
          <cell r="C607">
            <v>0</v>
          </cell>
        </row>
        <row r="608">
          <cell r="A608">
            <v>7600</v>
          </cell>
          <cell r="B608" t="str">
            <v>DEF INCOME TAXES-STATE</v>
          </cell>
          <cell r="C608">
            <v>0</v>
          </cell>
        </row>
        <row r="609">
          <cell r="A609">
            <v>7605</v>
          </cell>
          <cell r="B609" t="str">
            <v>INCOME TAXES-FEDERAL</v>
          </cell>
          <cell r="C609">
            <v>0</v>
          </cell>
        </row>
        <row r="610">
          <cell r="A610">
            <v>7610</v>
          </cell>
          <cell r="B610" t="str">
            <v>INCOME TAXES-STATE</v>
          </cell>
          <cell r="C610">
            <v>0</v>
          </cell>
        </row>
        <row r="611">
          <cell r="C611">
            <v>0</v>
          </cell>
        </row>
        <row r="612">
          <cell r="A612" t="str">
            <v>TOTAL</v>
          </cell>
          <cell r="B612" t="str">
            <v>INCOME TAX EXPENSE</v>
          </cell>
          <cell r="C612">
            <v>0</v>
          </cell>
        </row>
        <row r="615">
          <cell r="A615" t="str">
            <v>TOTAL</v>
          </cell>
          <cell r="B615" t="str">
            <v>OPERATING &amp; MAINTENANCE EXPENSE</v>
          </cell>
          <cell r="C615">
            <v>161254.32</v>
          </cell>
        </row>
        <row r="617">
          <cell r="A617">
            <v>7690</v>
          </cell>
          <cell r="B617" t="str">
            <v>SALE OF EQUIPMENT</v>
          </cell>
          <cell r="C617">
            <v>0</v>
          </cell>
        </row>
        <row r="618">
          <cell r="A618">
            <v>7691</v>
          </cell>
          <cell r="B618" t="str">
            <v>NET BOOK VALUE-DISPOSAL</v>
          </cell>
          <cell r="C618">
            <v>0</v>
          </cell>
        </row>
        <row r="619">
          <cell r="C619">
            <v>0</v>
          </cell>
        </row>
        <row r="620">
          <cell r="A620" t="str">
            <v>TOTAL</v>
          </cell>
          <cell r="B620" t="str">
            <v>RENTAL / OTHER INCOME</v>
          </cell>
          <cell r="C620">
            <v>0</v>
          </cell>
        </row>
        <row r="623">
          <cell r="A623" t="str">
            <v>TOTAL</v>
          </cell>
          <cell r="B623" t="str">
            <v>OTHER INCOME</v>
          </cell>
          <cell r="C623">
            <v>0</v>
          </cell>
        </row>
        <row r="625">
          <cell r="A625">
            <v>7710</v>
          </cell>
          <cell r="B625" t="str">
            <v>INTEREST EXPENSE-INTERCO</v>
          </cell>
          <cell r="C625">
            <v>0</v>
          </cell>
        </row>
        <row r="626">
          <cell r="C626">
            <v>0</v>
          </cell>
        </row>
        <row r="627">
          <cell r="A627" t="str">
            <v>TOTAL</v>
          </cell>
          <cell r="B627" t="str">
            <v>LONG-TERM INTEREST EXP</v>
          </cell>
          <cell r="C627">
            <v>0</v>
          </cell>
        </row>
        <row r="629">
          <cell r="A629">
            <v>7735</v>
          </cell>
          <cell r="B629" t="str">
            <v>S/T INT EXP BANK ONE</v>
          </cell>
          <cell r="C629">
            <v>0</v>
          </cell>
        </row>
        <row r="630">
          <cell r="C630">
            <v>0</v>
          </cell>
        </row>
        <row r="631">
          <cell r="A631" t="str">
            <v>TOTAL</v>
          </cell>
          <cell r="B631" t="str">
            <v>SHORT-TERM INTEREST EXPENSE</v>
          </cell>
          <cell r="C631">
            <v>0</v>
          </cell>
        </row>
        <row r="633">
          <cell r="A633">
            <v>7750</v>
          </cell>
          <cell r="B633" t="str">
            <v>INTEREST DURING CONSTRUCTION</v>
          </cell>
          <cell r="C633">
            <v>0</v>
          </cell>
        </row>
        <row r="634">
          <cell r="C634">
            <v>0</v>
          </cell>
        </row>
        <row r="635">
          <cell r="A635" t="str">
            <v>TOTAL</v>
          </cell>
          <cell r="B635" t="str">
            <v>ALLOW FUNDS USED CONSTRUCTION</v>
          </cell>
          <cell r="C635">
            <v>0</v>
          </cell>
        </row>
        <row r="638">
          <cell r="A638" t="str">
            <v>TOTAL</v>
          </cell>
          <cell r="B638" t="str">
            <v>OTHER EXPENSE</v>
          </cell>
          <cell r="C638">
            <v>0</v>
          </cell>
        </row>
        <row r="641">
          <cell r="A641" t="str">
            <v>TOTAL</v>
          </cell>
          <cell r="B641" t="str">
            <v>INCOME LOSS/(PROFIT)</v>
          </cell>
          <cell r="C641">
            <v>-29472.910000000003</v>
          </cell>
        </row>
      </sheetData>
      <sheetData sheetId="48" refreshError="1"/>
      <sheetData sheetId="49" refreshError="1"/>
      <sheetData sheetId="50">
        <row r="3">
          <cell r="C3" t="str">
            <v>Apple Canyon</v>
          </cell>
        </row>
      </sheetData>
      <sheetData sheetId="51" refreshError="1"/>
      <sheetData sheetId="52" refreshError="1"/>
      <sheetData sheetId="53">
        <row r="2">
          <cell r="A2">
            <v>1020</v>
          </cell>
        </row>
      </sheetData>
      <sheetData sheetId="54">
        <row r="653">
          <cell r="B653" t="str">
            <v>CUSTOMERS</v>
          </cell>
        </row>
      </sheetData>
      <sheetData sheetId="5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FT"/>
      <sheetName val="2010 FT Schedule"/>
      <sheetName val="PT"/>
      <sheetName val="2010 PT Schedule"/>
      <sheetName val="2010 Turnover Summary"/>
      <sheetName val="Adjusted Data"/>
      <sheetName val="Raw Data"/>
      <sheetName val="Input"/>
      <sheetName val="Drivers"/>
      <sheetName val="CoInfo"/>
      <sheetName val="CSR transitions"/>
      <sheetName val="Reconci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1">
          <cell r="B11">
            <v>426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wp.a-uncoll"/>
      <sheetName val="wp-b salary"/>
      <sheetName val="wp-b salary2"/>
      <sheetName val="wp-b3 calc of health and other "/>
      <sheetName val="wp-c-def charges"/>
      <sheetName val="wp-c2-calc of def charges"/>
      <sheetName val="wp-c3-acc def inc taxes"/>
      <sheetName val="wp-c3a-adj acc def inc taxes"/>
      <sheetName val="wp-c3b-adit vehicle"/>
      <sheetName val="wp-c3c-adit computers"/>
      <sheetName val="wp-c3d-adit gross plant"/>
      <sheetName val="wp-3e-calc intial basis"/>
      <sheetName val="wp-d-rc.exp"/>
      <sheetName val="wp-e-toi"/>
      <sheetName val="wp-f-depr"/>
      <sheetName val="wp-f2 depr recal"/>
      <sheetName val="wp f3 plant held for future use"/>
      <sheetName val="wp-f4"/>
      <sheetName val="CP COA"/>
      <sheetName val="wp-g-inc.tx"/>
      <sheetName val="wp.h-cap.struc"/>
      <sheetName val="wp-i-wc"/>
      <sheetName val="wp-l-GL additions"/>
      <sheetName val="wp-n-CPI"/>
      <sheetName val="wp-p1 Allocation of Expenses"/>
      <sheetName val="wp-p1a Allocation of Rate base"/>
      <sheetName val="wp-p2 Allocation of Vehicles"/>
      <sheetName val="wp-p2a Allocation of Trans Exp"/>
      <sheetName val="wp-p3-alloc of State computers"/>
      <sheetName val="wp-p4-alloc of WSC computers"/>
      <sheetName val="wp-p5 WSC Salary Allocation"/>
      <sheetName val="wp-p6 wsc legal fees"/>
      <sheetName val="wp-p7 WSC outside services"/>
      <sheetName val="wp-appendix"/>
      <sheetName val="xxxRate-Rev Comp"/>
      <sheetName val="Consumption Data"/>
      <sheetName val="ERC Count NB 12-07"/>
      <sheetName val="93008 ERC with avail adjust  "/>
      <sheetName val="Allocation data summary"/>
      <sheetName val="Allocation data"/>
      <sheetName val="wp-b2-ops charged to plant"/>
      <sheetName val="wp-o-project phoenix "/>
      <sheetName val="wp-p6-closed office exp"/>
      <sheetName val="wp-u-Insurance Exp"/>
      <sheetName val="wp-p2 Allocated Rate Base"/>
      <sheetName val="wp-px Allocation of Exp"/>
      <sheetName val="COAs"/>
      <sheetName val="wp-m-penalties"/>
      <sheetName val="wp-p1-allocation of vehicles"/>
      <sheetName val="wp-px Allocation of Vehicles"/>
      <sheetName val="wp-px Allocation of Trans Exp"/>
      <sheetName val="wp-p1a-adjustment to trans exp"/>
      <sheetName val="wp-p2-allocation of computers"/>
      <sheetName val="wp-p3-allocations of WSC base"/>
      <sheetName val="wp-p4-allocation of WSC expense"/>
      <sheetName val="wp-p5-alloc of cws office exp"/>
    </sheetNames>
    <sheetDataSet>
      <sheetData sheetId="0" refreshError="1">
        <row r="39">
          <cell r="D39">
            <v>0.25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WSC Cleanup"/>
      <sheetName val="WSC Cleanup (2)"/>
      <sheetName val="Title "/>
      <sheetName val="WSC Gen Ledger"/>
      <sheetName val="WSC Ratebase"/>
      <sheetName val="WSC RB JE"/>
      <sheetName val="SE.60"/>
      <sheetName val="SE.60Rev"/>
      <sheetName val="SE.60.JE"/>
      <sheetName val="SE.60.A"/>
      <sheetName val="SE.60.ARev"/>
      <sheetName val="SE.60.A.JE"/>
      <sheetName val="SE.51Computer"/>
      <sheetName val="SE.51.JE"/>
      <sheetName val="SE.52 Summ"/>
      <sheetName val="SE.52.JE"/>
      <sheetName val="SE.52 Gen Prop Ins."/>
      <sheetName val="SE.52 Excess Liab"/>
      <sheetName val="SE.52 Work Comp"/>
      <sheetName val="SE.52 Auto"/>
      <sheetName val="Health Ins Dist"/>
      <sheetName val="Codes 1-3"/>
      <sheetName val="Code 4"/>
      <sheetName val="Code 5"/>
      <sheetName val="Code 6"/>
      <sheetName val="Code 11"/>
      <sheetName val="CUST.EQUIV"/>
      <sheetName val="Inactives input"/>
      <sheetName val="Billing 583 No Inactives"/>
      <sheetName val="Subs"/>
      <sheetName val="WSC SE 60 Sorted"/>
      <sheetName val="WSC SE 60.A Sorted"/>
      <sheetName val="WSC SE 51 Sorted"/>
      <sheetName val="SE 60 Recalc"/>
      <sheetName val="WSC RB Sorted"/>
      <sheetName val="For WSC RB JE Load"/>
      <sheetName val="WSC RB JE Proj Phoen."/>
      <sheetName val="WSC60.60A.90 Clean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Cs 2009"/>
      <sheetName val="ERCs"/>
      <sheetName val="Input Schedule"/>
      <sheetName val="TB for Filing - Great Northern "/>
      <sheetName val="Control Panel"/>
      <sheetName val="TB 6.30.2011"/>
      <sheetName val="COPY ELECTRONIC TB HERE"/>
      <sheetName val="Linked TB"/>
      <sheetName val="wp - r7(w)"/>
      <sheetName val="NARUC ACCs "/>
      <sheetName val="Sch.A-B.S"/>
      <sheetName val="Sch.B-I.S"/>
      <sheetName val="Sch.C-R.B"/>
      <sheetName val="Sch.D-Rev 1"/>
      <sheetName val="Sch D-Rev 2"/>
      <sheetName val="Sch D-Rev 3"/>
      <sheetName val="Sch D-Rev 4"/>
      <sheetName val="Sch D&amp;E 4"/>
      <sheetName val="Sch.E-1 Proposed Rates"/>
      <sheetName val="Sch.E-2 Average Bill"/>
      <sheetName val="wp-e-toi"/>
      <sheetName val="Sch.F-growth"/>
      <sheetName val="xxxRate-Rev Comp"/>
      <sheetName val="wp.a-uncoll"/>
      <sheetName val="9570"/>
      <sheetName val="wp-appendix"/>
      <sheetName val="wp-s-COA"/>
      <sheetName val="wp-b-salary"/>
      <sheetName val="wp-b1 - Allocation of Staff CH"/>
      <sheetName val="Wp-b2 Salary Captime"/>
      <sheetName val="wp-b3 Calc of Health and Other-"/>
      <sheetName val="wp-b4 office salaries "/>
      <sheetName val="wp-d-rc.exp"/>
      <sheetName val="wp-f-depr"/>
      <sheetName val="wp-g-inc.tx"/>
      <sheetName val="wp.h-cap.struc"/>
      <sheetName val="wp-i-wc"/>
      <sheetName val="wp-l-GL additions - GN  New"/>
      <sheetName val="wp-j-pf.plant"/>
      <sheetName val="wp-m-penalties"/>
      <sheetName val="wp-n-CPI"/>
      <sheetName val="WHWC COA"/>
      <sheetName val="wp-k-Purchased Wtr."/>
      <sheetName val="wp P - Allocations"/>
      <sheetName val="wp-p2 Allocation of Vehicles"/>
      <sheetName val="wp-p2a Allocation of Trans Exp"/>
      <sheetName val="wp-p3 WSC Salary allocation"/>
      <sheetName val="wp-o-Purchased Power - WG"/>
      <sheetName val="wp - s (sewer Adjustments) "/>
      <sheetName val="Mapping"/>
      <sheetName val="2009 - TB"/>
      <sheetName val="Mapping (2)"/>
      <sheetName val="Consumption Data"/>
      <sheetName val="Sheet1"/>
    </sheetNames>
    <sheetDataSet>
      <sheetData sheetId="0" refreshError="1"/>
      <sheetData sheetId="1" refreshError="1"/>
      <sheetData sheetId="2">
        <row r="3">
          <cell r="C3" t="str">
            <v>Lake Marian Water Corporation</v>
          </cell>
        </row>
        <row r="7">
          <cell r="C7">
            <v>40724</v>
          </cell>
        </row>
        <row r="11">
          <cell r="C11">
            <v>292</v>
          </cell>
          <cell r="D11">
            <v>1</v>
          </cell>
        </row>
        <row r="12">
          <cell r="C12">
            <v>0</v>
          </cell>
          <cell r="D12">
            <v>0</v>
          </cell>
        </row>
        <row r="13">
          <cell r="C13">
            <v>292</v>
          </cell>
        </row>
        <row r="22">
          <cell r="D22">
            <v>0</v>
          </cell>
        </row>
        <row r="23">
          <cell r="C23">
            <v>0.14285714285714299</v>
          </cell>
          <cell r="D23">
            <v>0</v>
          </cell>
        </row>
        <row r="24">
          <cell r="C24">
            <v>0.25</v>
          </cell>
          <cell r="D24">
            <v>0</v>
          </cell>
        </row>
      </sheetData>
      <sheetData sheetId="3" refreshError="1"/>
      <sheetData sheetId="4" refreshError="1"/>
      <sheetData sheetId="5" refreshError="1"/>
      <sheetData sheetId="6">
        <row r="1">
          <cell r="A1" t="str">
            <v>Account Number</v>
          </cell>
          <cell r="B1" t="str">
            <v>Account Name</v>
          </cell>
          <cell r="C1" t="str">
            <v>IS/BS</v>
          </cell>
          <cell r="D1" t="str">
            <v>Balance DR/(CR)</v>
          </cell>
        </row>
        <row r="2">
          <cell r="A2">
            <v>1020</v>
          </cell>
          <cell r="B2" t="str">
            <v>ORGANIZATION</v>
          </cell>
          <cell r="C2" t="str">
            <v>BS</v>
          </cell>
          <cell r="D2">
            <v>41796.06</v>
          </cell>
          <cell r="E2" t="b">
            <v>0</v>
          </cell>
        </row>
        <row r="3">
          <cell r="A3">
            <v>1025</v>
          </cell>
          <cell r="B3" t="str">
            <v>FRANCHISES</v>
          </cell>
          <cell r="C3" t="str">
            <v>BS</v>
          </cell>
          <cell r="D3">
            <v>0</v>
          </cell>
          <cell r="E3" t="b">
            <v>0</v>
          </cell>
        </row>
        <row r="4">
          <cell r="A4">
            <v>1030</v>
          </cell>
          <cell r="B4" t="str">
            <v>LAND &amp; LAND RIGHTS PUMP</v>
          </cell>
          <cell r="C4" t="str">
            <v>BS</v>
          </cell>
          <cell r="D4">
            <v>0</v>
          </cell>
          <cell r="E4" t="b">
            <v>0</v>
          </cell>
        </row>
        <row r="5">
          <cell r="A5">
            <v>1040</v>
          </cell>
          <cell r="B5" t="str">
            <v>LAND &amp; LAND RIGHTS TRANS D</v>
          </cell>
          <cell r="C5" t="str">
            <v>BS</v>
          </cell>
          <cell r="D5">
            <v>0</v>
          </cell>
          <cell r="E5" t="b">
            <v>0</v>
          </cell>
        </row>
        <row r="6">
          <cell r="A6">
            <v>1045</v>
          </cell>
          <cell r="B6" t="str">
            <v>LAND &amp; LAND RIGHTS GEN PLT</v>
          </cell>
          <cell r="C6" t="str">
            <v>BS</v>
          </cell>
          <cell r="D6">
            <v>102.43</v>
          </cell>
          <cell r="E6" t="b">
            <v>0</v>
          </cell>
        </row>
        <row r="7">
          <cell r="A7">
            <v>1050</v>
          </cell>
          <cell r="B7" t="str">
            <v>STRUCT &amp; IMPRV SRC SUPPLY</v>
          </cell>
          <cell r="C7" t="str">
            <v>BS</v>
          </cell>
          <cell r="D7">
            <v>25596.34</v>
          </cell>
          <cell r="E7" t="b">
            <v>0</v>
          </cell>
        </row>
        <row r="8">
          <cell r="A8">
            <v>1055</v>
          </cell>
          <cell r="B8" t="str">
            <v>STRUCT &amp; IMPRV WTR TRT PLT</v>
          </cell>
          <cell r="C8" t="str">
            <v>BS</v>
          </cell>
          <cell r="D8">
            <v>9434.67</v>
          </cell>
          <cell r="E8" t="b">
            <v>0</v>
          </cell>
        </row>
        <row r="9">
          <cell r="A9">
            <v>1065</v>
          </cell>
          <cell r="B9" t="str">
            <v>STRUCT &amp; IMPRV GEN PLT</v>
          </cell>
          <cell r="C9" t="str">
            <v>BS</v>
          </cell>
          <cell r="D9">
            <v>0</v>
          </cell>
          <cell r="E9" t="b">
            <v>0</v>
          </cell>
        </row>
        <row r="10">
          <cell r="A10">
            <v>1070</v>
          </cell>
          <cell r="B10" t="str">
            <v>COLLECTING RESERVOIRS</v>
          </cell>
          <cell r="C10" t="str">
            <v>BS</v>
          </cell>
          <cell r="D10">
            <v>731.17</v>
          </cell>
          <cell r="E10" t="b">
            <v>0</v>
          </cell>
        </row>
        <row r="11">
          <cell r="A11">
            <v>1080</v>
          </cell>
          <cell r="B11" t="str">
            <v>WELLS &amp; SPRINGS</v>
          </cell>
          <cell r="C11" t="str">
            <v>BS</v>
          </cell>
          <cell r="D11">
            <v>93452.87</v>
          </cell>
          <cell r="E11" t="b">
            <v>0</v>
          </cell>
        </row>
        <row r="12">
          <cell r="A12">
            <v>1090</v>
          </cell>
          <cell r="B12" t="str">
            <v>SUPPLY MAINS</v>
          </cell>
          <cell r="C12" t="str">
            <v>BS</v>
          </cell>
          <cell r="D12">
            <v>4636</v>
          </cell>
          <cell r="E12" t="b">
            <v>0</v>
          </cell>
        </row>
        <row r="13">
          <cell r="A13">
            <v>1095</v>
          </cell>
          <cell r="B13" t="str">
            <v>POWER GENERATION EQUIP</v>
          </cell>
          <cell r="C13" t="str">
            <v>BS</v>
          </cell>
          <cell r="D13">
            <v>60438.61</v>
          </cell>
          <cell r="E13" t="b">
            <v>0</v>
          </cell>
        </row>
        <row r="14">
          <cell r="A14">
            <v>1100</v>
          </cell>
          <cell r="B14" t="str">
            <v>ELECTRIC PUMP EQUIP SRC PUMP</v>
          </cell>
          <cell r="C14" t="str">
            <v>BS</v>
          </cell>
          <cell r="D14">
            <v>3585.13</v>
          </cell>
          <cell r="E14" t="b">
            <v>0</v>
          </cell>
        </row>
        <row r="15">
          <cell r="A15">
            <v>1105</v>
          </cell>
          <cell r="B15" t="str">
            <v>ELECTRIC PUMP EQUIP WTP</v>
          </cell>
          <cell r="C15" t="str">
            <v>BS</v>
          </cell>
          <cell r="D15">
            <v>118342.89</v>
          </cell>
          <cell r="E15" t="b">
            <v>0</v>
          </cell>
        </row>
        <row r="16">
          <cell r="A16">
            <v>1110</v>
          </cell>
          <cell r="B16" t="str">
            <v>ELECTRIC PUMP EQUIP TRANS DIST</v>
          </cell>
          <cell r="C16" t="str">
            <v>BS</v>
          </cell>
          <cell r="D16">
            <v>385.2</v>
          </cell>
          <cell r="E16" t="b">
            <v>0</v>
          </cell>
        </row>
        <row r="17">
          <cell r="A17">
            <v>1115</v>
          </cell>
          <cell r="B17" t="str">
            <v>WATER TREATMENT EQPT</v>
          </cell>
          <cell r="C17" t="str">
            <v>BS</v>
          </cell>
          <cell r="D17">
            <v>55309.24</v>
          </cell>
          <cell r="E17" t="b">
            <v>0</v>
          </cell>
        </row>
        <row r="18">
          <cell r="A18">
            <v>1120</v>
          </cell>
          <cell r="B18" t="str">
            <v>DIST RESV &amp; STANDPIPES</v>
          </cell>
          <cell r="C18" t="str">
            <v>BS</v>
          </cell>
          <cell r="D18">
            <v>85957.62</v>
          </cell>
          <cell r="E18" t="b">
            <v>0</v>
          </cell>
        </row>
        <row r="19">
          <cell r="A19">
            <v>1125</v>
          </cell>
          <cell r="B19" t="str">
            <v>TRANS &amp; DISTR MAINS</v>
          </cell>
          <cell r="C19" t="str">
            <v>BS</v>
          </cell>
          <cell r="D19">
            <v>277950.73</v>
          </cell>
          <cell r="E19" t="b">
            <v>0</v>
          </cell>
        </row>
        <row r="20">
          <cell r="A20">
            <v>1130</v>
          </cell>
          <cell r="B20" t="str">
            <v>SERVICE LINES</v>
          </cell>
          <cell r="C20" t="str">
            <v>BS</v>
          </cell>
          <cell r="D20">
            <v>96404.85</v>
          </cell>
          <cell r="E20" t="b">
            <v>0</v>
          </cell>
        </row>
        <row r="21">
          <cell r="A21">
            <v>1135</v>
          </cell>
          <cell r="B21" t="str">
            <v>METERS</v>
          </cell>
          <cell r="C21" t="str">
            <v>BS</v>
          </cell>
          <cell r="D21">
            <v>69767.19</v>
          </cell>
          <cell r="E21" t="b">
            <v>0</v>
          </cell>
        </row>
        <row r="22">
          <cell r="A22">
            <v>1140</v>
          </cell>
          <cell r="B22" t="str">
            <v>METER INSTALLATIONS</v>
          </cell>
          <cell r="C22" t="str">
            <v>BS</v>
          </cell>
          <cell r="D22">
            <v>36984.19</v>
          </cell>
          <cell r="E22" t="b">
            <v>0</v>
          </cell>
        </row>
        <row r="23">
          <cell r="A23">
            <v>1145</v>
          </cell>
          <cell r="B23" t="str">
            <v>HYDRANTS</v>
          </cell>
          <cell r="C23" t="str">
            <v>BS</v>
          </cell>
          <cell r="D23">
            <v>14362.13</v>
          </cell>
          <cell r="E23" t="b">
            <v>0</v>
          </cell>
        </row>
        <row r="24">
          <cell r="A24">
            <v>1165</v>
          </cell>
          <cell r="B24" t="str">
            <v>OTH PLT&amp;MISC EQUIP WTP</v>
          </cell>
          <cell r="C24" t="str">
            <v>BS</v>
          </cell>
          <cell r="D24">
            <v>3631.78</v>
          </cell>
          <cell r="E24" t="b">
            <v>0</v>
          </cell>
        </row>
        <row r="25">
          <cell r="A25">
            <v>1175</v>
          </cell>
          <cell r="B25" t="str">
            <v>OFFICE STRUCT &amp; IMPRV</v>
          </cell>
          <cell r="C25" t="str">
            <v>BS</v>
          </cell>
          <cell r="D25">
            <v>6131.89</v>
          </cell>
          <cell r="E25" t="b">
            <v>0</v>
          </cell>
        </row>
        <row r="26">
          <cell r="A26">
            <v>1180</v>
          </cell>
          <cell r="B26" t="str">
            <v>OFFICE FURN &amp; EQPT</v>
          </cell>
          <cell r="C26" t="str">
            <v>BS</v>
          </cell>
          <cell r="D26">
            <v>1651.55</v>
          </cell>
          <cell r="E26" t="b">
            <v>0</v>
          </cell>
        </row>
        <row r="27">
          <cell r="A27">
            <v>1190</v>
          </cell>
          <cell r="B27" t="str">
            <v>TOOL SHOP &amp; MISC EQPT</v>
          </cell>
          <cell r="C27" t="str">
            <v>BS</v>
          </cell>
          <cell r="D27">
            <v>11647.98</v>
          </cell>
          <cell r="E27" t="b">
            <v>0</v>
          </cell>
        </row>
        <row r="28">
          <cell r="A28">
            <v>1195</v>
          </cell>
          <cell r="B28" t="str">
            <v>LABORATORY EQUIPMENT</v>
          </cell>
          <cell r="C28" t="str">
            <v>BS</v>
          </cell>
          <cell r="D28">
            <v>6989.96</v>
          </cell>
          <cell r="E28" t="b">
            <v>0</v>
          </cell>
        </row>
        <row r="29">
          <cell r="A29">
            <v>1205</v>
          </cell>
          <cell r="B29" t="str">
            <v>COMMUNICATION EQPT</v>
          </cell>
          <cell r="C29" t="str">
            <v>BS</v>
          </cell>
          <cell r="D29">
            <v>683.37</v>
          </cell>
          <cell r="E29" t="b">
            <v>0</v>
          </cell>
        </row>
        <row r="30">
          <cell r="A30">
            <v>1210</v>
          </cell>
          <cell r="B30" t="str">
            <v>MISC EQUIPMENT</v>
          </cell>
          <cell r="C30" t="str">
            <v>BS</v>
          </cell>
          <cell r="D30">
            <v>0</v>
          </cell>
          <cell r="E30" t="b">
            <v>0</v>
          </cell>
        </row>
        <row r="31">
          <cell r="A31">
            <v>1245</v>
          </cell>
          <cell r="B31" t="str">
            <v>ORGANIZATION</v>
          </cell>
          <cell r="C31" t="str">
            <v>BS</v>
          </cell>
          <cell r="D31">
            <v>0</v>
          </cell>
          <cell r="E31" t="b">
            <v>0</v>
          </cell>
        </row>
        <row r="32">
          <cell r="A32">
            <v>1285</v>
          </cell>
          <cell r="B32" t="str">
            <v>LAND &amp; LAND RIGHTS GEN PL</v>
          </cell>
          <cell r="C32" t="str">
            <v>BS</v>
          </cell>
          <cell r="D32">
            <v>0</v>
          </cell>
          <cell r="E32" t="b">
            <v>0</v>
          </cell>
        </row>
        <row r="33">
          <cell r="A33">
            <v>1295</v>
          </cell>
          <cell r="B33" t="str">
            <v>STRUCT/IMPRV PUMP PLT LS</v>
          </cell>
          <cell r="C33" t="str">
            <v>BS</v>
          </cell>
          <cell r="D33">
            <v>0</v>
          </cell>
          <cell r="E33" t="b">
            <v>0</v>
          </cell>
        </row>
        <row r="34">
          <cell r="A34">
            <v>1315</v>
          </cell>
          <cell r="B34" t="str">
            <v>STRUCT/IMPRV GEN PLT</v>
          </cell>
          <cell r="C34" t="str">
            <v>BS</v>
          </cell>
          <cell r="D34">
            <v>0</v>
          </cell>
          <cell r="E34" t="b">
            <v>0</v>
          </cell>
        </row>
        <row r="35">
          <cell r="A35">
            <v>1345</v>
          </cell>
          <cell r="B35" t="str">
            <v>SEWER FORCE MAIN/SRVC LINES</v>
          </cell>
          <cell r="C35" t="str">
            <v>BS</v>
          </cell>
          <cell r="D35">
            <v>0</v>
          </cell>
          <cell r="E35" t="b">
            <v>0</v>
          </cell>
        </row>
        <row r="36">
          <cell r="A36">
            <v>1350</v>
          </cell>
          <cell r="B36" t="str">
            <v>SEWER GRAVITY MAIN/MANHOLES</v>
          </cell>
          <cell r="C36" t="str">
            <v>BS</v>
          </cell>
          <cell r="D36">
            <v>0</v>
          </cell>
          <cell r="E36" t="b">
            <v>0</v>
          </cell>
        </row>
        <row r="37">
          <cell r="A37">
            <v>1365</v>
          </cell>
          <cell r="B37" t="str">
            <v>FLOW MEASURE DEVICES</v>
          </cell>
          <cell r="C37" t="str">
            <v>BS</v>
          </cell>
          <cell r="D37">
            <v>0</v>
          </cell>
          <cell r="E37" t="b">
            <v>0</v>
          </cell>
        </row>
        <row r="38">
          <cell r="A38">
            <v>1400</v>
          </cell>
          <cell r="B38" t="str">
            <v>TREAT/DISP EQUIP TRT PLT</v>
          </cell>
          <cell r="C38" t="str">
            <v>BS</v>
          </cell>
          <cell r="D38">
            <v>0</v>
          </cell>
          <cell r="E38" t="b">
            <v>0</v>
          </cell>
        </row>
        <row r="39">
          <cell r="A39">
            <v>1410</v>
          </cell>
          <cell r="B39" t="str">
            <v>PLANT SEWERS TRTMT PLT</v>
          </cell>
          <cell r="C39" t="str">
            <v>BS</v>
          </cell>
          <cell r="D39">
            <v>0</v>
          </cell>
          <cell r="E39" t="b">
            <v>0</v>
          </cell>
        </row>
        <row r="40">
          <cell r="A40">
            <v>1415</v>
          </cell>
          <cell r="B40" t="str">
            <v>PLANT SEWERS RECLAIM WTP</v>
          </cell>
          <cell r="C40" t="str">
            <v>BS</v>
          </cell>
          <cell r="D40">
            <v>0</v>
          </cell>
          <cell r="E40" t="b">
            <v>0</v>
          </cell>
        </row>
        <row r="41">
          <cell r="A41">
            <v>1430</v>
          </cell>
          <cell r="B41" t="str">
            <v>OTHER PLT COLLECTION</v>
          </cell>
          <cell r="C41" t="str">
            <v>BS</v>
          </cell>
          <cell r="D41">
            <v>0</v>
          </cell>
          <cell r="E41" t="b">
            <v>0</v>
          </cell>
        </row>
        <row r="42">
          <cell r="A42">
            <v>1435</v>
          </cell>
          <cell r="B42" t="str">
            <v>OTHER PLT PUMP</v>
          </cell>
          <cell r="C42" t="str">
            <v>BS</v>
          </cell>
          <cell r="D42">
            <v>0</v>
          </cell>
          <cell r="E42" t="b">
            <v>0</v>
          </cell>
        </row>
        <row r="43">
          <cell r="A43">
            <v>1460</v>
          </cell>
          <cell r="B43" t="str">
            <v>OFFICE FURN &amp; EQPT</v>
          </cell>
          <cell r="C43" t="str">
            <v>BS</v>
          </cell>
          <cell r="D43">
            <v>0</v>
          </cell>
          <cell r="E43" t="b">
            <v>0</v>
          </cell>
        </row>
        <row r="44">
          <cell r="A44">
            <v>1470</v>
          </cell>
          <cell r="B44" t="str">
            <v>TOOL SHOP &amp; MISC EQPT</v>
          </cell>
          <cell r="C44" t="str">
            <v>BS</v>
          </cell>
          <cell r="D44">
            <v>0</v>
          </cell>
          <cell r="E44" t="b">
            <v>0</v>
          </cell>
        </row>
        <row r="45">
          <cell r="A45">
            <v>1480</v>
          </cell>
          <cell r="B45" t="str">
            <v>POWER OPERATED EQUIP</v>
          </cell>
          <cell r="C45" t="str">
            <v>BS</v>
          </cell>
          <cell r="D45">
            <v>0</v>
          </cell>
          <cell r="E45" t="b">
            <v>0</v>
          </cell>
        </row>
        <row r="46">
          <cell r="A46">
            <v>1500</v>
          </cell>
          <cell r="B46" t="str">
            <v>OTHER TANGIBLE PLT SEWER</v>
          </cell>
          <cell r="C46" t="str">
            <v>BS</v>
          </cell>
          <cell r="D46">
            <v>0</v>
          </cell>
          <cell r="E46" t="b">
            <v>0</v>
          </cell>
        </row>
        <row r="47">
          <cell r="A47">
            <v>1540</v>
          </cell>
          <cell r="B47" t="str">
            <v>REUSE TRANMISSION &amp; DIST</v>
          </cell>
          <cell r="C47" t="str">
            <v>BS</v>
          </cell>
          <cell r="D47">
            <v>0</v>
          </cell>
          <cell r="E47" t="b">
            <v>0</v>
          </cell>
        </row>
        <row r="48">
          <cell r="A48">
            <v>1555</v>
          </cell>
          <cell r="B48" t="str">
            <v>TRANSPORTATION EQPT WTR</v>
          </cell>
          <cell r="C48" t="str">
            <v>BS</v>
          </cell>
          <cell r="D48">
            <v>9959.92</v>
          </cell>
          <cell r="E48" t="b">
            <v>0</v>
          </cell>
        </row>
        <row r="49">
          <cell r="A49">
            <v>1580</v>
          </cell>
          <cell r="B49" t="str">
            <v>MAINFRAME COMPUTER WTR</v>
          </cell>
          <cell r="C49" t="str">
            <v>BS</v>
          </cell>
          <cell r="D49">
            <v>1171.6400000000001</v>
          </cell>
          <cell r="E49" t="b">
            <v>0</v>
          </cell>
        </row>
        <row r="50">
          <cell r="A50">
            <v>1585</v>
          </cell>
          <cell r="B50" t="str">
            <v>MINI COMPUTERS WTR</v>
          </cell>
          <cell r="C50" t="str">
            <v>BS</v>
          </cell>
          <cell r="D50">
            <v>3333.78</v>
          </cell>
          <cell r="E50" t="b">
            <v>0</v>
          </cell>
        </row>
        <row r="51">
          <cell r="A51">
            <v>1590</v>
          </cell>
          <cell r="B51" t="str">
            <v>COMP SYS COST WTR</v>
          </cell>
          <cell r="C51" t="str">
            <v>BS</v>
          </cell>
          <cell r="D51">
            <v>24612</v>
          </cell>
          <cell r="E51" t="b">
            <v>0</v>
          </cell>
        </row>
        <row r="52">
          <cell r="A52">
            <v>1595</v>
          </cell>
          <cell r="B52" t="str">
            <v>MICRO SYS COST WTR</v>
          </cell>
          <cell r="C52" t="str">
            <v>BS</v>
          </cell>
          <cell r="D52">
            <v>721.77</v>
          </cell>
          <cell r="E52" t="b">
            <v>0</v>
          </cell>
        </row>
        <row r="53">
          <cell r="A53">
            <v>1640</v>
          </cell>
          <cell r="B53" t="str">
            <v>OTHER PLANT</v>
          </cell>
          <cell r="C53" t="str">
            <v>BS</v>
          </cell>
          <cell r="D53">
            <v>0</v>
          </cell>
          <cell r="E53" t="b">
            <v>0</v>
          </cell>
        </row>
        <row r="54">
          <cell r="A54">
            <v>1665</v>
          </cell>
          <cell r="B54" t="str">
            <v>WIP - CAPITALIZED TIME</v>
          </cell>
          <cell r="C54" t="str">
            <v>BS</v>
          </cell>
          <cell r="D54">
            <v>0</v>
          </cell>
          <cell r="E54" t="b">
            <v>0</v>
          </cell>
        </row>
        <row r="55">
          <cell r="A55">
            <v>1666</v>
          </cell>
          <cell r="B55" t="str">
            <v>WIP - INTEREST DURING CONSTR</v>
          </cell>
          <cell r="C55" t="str">
            <v>BS</v>
          </cell>
          <cell r="D55">
            <v>0</v>
          </cell>
          <cell r="E55" t="b">
            <v>0</v>
          </cell>
        </row>
        <row r="56">
          <cell r="A56">
            <v>1667</v>
          </cell>
          <cell r="B56" t="str">
            <v>WIP - ENGINEERING</v>
          </cell>
          <cell r="C56" t="str">
            <v>BS</v>
          </cell>
          <cell r="D56">
            <v>0</v>
          </cell>
          <cell r="E56" t="b">
            <v>0</v>
          </cell>
        </row>
        <row r="57">
          <cell r="A57">
            <v>1668</v>
          </cell>
          <cell r="B57" t="str">
            <v>WIP - LABOR/INSTALLATION</v>
          </cell>
          <cell r="C57" t="str">
            <v>BS</v>
          </cell>
          <cell r="D57">
            <v>0</v>
          </cell>
          <cell r="E57" t="b">
            <v>0</v>
          </cell>
        </row>
        <row r="58">
          <cell r="A58">
            <v>1669</v>
          </cell>
          <cell r="B58" t="str">
            <v>WIP - EQUIPMENT</v>
          </cell>
          <cell r="C58" t="str">
            <v>BS</v>
          </cell>
          <cell r="D58">
            <v>0</v>
          </cell>
          <cell r="E58" t="b">
            <v>0</v>
          </cell>
        </row>
        <row r="59">
          <cell r="A59">
            <v>1670</v>
          </cell>
          <cell r="B59" t="str">
            <v>WIP - MATERIAL</v>
          </cell>
          <cell r="C59" t="str">
            <v>BS</v>
          </cell>
          <cell r="D59">
            <v>0</v>
          </cell>
          <cell r="E59" t="b">
            <v>0</v>
          </cell>
        </row>
        <row r="60">
          <cell r="A60">
            <v>1671</v>
          </cell>
          <cell r="B60" t="str">
            <v>WIP - ELECTRICAL</v>
          </cell>
          <cell r="C60" t="str">
            <v>BS</v>
          </cell>
          <cell r="D60">
            <v>0</v>
          </cell>
          <cell r="E60" t="b">
            <v>0</v>
          </cell>
        </row>
        <row r="61">
          <cell r="A61">
            <v>1672</v>
          </cell>
          <cell r="B61" t="str">
            <v>WIP - PIPING</v>
          </cell>
          <cell r="C61" t="str">
            <v>BS</v>
          </cell>
          <cell r="D61">
            <v>0</v>
          </cell>
          <cell r="E61" t="b">
            <v>0</v>
          </cell>
        </row>
        <row r="62">
          <cell r="A62">
            <v>1673</v>
          </cell>
          <cell r="B62" t="str">
            <v>WIP - SITE WORK</v>
          </cell>
          <cell r="C62" t="str">
            <v>BS</v>
          </cell>
          <cell r="D62">
            <v>0</v>
          </cell>
          <cell r="E62" t="b">
            <v>0</v>
          </cell>
        </row>
        <row r="63">
          <cell r="A63">
            <v>1674</v>
          </cell>
          <cell r="B63" t="str">
            <v>WIP - BUILDING ADDITION</v>
          </cell>
          <cell r="C63" t="str">
            <v>BS</v>
          </cell>
          <cell r="D63">
            <v>0</v>
          </cell>
          <cell r="E63" t="b">
            <v>0</v>
          </cell>
        </row>
        <row r="64">
          <cell r="A64">
            <v>1677</v>
          </cell>
          <cell r="B64" t="str">
            <v>WIP - DRILLING COSTS</v>
          </cell>
          <cell r="C64" t="str">
            <v>BS</v>
          </cell>
          <cell r="D64">
            <v>0</v>
          </cell>
          <cell r="E64" t="b">
            <v>0</v>
          </cell>
        </row>
        <row r="65">
          <cell r="A65">
            <v>1678</v>
          </cell>
          <cell r="B65" t="str">
            <v>WIP - FOUNDATION</v>
          </cell>
          <cell r="C65" t="str">
            <v>BS</v>
          </cell>
          <cell r="D65">
            <v>0</v>
          </cell>
          <cell r="E65" t="b">
            <v>0</v>
          </cell>
        </row>
        <row r="66">
          <cell r="A66">
            <v>1687</v>
          </cell>
          <cell r="B66" t="str">
            <v>TANK/COST OF</v>
          </cell>
          <cell r="C66" t="str">
            <v>BS</v>
          </cell>
          <cell r="D66">
            <v>0</v>
          </cell>
          <cell r="E66" t="b">
            <v>0</v>
          </cell>
        </row>
        <row r="67">
          <cell r="A67">
            <v>1690</v>
          </cell>
          <cell r="B67" t="str">
            <v>WIP - TESTS/DRAWDOWN</v>
          </cell>
          <cell r="C67" t="str">
            <v>BS</v>
          </cell>
          <cell r="D67">
            <v>0</v>
          </cell>
          <cell r="E67" t="b">
            <v>0</v>
          </cell>
        </row>
        <row r="68">
          <cell r="A68">
            <v>1692</v>
          </cell>
          <cell r="B68" t="str">
            <v>WIP - WELL HOUSE</v>
          </cell>
          <cell r="C68" t="str">
            <v>BS</v>
          </cell>
          <cell r="D68">
            <v>0</v>
          </cell>
          <cell r="E68" t="b">
            <v>0</v>
          </cell>
        </row>
        <row r="69">
          <cell r="A69">
            <v>1697</v>
          </cell>
          <cell r="B69" t="str">
            <v>WIP - CLOSE CP TO GL LEGACY</v>
          </cell>
          <cell r="C69" t="str">
            <v>BS</v>
          </cell>
          <cell r="D69">
            <v>0</v>
          </cell>
          <cell r="E69" t="b">
            <v>0</v>
          </cell>
        </row>
        <row r="70">
          <cell r="A70">
            <v>1698</v>
          </cell>
          <cell r="B70" t="str">
            <v>WIP - J/E CLEARING LEGACY</v>
          </cell>
          <cell r="C70" t="str">
            <v>BS</v>
          </cell>
          <cell r="D70">
            <v>0</v>
          </cell>
          <cell r="E70" t="b">
            <v>0</v>
          </cell>
        </row>
        <row r="71">
          <cell r="A71">
            <v>1699</v>
          </cell>
          <cell r="B71" t="str">
            <v>WIP - TRANSFER TO FIXED</v>
          </cell>
          <cell r="C71" t="str">
            <v>BS</v>
          </cell>
          <cell r="D71">
            <v>0</v>
          </cell>
          <cell r="E71" t="b">
            <v>0</v>
          </cell>
        </row>
        <row r="72">
          <cell r="A72">
            <v>1705</v>
          </cell>
          <cell r="B72" t="str">
            <v>WIP - CAPITALIZED TIME</v>
          </cell>
          <cell r="C72" t="str">
            <v>BS</v>
          </cell>
          <cell r="D72">
            <v>0</v>
          </cell>
          <cell r="E72" t="b">
            <v>0</v>
          </cell>
        </row>
        <row r="73">
          <cell r="A73">
            <v>1706</v>
          </cell>
          <cell r="B73" t="str">
            <v>WIP - INTEREST DURING CONSTR</v>
          </cell>
          <cell r="C73" t="str">
            <v>BS</v>
          </cell>
          <cell r="D73">
            <v>0</v>
          </cell>
          <cell r="E73" t="b">
            <v>0</v>
          </cell>
        </row>
        <row r="74">
          <cell r="A74">
            <v>1707</v>
          </cell>
          <cell r="B74" t="str">
            <v>WIP - ENGINEERING</v>
          </cell>
          <cell r="C74" t="str">
            <v>BS</v>
          </cell>
          <cell r="D74">
            <v>0</v>
          </cell>
          <cell r="E74" t="b">
            <v>0</v>
          </cell>
        </row>
        <row r="75">
          <cell r="A75">
            <v>1708</v>
          </cell>
          <cell r="B75" t="str">
            <v>WIP - LABOR/INSTALLATION</v>
          </cell>
          <cell r="C75" t="str">
            <v>BS</v>
          </cell>
          <cell r="D75">
            <v>0</v>
          </cell>
          <cell r="E75" t="b">
            <v>0</v>
          </cell>
        </row>
        <row r="76">
          <cell r="A76">
            <v>1709</v>
          </cell>
          <cell r="B76" t="str">
            <v>WIP - EQUIPMENT</v>
          </cell>
          <cell r="C76" t="str">
            <v>BS</v>
          </cell>
          <cell r="D76">
            <v>0</v>
          </cell>
          <cell r="E76" t="b">
            <v>0</v>
          </cell>
        </row>
        <row r="77">
          <cell r="A77">
            <v>1710</v>
          </cell>
          <cell r="B77" t="str">
            <v>WIP - MATERIAL</v>
          </cell>
          <cell r="C77" t="str">
            <v>BS</v>
          </cell>
          <cell r="D77">
            <v>0</v>
          </cell>
          <cell r="E77" t="b">
            <v>0</v>
          </cell>
        </row>
        <row r="78">
          <cell r="A78">
            <v>1715</v>
          </cell>
          <cell r="B78" t="str">
            <v>BUILDING/BLOWER MODS</v>
          </cell>
          <cell r="C78" t="str">
            <v>BS</v>
          </cell>
          <cell r="D78">
            <v>0</v>
          </cell>
          <cell r="E78" t="b">
            <v>0</v>
          </cell>
        </row>
        <row r="79">
          <cell r="A79">
            <v>1722</v>
          </cell>
          <cell r="B79" t="str">
            <v>WIP - MODIFICATION/LIFT STN</v>
          </cell>
          <cell r="C79" t="str">
            <v>BS</v>
          </cell>
          <cell r="D79">
            <v>0</v>
          </cell>
          <cell r="E79" t="b">
            <v>0</v>
          </cell>
        </row>
        <row r="80">
          <cell r="A80">
            <v>1726</v>
          </cell>
          <cell r="B80" t="str">
            <v>WIP - PUMPS/EQUIPMENT</v>
          </cell>
          <cell r="C80" t="str">
            <v>BS</v>
          </cell>
          <cell r="D80">
            <v>0</v>
          </cell>
          <cell r="E80" t="b">
            <v>0</v>
          </cell>
        </row>
        <row r="81">
          <cell r="A81">
            <v>1729</v>
          </cell>
          <cell r="B81" t="str">
            <v>WIP - SLUDGE/DISPOSAL</v>
          </cell>
          <cell r="C81" t="str">
            <v>BS</v>
          </cell>
          <cell r="D81">
            <v>0</v>
          </cell>
          <cell r="E81" t="b">
            <v>0</v>
          </cell>
        </row>
        <row r="82">
          <cell r="A82">
            <v>1739</v>
          </cell>
          <cell r="B82" t="str">
            <v>TRANSFER TO FIXED ASSE</v>
          </cell>
          <cell r="C82" t="str">
            <v>BS</v>
          </cell>
          <cell r="D82">
            <v>0</v>
          </cell>
          <cell r="E82" t="b">
            <v>0</v>
          </cell>
        </row>
        <row r="83">
          <cell r="A83">
            <v>1745</v>
          </cell>
          <cell r="B83" t="str">
            <v>WIP-CAP TIME OFFICE RENO</v>
          </cell>
          <cell r="C83" t="str">
            <v>BS</v>
          </cell>
          <cell r="D83">
            <v>0</v>
          </cell>
          <cell r="E83" t="b">
            <v>0</v>
          </cell>
        </row>
        <row r="84">
          <cell r="A84">
            <v>1746</v>
          </cell>
          <cell r="B84" t="str">
            <v>WIP - INTEREST DURING CO</v>
          </cell>
          <cell r="C84" t="str">
            <v>BS</v>
          </cell>
          <cell r="D84">
            <v>0</v>
          </cell>
          <cell r="E84" t="b">
            <v>0</v>
          </cell>
        </row>
        <row r="85">
          <cell r="A85">
            <v>1747</v>
          </cell>
          <cell r="B85" t="str">
            <v>WIP - LABOR/INSTALLATION</v>
          </cell>
          <cell r="C85" t="str">
            <v>BS</v>
          </cell>
          <cell r="D85">
            <v>0</v>
          </cell>
          <cell r="E85" t="b">
            <v>0</v>
          </cell>
        </row>
        <row r="86">
          <cell r="A86">
            <v>1748</v>
          </cell>
          <cell r="B86" t="str">
            <v>WIP - EQUIPMENT</v>
          </cell>
          <cell r="C86" t="str">
            <v>BS</v>
          </cell>
          <cell r="D86">
            <v>0</v>
          </cell>
          <cell r="E86" t="b">
            <v>0</v>
          </cell>
        </row>
        <row r="87">
          <cell r="A87">
            <v>1749</v>
          </cell>
          <cell r="B87" t="str">
            <v>WIP - MATERIAL</v>
          </cell>
          <cell r="C87" t="str">
            <v>BS</v>
          </cell>
          <cell r="D87">
            <v>0</v>
          </cell>
          <cell r="E87" t="b">
            <v>0</v>
          </cell>
        </row>
        <row r="88">
          <cell r="A88">
            <v>1751</v>
          </cell>
          <cell r="B88" t="str">
            <v>WIP - SITE WORK</v>
          </cell>
          <cell r="C88" t="str">
            <v>BS</v>
          </cell>
          <cell r="D88">
            <v>0</v>
          </cell>
          <cell r="E88" t="b">
            <v>0</v>
          </cell>
        </row>
        <row r="89">
          <cell r="A89">
            <v>1756</v>
          </cell>
          <cell r="B89" t="str">
            <v>WIP - HEATING/AIR CONDIT</v>
          </cell>
          <cell r="C89" t="str">
            <v>BS</v>
          </cell>
          <cell r="D89">
            <v>0</v>
          </cell>
          <cell r="E89" t="b">
            <v>0</v>
          </cell>
        </row>
        <row r="90">
          <cell r="A90">
            <v>1769</v>
          </cell>
          <cell r="B90" t="str">
            <v>WIP - TRANSFER TO FIXED ASSETS</v>
          </cell>
          <cell r="C90" t="str">
            <v>BS</v>
          </cell>
          <cell r="D90">
            <v>4.18</v>
          </cell>
          <cell r="E90" t="b">
            <v>0</v>
          </cell>
        </row>
        <row r="91">
          <cell r="A91">
            <v>1775</v>
          </cell>
          <cell r="B91" t="str">
            <v>CAPITALIZED TIME</v>
          </cell>
          <cell r="C91" t="str">
            <v>BS</v>
          </cell>
          <cell r="D91">
            <v>0</v>
          </cell>
          <cell r="E91" t="b">
            <v>0</v>
          </cell>
        </row>
        <row r="92">
          <cell r="A92">
            <v>1776</v>
          </cell>
          <cell r="B92" t="str">
            <v>WIP - INTEREST DURING CO</v>
          </cell>
          <cell r="C92" t="str">
            <v>BS</v>
          </cell>
          <cell r="D92">
            <v>0</v>
          </cell>
          <cell r="E92" t="b">
            <v>0</v>
          </cell>
        </row>
        <row r="93">
          <cell r="A93">
            <v>1782</v>
          </cell>
          <cell r="B93" t="str">
            <v>WIP - CONTRACTOR/LABOR</v>
          </cell>
          <cell r="C93" t="str">
            <v>BS</v>
          </cell>
          <cell r="D93">
            <v>0</v>
          </cell>
          <cell r="E93" t="b">
            <v>0</v>
          </cell>
        </row>
        <row r="94">
          <cell r="A94">
            <v>1785</v>
          </cell>
          <cell r="B94" t="str">
            <v>WIP - PUMP &amp; HAUL SLUDGE</v>
          </cell>
          <cell r="C94" t="str">
            <v>BS</v>
          </cell>
          <cell r="D94">
            <v>0</v>
          </cell>
          <cell r="E94" t="b">
            <v>0</v>
          </cell>
        </row>
        <row r="95">
          <cell r="A95">
            <v>1787</v>
          </cell>
          <cell r="B95" t="str">
            <v>WIP - REPAIR</v>
          </cell>
          <cell r="C95" t="str">
            <v>BS</v>
          </cell>
          <cell r="D95">
            <v>0</v>
          </cell>
          <cell r="E95" t="b">
            <v>0</v>
          </cell>
        </row>
        <row r="96">
          <cell r="A96">
            <v>1799</v>
          </cell>
          <cell r="B96" t="str">
            <v>WIP - TRANSFER TO FIXED</v>
          </cell>
          <cell r="C96" t="str">
            <v>BS</v>
          </cell>
          <cell r="D96">
            <v>0</v>
          </cell>
          <cell r="E96" t="b">
            <v>0</v>
          </cell>
        </row>
        <row r="97">
          <cell r="A97">
            <v>1805</v>
          </cell>
          <cell r="B97" t="str">
            <v>PLT HELD FUTURE USE-WTR</v>
          </cell>
          <cell r="C97" t="str">
            <v>BS</v>
          </cell>
          <cell r="D97">
            <v>0</v>
          </cell>
          <cell r="E97" t="b">
            <v>0</v>
          </cell>
        </row>
        <row r="98">
          <cell r="A98">
            <v>1835</v>
          </cell>
          <cell r="B98" t="str">
            <v>ACC DEPR-ORGANIZATION</v>
          </cell>
          <cell r="C98" t="str">
            <v>BS</v>
          </cell>
          <cell r="D98">
            <v>-13304.11</v>
          </cell>
          <cell r="E98" t="b">
            <v>0</v>
          </cell>
        </row>
        <row r="99">
          <cell r="A99">
            <v>1840</v>
          </cell>
          <cell r="B99" t="str">
            <v>ACC DEPR-FRANCHISES</v>
          </cell>
          <cell r="C99" t="str">
            <v>BS</v>
          </cell>
          <cell r="D99">
            <v>0</v>
          </cell>
          <cell r="E99" t="b">
            <v>0</v>
          </cell>
        </row>
        <row r="100">
          <cell r="A100">
            <v>1845</v>
          </cell>
          <cell r="B100" t="str">
            <v>ACC DEPR-STRUCT&amp;IMPRV SRC SPLY</v>
          </cell>
          <cell r="C100" t="str">
            <v>BS</v>
          </cell>
          <cell r="D100">
            <v>-1697.88</v>
          </cell>
          <cell r="E100" t="b">
            <v>0</v>
          </cell>
        </row>
        <row r="101">
          <cell r="A101">
            <v>1850</v>
          </cell>
          <cell r="B101" t="str">
            <v>ACC DEPR-STRUCT&amp;IMPRV WTP</v>
          </cell>
          <cell r="C101" t="str">
            <v>BS</v>
          </cell>
          <cell r="D101">
            <v>-471.4</v>
          </cell>
          <cell r="E101" t="b">
            <v>0</v>
          </cell>
        </row>
        <row r="102">
          <cell r="A102">
            <v>1855</v>
          </cell>
          <cell r="B102" t="str">
            <v xml:space="preserve">     COMP SYS COST WTR</v>
          </cell>
          <cell r="C102" t="str">
            <v>BS</v>
          </cell>
          <cell r="D102">
            <v>0</v>
          </cell>
          <cell r="E102" t="b">
            <v>0</v>
          </cell>
        </row>
        <row r="103">
          <cell r="A103">
            <v>1860</v>
          </cell>
          <cell r="B103" t="str">
            <v>ACC DEPR-STRUCT&amp;IMPRV GEN</v>
          </cell>
          <cell r="C103" t="str">
            <v>BS</v>
          </cell>
          <cell r="D103">
            <v>0</v>
          </cell>
          <cell r="E103" t="b">
            <v>0</v>
          </cell>
        </row>
        <row r="104">
          <cell r="A104">
            <v>1865</v>
          </cell>
          <cell r="B104" t="str">
            <v>ACC DEPR-COLLECTING RESERVOIRS</v>
          </cell>
          <cell r="C104" t="str">
            <v>BS</v>
          </cell>
          <cell r="D104">
            <v>-36.200000000000003</v>
          </cell>
          <cell r="E104" t="b">
            <v>0</v>
          </cell>
        </row>
        <row r="105">
          <cell r="A105">
            <v>1875</v>
          </cell>
          <cell r="B105" t="str">
            <v>ACC DEPR-WELLS &amp; SPRINGS</v>
          </cell>
          <cell r="C105" t="str">
            <v>BS</v>
          </cell>
          <cell r="D105">
            <v>639.6</v>
          </cell>
          <cell r="E105" t="b">
            <v>0</v>
          </cell>
        </row>
        <row r="106">
          <cell r="A106">
            <v>1880</v>
          </cell>
          <cell r="B106" t="str">
            <v xml:space="preserve">     OTHER PLANT IN PROCESS</v>
          </cell>
          <cell r="C106" t="str">
            <v>BS</v>
          </cell>
          <cell r="D106">
            <v>0</v>
          </cell>
          <cell r="E106" t="b">
            <v>0</v>
          </cell>
        </row>
        <row r="107">
          <cell r="A107">
            <v>1885</v>
          </cell>
          <cell r="B107" t="str">
            <v>ACC DEPR-SUPPLY MAINS</v>
          </cell>
          <cell r="C107" t="str">
            <v>BS</v>
          </cell>
          <cell r="D107">
            <v>-214.6</v>
          </cell>
          <cell r="E107" t="b">
            <v>0</v>
          </cell>
        </row>
        <row r="108">
          <cell r="A108">
            <v>1890</v>
          </cell>
          <cell r="B108" t="str">
            <v>ACC DEPR-POWER GENERATION EQUIP</v>
          </cell>
          <cell r="C108" t="str">
            <v>BS</v>
          </cell>
          <cell r="D108">
            <v>-3401.61</v>
          </cell>
          <cell r="E108" t="b">
            <v>0</v>
          </cell>
        </row>
        <row r="109">
          <cell r="A109">
            <v>1895</v>
          </cell>
          <cell r="B109" t="str">
            <v>ACC DEPR-ELECT PUMP EQUIP SRC PUMP</v>
          </cell>
          <cell r="C109" t="str">
            <v>BS</v>
          </cell>
          <cell r="D109">
            <v>-52.7</v>
          </cell>
          <cell r="E109" t="b">
            <v>0</v>
          </cell>
        </row>
        <row r="110">
          <cell r="A110">
            <v>1900</v>
          </cell>
          <cell r="B110" t="str">
            <v>ACC DEPR-ELECT PUMP EQUIP WTP</v>
          </cell>
          <cell r="C110" t="str">
            <v>BS</v>
          </cell>
          <cell r="D110">
            <v>-27046.880000000001</v>
          </cell>
          <cell r="E110" t="b">
            <v>0</v>
          </cell>
        </row>
        <row r="111">
          <cell r="A111">
            <v>1905</v>
          </cell>
          <cell r="B111" t="str">
            <v>ACC DEPR-ELECT PUMP EQUIP TRAN</v>
          </cell>
          <cell r="C111" t="str">
            <v>BS</v>
          </cell>
          <cell r="D111">
            <v>-4.8</v>
          </cell>
          <cell r="E111" t="b">
            <v>0</v>
          </cell>
        </row>
        <row r="112">
          <cell r="A112">
            <v>1910</v>
          </cell>
          <cell r="B112" t="str">
            <v>ACC DEPR-WATER TREATMENT EQPT</v>
          </cell>
          <cell r="C112" t="str">
            <v>BS</v>
          </cell>
          <cell r="D112">
            <v>-9819.77</v>
          </cell>
          <cell r="E112" t="b">
            <v>0</v>
          </cell>
        </row>
        <row r="113">
          <cell r="A113">
            <v>1915</v>
          </cell>
          <cell r="B113" t="str">
            <v>ACC DEPR-DIST RESV &amp; STANDPIPE</v>
          </cell>
          <cell r="C113" t="str">
            <v>BS</v>
          </cell>
          <cell r="D113">
            <v>-26600.37</v>
          </cell>
          <cell r="E113" t="b">
            <v>0</v>
          </cell>
        </row>
        <row r="114">
          <cell r="A114">
            <v>1920</v>
          </cell>
          <cell r="B114" t="str">
            <v>ACC DEPR-TRANS &amp; DISTR MAINS</v>
          </cell>
          <cell r="C114" t="str">
            <v>BS</v>
          </cell>
          <cell r="D114">
            <v>-81593.990000000005</v>
          </cell>
          <cell r="E114" t="b">
            <v>0</v>
          </cell>
        </row>
        <row r="115">
          <cell r="A115">
            <v>1925</v>
          </cell>
          <cell r="B115" t="str">
            <v>ACC DEPR-SERVICE LINES</v>
          </cell>
          <cell r="C115" t="str">
            <v>BS</v>
          </cell>
          <cell r="D115">
            <v>-26127.67</v>
          </cell>
          <cell r="E115" t="b">
            <v>0</v>
          </cell>
        </row>
        <row r="116">
          <cell r="A116">
            <v>1930</v>
          </cell>
          <cell r="B116" t="str">
            <v>ACC DEPR-METERS</v>
          </cell>
          <cell r="C116" t="str">
            <v>BS</v>
          </cell>
          <cell r="D116">
            <v>-4943.2</v>
          </cell>
          <cell r="E116" t="b">
            <v>0</v>
          </cell>
        </row>
        <row r="117">
          <cell r="A117">
            <v>1935</v>
          </cell>
          <cell r="B117" t="str">
            <v>ACC DEPR-METER INSTALLS</v>
          </cell>
          <cell r="C117" t="str">
            <v>BS</v>
          </cell>
          <cell r="D117">
            <v>-1842.45</v>
          </cell>
          <cell r="E117" t="b">
            <v>0</v>
          </cell>
        </row>
        <row r="118">
          <cell r="A118">
            <v>1940</v>
          </cell>
          <cell r="B118" t="str">
            <v>ACC DEPR-HYDRANTS</v>
          </cell>
          <cell r="C118" t="str">
            <v>BS</v>
          </cell>
          <cell r="D118">
            <v>-3779.42</v>
          </cell>
          <cell r="E118" t="b">
            <v>0</v>
          </cell>
        </row>
        <row r="119">
          <cell r="A119">
            <v>1945</v>
          </cell>
          <cell r="B119" t="str">
            <v xml:space="preserve">     ACC DEPR-ELECT PUMP EQUIP</v>
          </cell>
          <cell r="C119" t="str">
            <v>BS</v>
          </cell>
          <cell r="D119">
            <v>0</v>
          </cell>
          <cell r="E119" t="b">
            <v>0</v>
          </cell>
        </row>
        <row r="120">
          <cell r="A120">
            <v>1960</v>
          </cell>
          <cell r="B120" t="str">
            <v>ACC DEPR-OTH PLANT&amp;MISC WT</v>
          </cell>
          <cell r="C120" t="str">
            <v>BS</v>
          </cell>
          <cell r="D120">
            <v>-163.44</v>
          </cell>
          <cell r="E120" t="b">
            <v>0</v>
          </cell>
        </row>
        <row r="121">
          <cell r="A121">
            <v>1970</v>
          </cell>
          <cell r="B121" t="str">
            <v>ACC DEPR-OFFICE STRUCTURE</v>
          </cell>
          <cell r="C121" t="str">
            <v>BS</v>
          </cell>
          <cell r="D121">
            <v>-1882.28</v>
          </cell>
          <cell r="E121" t="b">
            <v>0</v>
          </cell>
        </row>
        <row r="122">
          <cell r="A122">
            <v>1975</v>
          </cell>
          <cell r="B122" t="str">
            <v>ACC DEPR-OFFICE FURN/EQPT</v>
          </cell>
          <cell r="C122" t="str">
            <v>BS</v>
          </cell>
          <cell r="D122">
            <v>-1286.93</v>
          </cell>
          <cell r="E122" t="b">
            <v>0</v>
          </cell>
        </row>
        <row r="123">
          <cell r="A123">
            <v>1980</v>
          </cell>
          <cell r="B123" t="str">
            <v>ACC DEPR-STORES EQUIPMENT</v>
          </cell>
          <cell r="C123" t="str">
            <v>BS</v>
          </cell>
          <cell r="D123">
            <v>0</v>
          </cell>
          <cell r="E123" t="b">
            <v>0</v>
          </cell>
        </row>
        <row r="124">
          <cell r="A124">
            <v>1985</v>
          </cell>
          <cell r="B124" t="str">
            <v>ACC DEPR-TOOL SHOP &amp; MISC EQPT</v>
          </cell>
          <cell r="C124" t="str">
            <v>BS</v>
          </cell>
          <cell r="D124">
            <v>-3329.44</v>
          </cell>
          <cell r="E124" t="b">
            <v>0</v>
          </cell>
        </row>
        <row r="125">
          <cell r="A125">
            <v>1990</v>
          </cell>
          <cell r="B125" t="str">
            <v>ACC DEPR-LABORATORY EQUIPMENT</v>
          </cell>
          <cell r="C125" t="str">
            <v>BS</v>
          </cell>
          <cell r="D125">
            <v>-439.05</v>
          </cell>
          <cell r="E125" t="b">
            <v>0</v>
          </cell>
        </row>
        <row r="126">
          <cell r="A126">
            <v>1995</v>
          </cell>
          <cell r="B126" t="str">
            <v xml:space="preserve">     ACC DEPR-TRANS &amp; DISTR MA</v>
          </cell>
          <cell r="C126" t="str">
            <v>BS</v>
          </cell>
          <cell r="D126">
            <v>0</v>
          </cell>
          <cell r="E126" t="b">
            <v>0</v>
          </cell>
        </row>
        <row r="127">
          <cell r="A127">
            <v>2000</v>
          </cell>
          <cell r="B127" t="str">
            <v>ACC DEPR-COMMUNICATION EQPT</v>
          </cell>
          <cell r="C127" t="str">
            <v>BS</v>
          </cell>
          <cell r="D127">
            <v>-127.79</v>
          </cell>
          <cell r="E127" t="b">
            <v>0</v>
          </cell>
        </row>
        <row r="128">
          <cell r="A128">
            <v>2005</v>
          </cell>
          <cell r="B128" t="str">
            <v>ACC DEPR-MISC EQUIPMENT</v>
          </cell>
          <cell r="C128" t="str">
            <v>BS</v>
          </cell>
          <cell r="D128">
            <v>0</v>
          </cell>
          <cell r="E128" t="b">
            <v>0</v>
          </cell>
        </row>
        <row r="129">
          <cell r="A129">
            <v>2030</v>
          </cell>
          <cell r="B129" t="str">
            <v>ACC DEPR-ORGANIZATION</v>
          </cell>
          <cell r="C129" t="str">
            <v>BS</v>
          </cell>
          <cell r="D129">
            <v>0</v>
          </cell>
          <cell r="E129" t="b">
            <v>0</v>
          </cell>
        </row>
        <row r="130">
          <cell r="A130">
            <v>2055</v>
          </cell>
          <cell r="B130" t="str">
            <v>ACC DEPR-STRUCT/IMPRV PUMP PLT LS</v>
          </cell>
          <cell r="C130" t="str">
            <v>BS</v>
          </cell>
          <cell r="D130">
            <v>0</v>
          </cell>
          <cell r="E130" t="b">
            <v>0</v>
          </cell>
        </row>
        <row r="131">
          <cell r="A131">
            <v>2075</v>
          </cell>
          <cell r="B131" t="str">
            <v>ACC DEPR-STRUCT/IMPRV GEN PLT</v>
          </cell>
          <cell r="C131" t="str">
            <v>BS</v>
          </cell>
          <cell r="D131">
            <v>0</v>
          </cell>
          <cell r="E131" t="b">
            <v>0</v>
          </cell>
        </row>
        <row r="132">
          <cell r="A132">
            <v>2105</v>
          </cell>
          <cell r="B132" t="str">
            <v>ACC DEPR-SEWER FORCE MAIN/SRVC LINES</v>
          </cell>
          <cell r="C132" t="str">
            <v>BS</v>
          </cell>
          <cell r="D132">
            <v>0</v>
          </cell>
          <cell r="E132" t="b">
            <v>0</v>
          </cell>
        </row>
        <row r="133">
          <cell r="A133">
            <v>2110</v>
          </cell>
          <cell r="B133" t="str">
            <v>ACC DEPR-SEWER GRVTY MAIN/MAN</v>
          </cell>
          <cell r="C133" t="str">
            <v>BS</v>
          </cell>
          <cell r="D133">
            <v>0</v>
          </cell>
          <cell r="E133" t="b">
            <v>0</v>
          </cell>
        </row>
        <row r="134">
          <cell r="A134">
            <v>2125</v>
          </cell>
          <cell r="B134" t="str">
            <v>ACC DEPR-FLOW MEASURE DEV</v>
          </cell>
          <cell r="C134" t="str">
            <v>BS</v>
          </cell>
          <cell r="D134">
            <v>0</v>
          </cell>
          <cell r="E134" t="b">
            <v>0</v>
          </cell>
        </row>
        <row r="135">
          <cell r="A135">
            <v>2160</v>
          </cell>
          <cell r="B135" t="str">
            <v>ACC DEPR-TREAT/DISP EQP TRT PLT</v>
          </cell>
          <cell r="C135" t="str">
            <v>BS</v>
          </cell>
          <cell r="D135">
            <v>0</v>
          </cell>
          <cell r="E135" t="b">
            <v>0</v>
          </cell>
        </row>
        <row r="136">
          <cell r="A136">
            <v>2170</v>
          </cell>
          <cell r="B136" t="str">
            <v>ACC DEPR-PLANT SEWERS TRT</v>
          </cell>
          <cell r="C136" t="str">
            <v>BS</v>
          </cell>
          <cell r="D136">
            <v>0</v>
          </cell>
          <cell r="E136" t="b">
            <v>0</v>
          </cell>
        </row>
        <row r="137">
          <cell r="A137">
            <v>2175</v>
          </cell>
          <cell r="B137" t="str">
            <v>ACC DEPR-PLANT SEWERS REC</v>
          </cell>
          <cell r="C137" t="str">
            <v>BS</v>
          </cell>
          <cell r="D137">
            <v>0</v>
          </cell>
          <cell r="E137" t="b">
            <v>0</v>
          </cell>
        </row>
        <row r="138">
          <cell r="A138">
            <v>2190</v>
          </cell>
          <cell r="B138" t="str">
            <v>ACC DEPR-OTHER PLT COLLEC</v>
          </cell>
          <cell r="C138" t="str">
            <v>BS</v>
          </cell>
          <cell r="D138">
            <v>0</v>
          </cell>
          <cell r="E138" t="b">
            <v>0</v>
          </cell>
        </row>
        <row r="139">
          <cell r="A139">
            <v>2195</v>
          </cell>
          <cell r="B139" t="str">
            <v>ACC DEPR-OTHER PLT PUMP</v>
          </cell>
          <cell r="C139" t="str">
            <v>BS</v>
          </cell>
          <cell r="D139">
            <v>0</v>
          </cell>
          <cell r="E139" t="b">
            <v>0</v>
          </cell>
        </row>
        <row r="140">
          <cell r="A140">
            <v>2220</v>
          </cell>
          <cell r="B140" t="str">
            <v>ACC DEPR-OFFICE FURN/EQPT</v>
          </cell>
          <cell r="C140" t="str">
            <v>BS</v>
          </cell>
          <cell r="D140">
            <v>0</v>
          </cell>
          <cell r="E140" t="b">
            <v>0</v>
          </cell>
        </row>
        <row r="141">
          <cell r="A141">
            <v>2230</v>
          </cell>
          <cell r="B141" t="str">
            <v>ACC DEPR-TOOL SHOP &amp; MISC EQPT</v>
          </cell>
          <cell r="C141" t="str">
            <v>BS</v>
          </cell>
          <cell r="D141">
            <v>0</v>
          </cell>
          <cell r="E141" t="b">
            <v>0</v>
          </cell>
        </row>
        <row r="142">
          <cell r="A142">
            <v>2240</v>
          </cell>
          <cell r="B142" t="str">
            <v>ACC DEPR-POWER OPERATED E</v>
          </cell>
          <cell r="C142" t="str">
            <v>BS</v>
          </cell>
          <cell r="D142">
            <v>0</v>
          </cell>
          <cell r="E142" t="b">
            <v>0</v>
          </cell>
        </row>
        <row r="143">
          <cell r="A143">
            <v>2255</v>
          </cell>
          <cell r="B143" t="str">
            <v>ACC DEPR-OTHER TANG PLT S</v>
          </cell>
          <cell r="C143" t="str">
            <v>BS</v>
          </cell>
          <cell r="D143">
            <v>0</v>
          </cell>
          <cell r="E143" t="b">
            <v>0</v>
          </cell>
        </row>
        <row r="144">
          <cell r="A144">
            <v>2285</v>
          </cell>
          <cell r="B144" t="str">
            <v>ACC DEPR-REUSE TRANS/DIST</v>
          </cell>
          <cell r="C144" t="str">
            <v>BS</v>
          </cell>
          <cell r="D144">
            <v>0</v>
          </cell>
          <cell r="E144" t="b">
            <v>0</v>
          </cell>
        </row>
        <row r="145">
          <cell r="A145">
            <v>2300</v>
          </cell>
          <cell r="B145" t="str">
            <v>ACC DEPR-TRANSPORTATION WTR</v>
          </cell>
          <cell r="C145" t="str">
            <v>BS</v>
          </cell>
          <cell r="D145">
            <v>-8947.7199999999993</v>
          </cell>
          <cell r="E145" t="b">
            <v>0</v>
          </cell>
        </row>
        <row r="146">
          <cell r="A146">
            <v>2320</v>
          </cell>
          <cell r="B146" t="str">
            <v>ACC DEPR-MAINFRAME COMP WTR</v>
          </cell>
          <cell r="C146" t="str">
            <v>BS</v>
          </cell>
          <cell r="D146">
            <v>-778.17</v>
          </cell>
          <cell r="E146" t="b">
            <v>0</v>
          </cell>
        </row>
        <row r="147">
          <cell r="A147">
            <v>2325</v>
          </cell>
          <cell r="B147" t="str">
            <v>ACC DEPR-MINI COMP WTR</v>
          </cell>
          <cell r="C147" t="str">
            <v>BS</v>
          </cell>
          <cell r="D147">
            <v>-3013.9</v>
          </cell>
          <cell r="E147" t="b">
            <v>0</v>
          </cell>
        </row>
        <row r="148">
          <cell r="A148">
            <v>2330</v>
          </cell>
          <cell r="B148" t="str">
            <v>COMP SYS AMORTIZATION WTR</v>
          </cell>
          <cell r="C148" t="str">
            <v>BS</v>
          </cell>
          <cell r="D148">
            <v>-10848.84</v>
          </cell>
          <cell r="E148" t="b">
            <v>0</v>
          </cell>
        </row>
        <row r="149">
          <cell r="A149">
            <v>2335</v>
          </cell>
          <cell r="B149" t="str">
            <v>MICRO SYS AMORTIZATION WTR</v>
          </cell>
          <cell r="C149" t="str">
            <v>BS</v>
          </cell>
          <cell r="D149">
            <v>-721.77</v>
          </cell>
          <cell r="E149" t="b">
            <v>0</v>
          </cell>
        </row>
        <row r="150">
          <cell r="A150">
            <v>2400</v>
          </cell>
          <cell r="B150" t="str">
            <v>UTILITY PAA WTR PLANT AMORT</v>
          </cell>
          <cell r="C150" t="str">
            <v>BS</v>
          </cell>
          <cell r="D150">
            <v>0</v>
          </cell>
          <cell r="E150" t="b">
            <v>0</v>
          </cell>
        </row>
        <row r="151">
          <cell r="A151">
            <v>2410</v>
          </cell>
          <cell r="B151" t="str">
            <v>UTILITY PAA SWR PLANT AMORT</v>
          </cell>
          <cell r="C151" t="str">
            <v>BS</v>
          </cell>
          <cell r="D151">
            <v>0</v>
          </cell>
          <cell r="E151" t="b">
            <v>0</v>
          </cell>
        </row>
        <row r="152">
          <cell r="A152">
            <v>2420</v>
          </cell>
          <cell r="B152" t="str">
            <v>ACC AMORT UTIL PAA-WATER</v>
          </cell>
          <cell r="C152" t="str">
            <v>BS</v>
          </cell>
          <cell r="D152">
            <v>0</v>
          </cell>
          <cell r="E152" t="b">
            <v>0</v>
          </cell>
        </row>
        <row r="153">
          <cell r="A153">
            <v>2425</v>
          </cell>
          <cell r="B153" t="str">
            <v>ACC AMORT UTIL PAA-SEWER</v>
          </cell>
          <cell r="C153" t="str">
            <v>BS</v>
          </cell>
          <cell r="D153">
            <v>0</v>
          </cell>
          <cell r="E153" t="b">
            <v>0</v>
          </cell>
        </row>
        <row r="154">
          <cell r="A154">
            <v>2640</v>
          </cell>
          <cell r="B154" t="str">
            <v>CASH-CHASE-WSC DISBURSEMENT</v>
          </cell>
          <cell r="C154" t="str">
            <v>BS</v>
          </cell>
          <cell r="D154">
            <v>0</v>
          </cell>
          <cell r="E154" t="b">
            <v>0</v>
          </cell>
        </row>
        <row r="155">
          <cell r="A155">
            <v>2650</v>
          </cell>
          <cell r="B155" t="str">
            <v>CASH-WSC PETTY CASH-CHASE</v>
          </cell>
          <cell r="C155" t="str">
            <v>BS</v>
          </cell>
          <cell r="D155">
            <v>0</v>
          </cell>
          <cell r="E155" t="b">
            <v>0</v>
          </cell>
        </row>
        <row r="156">
          <cell r="A156">
            <v>2665</v>
          </cell>
          <cell r="B156" t="str">
            <v>CASH UNAPPLIED</v>
          </cell>
          <cell r="C156" t="str">
            <v>BS</v>
          </cell>
          <cell r="D156">
            <v>0</v>
          </cell>
          <cell r="E156" t="b">
            <v>0</v>
          </cell>
        </row>
        <row r="157">
          <cell r="A157">
            <v>2675</v>
          </cell>
          <cell r="B157" t="str">
            <v>A/R-CUSTOMER TRADE CC&amp;B</v>
          </cell>
          <cell r="C157" t="str">
            <v>BS</v>
          </cell>
          <cell r="D157">
            <v>13704.19</v>
          </cell>
          <cell r="E157" t="b">
            <v>0</v>
          </cell>
        </row>
        <row r="158">
          <cell r="A158">
            <v>2680</v>
          </cell>
          <cell r="B158" t="str">
            <v>A/R-CUSTOMER ACCRUAL</v>
          </cell>
          <cell r="C158" t="str">
            <v>BS</v>
          </cell>
          <cell r="D158">
            <v>2162.23</v>
          </cell>
          <cell r="E158" t="b">
            <v>0</v>
          </cell>
        </row>
        <row r="159">
          <cell r="A159">
            <v>2685</v>
          </cell>
          <cell r="B159" t="str">
            <v>A/R-CUSTOMER REFUNDS</v>
          </cell>
          <cell r="C159" t="str">
            <v>BS</v>
          </cell>
          <cell r="D159">
            <v>-55.8</v>
          </cell>
          <cell r="E159" t="b">
            <v>0</v>
          </cell>
        </row>
        <row r="160">
          <cell r="A160">
            <v>2690</v>
          </cell>
          <cell r="B160" t="str">
            <v>ACCUM PROV UNCOLLECT ACCTS</v>
          </cell>
          <cell r="C160" t="str">
            <v>BS</v>
          </cell>
          <cell r="D160">
            <v>-256</v>
          </cell>
          <cell r="E160" t="b">
            <v>0</v>
          </cell>
        </row>
        <row r="161">
          <cell r="A161">
            <v>2700</v>
          </cell>
          <cell r="B161" t="str">
            <v>A/R-OTHER</v>
          </cell>
          <cell r="C161" t="str">
            <v>BS</v>
          </cell>
          <cell r="D161">
            <v>0</v>
          </cell>
          <cell r="E161" t="b">
            <v>0</v>
          </cell>
        </row>
        <row r="162">
          <cell r="A162">
            <v>2710</v>
          </cell>
          <cell r="B162" t="str">
            <v>A/R ASSOC COS</v>
          </cell>
          <cell r="C162" t="str">
            <v>BS</v>
          </cell>
          <cell r="D162">
            <v>-111345.38</v>
          </cell>
          <cell r="E162" t="b">
            <v>0</v>
          </cell>
        </row>
        <row r="163">
          <cell r="A163">
            <v>2755</v>
          </cell>
          <cell r="B163" t="str">
            <v>INVENTORY</v>
          </cell>
          <cell r="C163" t="str">
            <v>BS</v>
          </cell>
          <cell r="D163">
            <v>120.63</v>
          </cell>
          <cell r="E163" t="b">
            <v>0</v>
          </cell>
        </row>
        <row r="164">
          <cell r="A164">
            <v>2775</v>
          </cell>
          <cell r="B164" t="str">
            <v>SPECIAL DEPOSITS</v>
          </cell>
          <cell r="C164" t="str">
            <v>BS</v>
          </cell>
          <cell r="D164">
            <v>0</v>
          </cell>
          <cell r="E164" t="b">
            <v>0</v>
          </cell>
        </row>
        <row r="165">
          <cell r="A165">
            <v>2785</v>
          </cell>
          <cell r="B165" t="str">
            <v>PREPAYMENTS</v>
          </cell>
          <cell r="C165" t="str">
            <v>BS</v>
          </cell>
          <cell r="D165">
            <v>0</v>
          </cell>
          <cell r="E165" t="b">
            <v>0</v>
          </cell>
        </row>
        <row r="166">
          <cell r="A166">
            <v>2790</v>
          </cell>
          <cell r="B166" t="str">
            <v>PREPAID INSURANCE</v>
          </cell>
          <cell r="C166" t="str">
            <v>BS</v>
          </cell>
          <cell r="D166">
            <v>0</v>
          </cell>
          <cell r="E166" t="b">
            <v>0</v>
          </cell>
        </row>
        <row r="167">
          <cell r="A167">
            <v>2795</v>
          </cell>
          <cell r="B167" t="str">
            <v>PREPAID REIMBURSEMENTS</v>
          </cell>
          <cell r="C167" t="str">
            <v>BS</v>
          </cell>
          <cell r="D167">
            <v>0</v>
          </cell>
          <cell r="E167" t="b">
            <v>0</v>
          </cell>
        </row>
        <row r="168">
          <cell r="A168">
            <v>2845</v>
          </cell>
          <cell r="B168" t="str">
            <v>CASH VALUE OF LIFE INS</v>
          </cell>
          <cell r="C168" t="str">
            <v>BS</v>
          </cell>
          <cell r="D168">
            <v>0</v>
          </cell>
          <cell r="E168" t="b">
            <v>0</v>
          </cell>
        </row>
        <row r="169">
          <cell r="A169">
            <v>2855</v>
          </cell>
          <cell r="B169" t="str">
            <v>PRELIMINARY SURVEY</v>
          </cell>
          <cell r="C169" t="str">
            <v>BS</v>
          </cell>
          <cell r="D169">
            <v>0</v>
          </cell>
          <cell r="E169" t="b">
            <v>0</v>
          </cell>
        </row>
        <row r="170">
          <cell r="A170">
            <v>2865</v>
          </cell>
          <cell r="B170" t="str">
            <v>PAYROLL CLEARING</v>
          </cell>
          <cell r="C170" t="str">
            <v>BS</v>
          </cell>
          <cell r="D170">
            <v>0</v>
          </cell>
          <cell r="E170" t="b">
            <v>0</v>
          </cell>
        </row>
        <row r="171">
          <cell r="A171">
            <v>2870</v>
          </cell>
          <cell r="B171" t="str">
            <v>FLEX SERV</v>
          </cell>
          <cell r="C171" t="str">
            <v>BS</v>
          </cell>
          <cell r="D171">
            <v>0</v>
          </cell>
          <cell r="E171" t="b">
            <v>0</v>
          </cell>
        </row>
        <row r="172">
          <cell r="A172">
            <v>2856</v>
          </cell>
          <cell r="B172" t="str">
            <v>PRELIMINARY SURVEY</v>
          </cell>
          <cell r="C172" t="str">
            <v>BS</v>
          </cell>
          <cell r="D172">
            <v>0</v>
          </cell>
          <cell r="E172" t="b">
            <v>0</v>
          </cell>
        </row>
        <row r="173">
          <cell r="A173">
            <v>2875</v>
          </cell>
          <cell r="B173" t="str">
            <v>401K CLEARING</v>
          </cell>
          <cell r="C173" t="str">
            <v>BS</v>
          </cell>
          <cell r="D173">
            <v>0</v>
          </cell>
          <cell r="E173" t="b">
            <v>0</v>
          </cell>
        </row>
        <row r="174">
          <cell r="A174">
            <v>2905</v>
          </cell>
          <cell r="B174" t="str">
            <v>RATE CASE IN PROGRESS</v>
          </cell>
          <cell r="C174" t="str">
            <v>BS</v>
          </cell>
          <cell r="D174">
            <v>0</v>
          </cell>
          <cell r="E174" t="b">
            <v>0</v>
          </cell>
        </row>
        <row r="175">
          <cell r="A175">
            <v>2907</v>
          </cell>
          <cell r="B175" t="str">
            <v>CAPITALIZED TIME</v>
          </cell>
          <cell r="C175" t="str">
            <v>BS</v>
          </cell>
          <cell r="D175">
            <v>0</v>
          </cell>
          <cell r="E175" t="b">
            <v>0</v>
          </cell>
        </row>
        <row r="176">
          <cell r="A176">
            <v>2908</v>
          </cell>
          <cell r="B176" t="str">
            <v>RCIP - ADMINISTRATIVE EXPENSES</v>
          </cell>
          <cell r="C176" t="str">
            <v>BS</v>
          </cell>
          <cell r="D176">
            <v>0</v>
          </cell>
          <cell r="E176" t="b">
            <v>0</v>
          </cell>
        </row>
        <row r="177">
          <cell r="A177">
            <v>2910</v>
          </cell>
          <cell r="B177" t="str">
            <v>RCIP - CONSULTING FEES</v>
          </cell>
          <cell r="C177" t="str">
            <v>BS</v>
          </cell>
          <cell r="D177">
            <v>0</v>
          </cell>
          <cell r="E177" t="b">
            <v>0</v>
          </cell>
        </row>
        <row r="178">
          <cell r="A178">
            <v>2914</v>
          </cell>
          <cell r="B178" t="str">
            <v>RATE CASE IN PROGRESS</v>
          </cell>
          <cell r="C178" t="str">
            <v>BS</v>
          </cell>
          <cell r="D178">
            <v>1726.92</v>
          </cell>
          <cell r="E178" t="b">
            <v>0</v>
          </cell>
        </row>
        <row r="179">
          <cell r="A179">
            <v>2915</v>
          </cell>
          <cell r="B179" t="str">
            <v>REG EXP BEING AMORT</v>
          </cell>
          <cell r="C179" t="str">
            <v>BS</v>
          </cell>
          <cell r="D179">
            <v>0</v>
          </cell>
          <cell r="E179" t="b">
            <v>0</v>
          </cell>
        </row>
        <row r="180">
          <cell r="A180">
            <v>2920</v>
          </cell>
          <cell r="B180" t="str">
            <v>RATE CASE ACCUM AMORT</v>
          </cell>
          <cell r="C180" t="str">
            <v>BS</v>
          </cell>
          <cell r="D180">
            <v>0</v>
          </cell>
          <cell r="E180" t="b">
            <v>0</v>
          </cell>
        </row>
        <row r="181">
          <cell r="A181">
            <v>2930</v>
          </cell>
          <cell r="B181" t="str">
            <v>MISC REG ACCUM AMORT</v>
          </cell>
          <cell r="C181" t="str">
            <v>BS</v>
          </cell>
          <cell r="D181">
            <v>0</v>
          </cell>
          <cell r="E181" t="b">
            <v>0</v>
          </cell>
        </row>
        <row r="182">
          <cell r="A182">
            <v>2960</v>
          </cell>
          <cell r="B182" t="str">
            <v>DEF CHGS-TANK MAINT&amp;REP WTR</v>
          </cell>
          <cell r="C182" t="str">
            <v>BS</v>
          </cell>
          <cell r="D182">
            <v>0</v>
          </cell>
          <cell r="E182" t="b">
            <v>0</v>
          </cell>
        </row>
        <row r="183">
          <cell r="A183">
            <v>2965</v>
          </cell>
          <cell r="B183" t="str">
            <v>DEF CHGS-RELOCATION EXPENSES</v>
          </cell>
          <cell r="C183" t="str">
            <v>BS</v>
          </cell>
          <cell r="D183">
            <v>0</v>
          </cell>
          <cell r="E183" t="b">
            <v>0</v>
          </cell>
        </row>
        <row r="184">
          <cell r="A184">
            <v>2980</v>
          </cell>
          <cell r="B184" t="str">
            <v>DEF CHGS-EMP FEES</v>
          </cell>
          <cell r="C184" t="str">
            <v>BS</v>
          </cell>
          <cell r="D184">
            <v>0</v>
          </cell>
          <cell r="E184" t="b">
            <v>0</v>
          </cell>
        </row>
        <row r="185">
          <cell r="A185">
            <v>3005</v>
          </cell>
          <cell r="B185" t="str">
            <v>DEF CHGS-VOC TESTING</v>
          </cell>
          <cell r="C185" t="str">
            <v>BS</v>
          </cell>
          <cell r="D185">
            <v>4294.6000000000004</v>
          </cell>
          <cell r="E185" t="b">
            <v>0</v>
          </cell>
        </row>
        <row r="186">
          <cell r="A186">
            <v>3040</v>
          </cell>
          <cell r="B186" t="str">
            <v>DEF CHGS-TANK MAINT&amp;REP SWR</v>
          </cell>
          <cell r="C186" t="str">
            <v>BS</v>
          </cell>
          <cell r="D186">
            <v>0</v>
          </cell>
          <cell r="E186" t="b">
            <v>0</v>
          </cell>
        </row>
        <row r="187">
          <cell r="A187">
            <v>3110</v>
          </cell>
          <cell r="B187" t="str">
            <v>AMORT - TANK MAINT&amp;REP WTR</v>
          </cell>
          <cell r="C187" t="str">
            <v>BS</v>
          </cell>
          <cell r="D187">
            <v>0</v>
          </cell>
          <cell r="E187" t="b">
            <v>0</v>
          </cell>
        </row>
        <row r="188">
          <cell r="A188">
            <v>3120</v>
          </cell>
          <cell r="B188" t="str">
            <v>AMORT - RELOCATION EXP</v>
          </cell>
          <cell r="C188" t="str">
            <v>BS</v>
          </cell>
          <cell r="D188">
            <v>0</v>
          </cell>
          <cell r="E188" t="b">
            <v>0</v>
          </cell>
        </row>
        <row r="189">
          <cell r="A189">
            <v>3135</v>
          </cell>
          <cell r="B189" t="str">
            <v>AMORT - EMPLOYEE FEES</v>
          </cell>
          <cell r="C189" t="str">
            <v>BS</v>
          </cell>
          <cell r="D189">
            <v>0</v>
          </cell>
          <cell r="E189" t="b">
            <v>0</v>
          </cell>
        </row>
        <row r="190">
          <cell r="A190">
            <v>3160</v>
          </cell>
          <cell r="B190" t="str">
            <v>AMORT - VOC TESTING</v>
          </cell>
          <cell r="C190" t="str">
            <v>BS</v>
          </cell>
          <cell r="D190">
            <v>-2527.61</v>
          </cell>
          <cell r="E190" t="b">
            <v>0</v>
          </cell>
        </row>
        <row r="191">
          <cell r="A191">
            <v>3195</v>
          </cell>
          <cell r="B191" t="str">
            <v>AMORT - TANK MAINT&amp;REP SWR</v>
          </cell>
          <cell r="C191" t="str">
            <v>BS</v>
          </cell>
          <cell r="D191">
            <v>0</v>
          </cell>
          <cell r="E191" t="b">
            <v>0</v>
          </cell>
        </row>
        <row r="192">
          <cell r="A192">
            <v>3225</v>
          </cell>
          <cell r="B192" t="str">
            <v>ADV-IN-AID OF CONST-WATER</v>
          </cell>
          <cell r="C192" t="str">
            <v>BS</v>
          </cell>
          <cell r="D192">
            <v>0</v>
          </cell>
          <cell r="E192" t="b">
            <v>0</v>
          </cell>
        </row>
        <row r="193">
          <cell r="A193">
            <v>3340</v>
          </cell>
          <cell r="B193" t="str">
            <v>CIAC-TRANS &amp; DISTR MAINS</v>
          </cell>
          <cell r="C193" t="str">
            <v>BS</v>
          </cell>
          <cell r="D193">
            <v>0</v>
          </cell>
          <cell r="E193" t="b">
            <v>0</v>
          </cell>
        </row>
        <row r="194">
          <cell r="A194">
            <v>3345</v>
          </cell>
          <cell r="B194" t="str">
            <v>CIAC-SERVICE LINES</v>
          </cell>
          <cell r="C194" t="str">
            <v>BS</v>
          </cell>
          <cell r="D194">
            <v>0</v>
          </cell>
          <cell r="E194" t="b">
            <v>0</v>
          </cell>
        </row>
        <row r="195">
          <cell r="A195">
            <v>3360</v>
          </cell>
          <cell r="B195" t="str">
            <v>CIAC-HYDRANTS</v>
          </cell>
          <cell r="C195" t="str">
            <v>BS</v>
          </cell>
          <cell r="D195">
            <v>0</v>
          </cell>
          <cell r="E195" t="b">
            <v>0</v>
          </cell>
        </row>
        <row r="196">
          <cell r="A196">
            <v>3430</v>
          </cell>
          <cell r="B196" t="str">
            <v>CIAC-OTHER TANGIBLE PLT WATER</v>
          </cell>
          <cell r="C196" t="str">
            <v>BS</v>
          </cell>
          <cell r="D196">
            <v>-24559</v>
          </cell>
          <cell r="E196" t="b">
            <v>0</v>
          </cell>
        </row>
        <row r="197">
          <cell r="A197">
            <v>3435</v>
          </cell>
          <cell r="B197" t="str">
            <v>CIAC-WATER-TAP</v>
          </cell>
          <cell r="C197" t="str">
            <v>BS</v>
          </cell>
          <cell r="D197">
            <v>0</v>
          </cell>
          <cell r="E197" t="b">
            <v>0</v>
          </cell>
        </row>
        <row r="198">
          <cell r="A198">
            <v>3445</v>
          </cell>
          <cell r="B198" t="str">
            <v>CIAC-WTR RES CAP FEE</v>
          </cell>
          <cell r="C198" t="str">
            <v>BS</v>
          </cell>
          <cell r="D198">
            <v>0</v>
          </cell>
          <cell r="E198" t="b">
            <v>0</v>
          </cell>
        </row>
        <row r="199">
          <cell r="A199">
            <v>3450</v>
          </cell>
          <cell r="B199" t="str">
            <v>CIAC-WTR PLT MOD FEE</v>
          </cell>
          <cell r="C199" t="str">
            <v>BS</v>
          </cell>
          <cell r="D199">
            <v>0</v>
          </cell>
          <cell r="E199" t="b">
            <v>0</v>
          </cell>
        </row>
        <row r="200">
          <cell r="A200">
            <v>3455</v>
          </cell>
          <cell r="B200" t="str">
            <v>CIAC-WTR PLT MTR FEE</v>
          </cell>
          <cell r="C200" t="str">
            <v>BS</v>
          </cell>
          <cell r="D200">
            <v>0</v>
          </cell>
          <cell r="E200" t="b">
            <v>0</v>
          </cell>
        </row>
        <row r="201">
          <cell r="A201">
            <v>3520</v>
          </cell>
          <cell r="B201" t="str">
            <v>CIAC-STRUCT/IMPRV GEN PLT</v>
          </cell>
          <cell r="C201" t="str">
            <v>BS</v>
          </cell>
          <cell r="D201">
            <v>0</v>
          </cell>
          <cell r="E201" t="b">
            <v>0</v>
          </cell>
        </row>
        <row r="202">
          <cell r="A202">
            <v>3705</v>
          </cell>
          <cell r="B202" t="str">
            <v>CIAC-SEWER-TAP</v>
          </cell>
          <cell r="C202" t="str">
            <v>BS</v>
          </cell>
          <cell r="D202">
            <v>0</v>
          </cell>
          <cell r="E202" t="b">
            <v>0</v>
          </cell>
        </row>
        <row r="203">
          <cell r="A203">
            <v>3720</v>
          </cell>
          <cell r="B203" t="str">
            <v>CIAC-SWR PLT MOD FEE</v>
          </cell>
          <cell r="C203" t="str">
            <v>BS</v>
          </cell>
          <cell r="D203">
            <v>0</v>
          </cell>
          <cell r="E203" t="b">
            <v>0</v>
          </cell>
        </row>
        <row r="204">
          <cell r="A204">
            <v>3800</v>
          </cell>
          <cell r="B204" t="str">
            <v>ACC AMORT ORGANIZATION</v>
          </cell>
          <cell r="C204" t="str">
            <v>BS</v>
          </cell>
          <cell r="D204">
            <v>0</v>
          </cell>
          <cell r="E204" t="b">
            <v>0</v>
          </cell>
        </row>
        <row r="205">
          <cell r="A205">
            <v>3800</v>
          </cell>
          <cell r="B205" t="str">
            <v>ACC AMORT ORGANIZATION</v>
          </cell>
          <cell r="C205" t="str">
            <v>BS</v>
          </cell>
          <cell r="D205">
            <v>0</v>
          </cell>
          <cell r="E205" t="b">
            <v>0</v>
          </cell>
        </row>
        <row r="206">
          <cell r="A206">
            <v>3800</v>
          </cell>
          <cell r="B206" t="str">
            <v>ACC AMORT ORGANIZATION</v>
          </cell>
          <cell r="C206" t="str">
            <v>BS</v>
          </cell>
          <cell r="D206">
            <v>0</v>
          </cell>
          <cell r="E206" t="b">
            <v>0</v>
          </cell>
        </row>
        <row r="207">
          <cell r="A207">
            <v>3800</v>
          </cell>
          <cell r="B207" t="str">
            <v>ACC AMORT ORGANIZATION</v>
          </cell>
          <cell r="C207" t="str">
            <v>BS</v>
          </cell>
          <cell r="D207">
            <v>0</v>
          </cell>
          <cell r="E207" t="b">
            <v>0</v>
          </cell>
        </row>
        <row r="208">
          <cell r="A208">
            <v>3885</v>
          </cell>
          <cell r="B208" t="str">
            <v>ACC AMORT TRANS &amp; DISTR M</v>
          </cell>
          <cell r="C208" t="str">
            <v>BS</v>
          </cell>
          <cell r="D208">
            <v>0</v>
          </cell>
          <cell r="E208" t="b">
            <v>0</v>
          </cell>
        </row>
        <row r="209">
          <cell r="A209">
            <v>3890</v>
          </cell>
          <cell r="B209" t="str">
            <v>ACC AMORT SERVICE LINES</v>
          </cell>
          <cell r="C209" t="str">
            <v>BS</v>
          </cell>
          <cell r="D209">
            <v>0</v>
          </cell>
          <cell r="E209" t="b">
            <v>0</v>
          </cell>
        </row>
        <row r="210">
          <cell r="A210">
            <v>3905</v>
          </cell>
          <cell r="B210" t="str">
            <v>ACC AMORT HYDRANTS</v>
          </cell>
          <cell r="C210" t="str">
            <v>BS</v>
          </cell>
          <cell r="D210">
            <v>0</v>
          </cell>
          <cell r="E210" t="b">
            <v>0</v>
          </cell>
        </row>
        <row r="211">
          <cell r="A211">
            <v>3975</v>
          </cell>
          <cell r="B211" t="str">
            <v>ACC AMORT OTHER TANG PLT WATER</v>
          </cell>
          <cell r="C211" t="str">
            <v>BS</v>
          </cell>
          <cell r="D211">
            <v>5709.38</v>
          </cell>
          <cell r="E211" t="b">
            <v>0</v>
          </cell>
        </row>
        <row r="212">
          <cell r="A212">
            <v>3980</v>
          </cell>
          <cell r="B212" t="str">
            <v>ACC AMORT WATER-CIAC TAP</v>
          </cell>
          <cell r="C212" t="str">
            <v>BS</v>
          </cell>
          <cell r="D212">
            <v>0</v>
          </cell>
          <cell r="E212" t="b">
            <v>0</v>
          </cell>
        </row>
        <row r="213">
          <cell r="A213">
            <v>3995</v>
          </cell>
          <cell r="B213" t="str">
            <v>ACC AMORT WTR RES CAP FEE</v>
          </cell>
          <cell r="C213" t="str">
            <v>BS</v>
          </cell>
          <cell r="D213">
            <v>0</v>
          </cell>
          <cell r="E213" t="b">
            <v>0</v>
          </cell>
        </row>
        <row r="214">
          <cell r="A214">
            <v>4000</v>
          </cell>
          <cell r="B214" t="str">
            <v>ACC AMORT WTR PLT MOD FEE-NC</v>
          </cell>
          <cell r="C214" t="str">
            <v>BS</v>
          </cell>
          <cell r="D214">
            <v>0</v>
          </cell>
          <cell r="E214" t="b">
            <v>0</v>
          </cell>
        </row>
        <row r="215">
          <cell r="A215">
            <v>4005</v>
          </cell>
          <cell r="B215" t="str">
            <v>ACC AMORT WTR PLT MTR FEE-NC</v>
          </cell>
          <cell r="C215" t="str">
            <v>BS</v>
          </cell>
          <cell r="D215">
            <v>0</v>
          </cell>
          <cell r="E215" t="b">
            <v>0</v>
          </cell>
        </row>
        <row r="216">
          <cell r="A216">
            <v>4030</v>
          </cell>
          <cell r="B216" t="str">
            <v>ACC AMORT ORGANIZATION</v>
          </cell>
          <cell r="C216" t="str">
            <v>BS</v>
          </cell>
          <cell r="D216">
            <v>0</v>
          </cell>
          <cell r="E216" t="b">
            <v>0</v>
          </cell>
        </row>
        <row r="217">
          <cell r="A217">
            <v>4070</v>
          </cell>
          <cell r="B217" t="str">
            <v>ACC AMORTSTRUCT/IMPRV GEN PLT</v>
          </cell>
          <cell r="C217" t="str">
            <v>BS</v>
          </cell>
          <cell r="D217">
            <v>0</v>
          </cell>
          <cell r="E217" t="b">
            <v>0</v>
          </cell>
        </row>
        <row r="218">
          <cell r="A218">
            <v>4265</v>
          </cell>
          <cell r="B218" t="str">
            <v>ACC AMORT SEWER-TAP</v>
          </cell>
          <cell r="C218" t="str">
            <v>BS</v>
          </cell>
          <cell r="D218">
            <v>0</v>
          </cell>
          <cell r="E218" t="b">
            <v>0</v>
          </cell>
        </row>
        <row r="219">
          <cell r="A219">
            <v>4280</v>
          </cell>
          <cell r="B219" t="str">
            <v>ACC AMORT SWR PLT MOD FEE-NC</v>
          </cell>
          <cell r="C219" t="str">
            <v>BS</v>
          </cell>
          <cell r="D219">
            <v>0</v>
          </cell>
          <cell r="E219" t="b">
            <v>0</v>
          </cell>
        </row>
        <row r="220">
          <cell r="A220">
            <v>4369</v>
          </cell>
          <cell r="B220" t="str">
            <v>DEF FED TAX - CIAC PRE 1987</v>
          </cell>
          <cell r="C220" t="str">
            <v>BS</v>
          </cell>
          <cell r="D220">
            <v>0</v>
          </cell>
          <cell r="E220" t="b">
            <v>0</v>
          </cell>
        </row>
        <row r="221">
          <cell r="A221">
            <v>4371</v>
          </cell>
          <cell r="B221" t="str">
            <v>DEF FED TAX - TAP FEE POST 2000</v>
          </cell>
          <cell r="C221" t="str">
            <v>BS</v>
          </cell>
          <cell r="D221">
            <v>0</v>
          </cell>
          <cell r="E221" t="b">
            <v>0</v>
          </cell>
        </row>
        <row r="222">
          <cell r="A222">
            <v>4375</v>
          </cell>
          <cell r="B222" t="str">
            <v>DEF FED TAX - RATE CASE</v>
          </cell>
          <cell r="C222" t="str">
            <v>BS</v>
          </cell>
          <cell r="D222">
            <v>-466</v>
          </cell>
          <cell r="E222" t="b">
            <v>0</v>
          </cell>
        </row>
        <row r="223">
          <cell r="A223">
            <v>4377</v>
          </cell>
          <cell r="B223" t="str">
            <v>DEF FED TAX - DEF MAINT</v>
          </cell>
          <cell r="C223" t="str">
            <v>BS</v>
          </cell>
          <cell r="D223">
            <v>-98</v>
          </cell>
          <cell r="E223" t="b">
            <v>0</v>
          </cell>
        </row>
        <row r="224">
          <cell r="A224">
            <v>4383</v>
          </cell>
          <cell r="B224" t="str">
            <v>DEF FED TAX - ORGN EXP</v>
          </cell>
          <cell r="C224" t="str">
            <v>BS</v>
          </cell>
          <cell r="D224">
            <v>-14210</v>
          </cell>
          <cell r="E224" t="b">
            <v>0</v>
          </cell>
        </row>
        <row r="225">
          <cell r="A225">
            <v>4385</v>
          </cell>
          <cell r="B225" t="str">
            <v>DEF FED TAX - BAD DEBT</v>
          </cell>
          <cell r="C225" t="str">
            <v>BS</v>
          </cell>
          <cell r="D225">
            <v>163</v>
          </cell>
          <cell r="E225" t="b">
            <v>0</v>
          </cell>
        </row>
        <row r="226">
          <cell r="A226">
            <v>4387</v>
          </cell>
          <cell r="B226" t="str">
            <v>DEF FED TAX - DEPRECIATION</v>
          </cell>
          <cell r="C226" t="str">
            <v>BS</v>
          </cell>
          <cell r="D226">
            <v>-54878.48</v>
          </cell>
          <cell r="E226" t="b">
            <v>0</v>
          </cell>
        </row>
        <row r="227">
          <cell r="A227">
            <v>4395</v>
          </cell>
          <cell r="B227" t="str">
            <v>DEF FED TAX - PRE ACRS</v>
          </cell>
          <cell r="C227" t="str">
            <v>BS</v>
          </cell>
          <cell r="D227">
            <v>0</v>
          </cell>
          <cell r="E227" t="b">
            <v>0</v>
          </cell>
        </row>
        <row r="228">
          <cell r="A228">
            <v>4419</v>
          </cell>
          <cell r="B228" t="str">
            <v>DEF ST TAX - CIAC PRE 1987</v>
          </cell>
          <cell r="C228" t="str">
            <v>BS</v>
          </cell>
          <cell r="D228">
            <v>0</v>
          </cell>
          <cell r="E228" t="b">
            <v>0</v>
          </cell>
        </row>
        <row r="229">
          <cell r="A229">
            <v>4421</v>
          </cell>
          <cell r="B229" t="str">
            <v>DEF ST TAX - TAP FEE POST 2000</v>
          </cell>
          <cell r="C229" t="str">
            <v>BS</v>
          </cell>
          <cell r="D229">
            <v>0</v>
          </cell>
          <cell r="E229" t="b">
            <v>0</v>
          </cell>
        </row>
        <row r="230">
          <cell r="A230">
            <v>4425</v>
          </cell>
          <cell r="B230" t="str">
            <v>DEF ST TAX - RATE CASE</v>
          </cell>
          <cell r="C230" t="str">
            <v>BS</v>
          </cell>
          <cell r="D230">
            <v>-110</v>
          </cell>
          <cell r="E230" t="b">
            <v>0</v>
          </cell>
        </row>
        <row r="231">
          <cell r="A231">
            <v>4427</v>
          </cell>
          <cell r="B231" t="str">
            <v>DEF ST TAX - DEF MAINT</v>
          </cell>
          <cell r="C231" t="str">
            <v>BS</v>
          </cell>
          <cell r="D231">
            <v>-23</v>
          </cell>
          <cell r="E231" t="b">
            <v>0</v>
          </cell>
        </row>
        <row r="232">
          <cell r="A232">
            <v>4433</v>
          </cell>
          <cell r="B232" t="str">
            <v>DEF ST TAX - ORGN EXP</v>
          </cell>
          <cell r="C232" t="str">
            <v>BS</v>
          </cell>
          <cell r="D232">
            <v>0</v>
          </cell>
          <cell r="E232" t="b">
            <v>0</v>
          </cell>
        </row>
        <row r="233">
          <cell r="A233">
            <v>4435</v>
          </cell>
          <cell r="B233" t="str">
            <v>DEF ST TAX - BAD DEBT</v>
          </cell>
          <cell r="C233" t="str">
            <v>BS</v>
          </cell>
          <cell r="D233">
            <v>38</v>
          </cell>
          <cell r="E233" t="b">
            <v>0</v>
          </cell>
        </row>
        <row r="234">
          <cell r="A234">
            <v>4437</v>
          </cell>
          <cell r="B234" t="str">
            <v>DEF ST TAX - DEPRECIATION</v>
          </cell>
          <cell r="C234" t="str">
            <v>BS</v>
          </cell>
          <cell r="D234">
            <v>-4916.01</v>
          </cell>
          <cell r="E234" t="b">
            <v>0</v>
          </cell>
        </row>
        <row r="235">
          <cell r="A235">
            <v>4460</v>
          </cell>
          <cell r="B235" t="str">
            <v>UNAMORT INVEST TAX CREDIT</v>
          </cell>
          <cell r="C235" t="str">
            <v>BS</v>
          </cell>
          <cell r="D235">
            <v>0</v>
          </cell>
          <cell r="E235" t="b">
            <v>0</v>
          </cell>
        </row>
        <row r="236">
          <cell r="A236">
            <v>4515</v>
          </cell>
          <cell r="B236" t="str">
            <v>A/P TRADE</v>
          </cell>
          <cell r="C236" t="str">
            <v>BS</v>
          </cell>
          <cell r="D236">
            <v>-9090.16</v>
          </cell>
          <cell r="E236" t="b">
            <v>0</v>
          </cell>
        </row>
        <row r="237">
          <cell r="A237">
            <v>4520</v>
          </cell>
          <cell r="B237" t="str">
            <v>A/P RETIREMENT PLANS</v>
          </cell>
          <cell r="C237" t="str">
            <v>BS</v>
          </cell>
          <cell r="D237">
            <v>0</v>
          </cell>
          <cell r="E237" t="b">
            <v>0</v>
          </cell>
        </row>
        <row r="238">
          <cell r="A238">
            <v>4525</v>
          </cell>
          <cell r="B238" t="str">
            <v>A/P TRADE - ACCRUAL</v>
          </cell>
          <cell r="C238" t="str">
            <v>BS</v>
          </cell>
          <cell r="D238">
            <v>-678.88</v>
          </cell>
          <cell r="E238" t="b">
            <v>0</v>
          </cell>
        </row>
        <row r="239">
          <cell r="A239">
            <v>4527</v>
          </cell>
          <cell r="B239" t="str">
            <v>A/P TRADE - RECD NOT VOUCHERED</v>
          </cell>
          <cell r="C239" t="str">
            <v>BS</v>
          </cell>
          <cell r="D239">
            <v>-1100</v>
          </cell>
          <cell r="E239" t="b">
            <v>0</v>
          </cell>
        </row>
        <row r="240">
          <cell r="A240">
            <v>4535</v>
          </cell>
          <cell r="B240" t="str">
            <v>A/P-ASSOC COMPANIES</v>
          </cell>
          <cell r="C240" t="str">
            <v>BS</v>
          </cell>
          <cell r="D240">
            <v>301425.14</v>
          </cell>
          <cell r="E240" t="b">
            <v>0</v>
          </cell>
        </row>
        <row r="241">
          <cell r="A241">
            <v>4545</v>
          </cell>
          <cell r="B241" t="str">
            <v>A/P MISCELLANEOUS</v>
          </cell>
          <cell r="C241" t="str">
            <v>BS</v>
          </cell>
          <cell r="D241">
            <v>-7.25</v>
          </cell>
          <cell r="E241" t="b">
            <v>0</v>
          </cell>
        </row>
        <row r="242">
          <cell r="A242">
            <v>4565</v>
          </cell>
          <cell r="B242" t="str">
            <v>ADVANCES FROM UTILITIES INC</v>
          </cell>
          <cell r="C242" t="str">
            <v>BS</v>
          </cell>
          <cell r="D242">
            <v>-329364.23</v>
          </cell>
          <cell r="E242" t="b">
            <v>0</v>
          </cell>
        </row>
        <row r="243">
          <cell r="A243">
            <v>4585</v>
          </cell>
          <cell r="B243" t="str">
            <v xml:space="preserve"> N/P TO ASSOC COS UI</v>
          </cell>
          <cell r="C243" t="str">
            <v>BS</v>
          </cell>
          <cell r="D243">
            <v>0</v>
          </cell>
          <cell r="E243" t="b">
            <v>0</v>
          </cell>
        </row>
        <row r="244">
          <cell r="A244">
            <v>4595</v>
          </cell>
          <cell r="B244" t="str">
            <v>CUSTOMER DEPOSITS</v>
          </cell>
          <cell r="C244" t="str">
            <v>BS</v>
          </cell>
          <cell r="D244">
            <v>-100</v>
          </cell>
          <cell r="E244" t="b">
            <v>0</v>
          </cell>
        </row>
        <row r="245">
          <cell r="A245">
            <v>4612</v>
          </cell>
          <cell r="B245" t="str">
            <v>ACCRUED TAXES GENERAL</v>
          </cell>
          <cell r="C245" t="str">
            <v>BS</v>
          </cell>
          <cell r="D245">
            <v>1879</v>
          </cell>
          <cell r="E245" t="b">
            <v>0</v>
          </cell>
        </row>
        <row r="246">
          <cell r="A246">
            <v>4614</v>
          </cell>
          <cell r="B246" t="str">
            <v>ACCRUED GROSS RECEIPT TAX</v>
          </cell>
          <cell r="C246" t="str">
            <v>BS</v>
          </cell>
          <cell r="D246">
            <v>0</v>
          </cell>
          <cell r="E246" t="b">
            <v>0</v>
          </cell>
        </row>
        <row r="247">
          <cell r="A247">
            <v>4618</v>
          </cell>
          <cell r="B247" t="str">
            <v>ACCRUED UTIL OR COMM TAX</v>
          </cell>
          <cell r="C247" t="str">
            <v>BS</v>
          </cell>
          <cell r="D247">
            <v>-110</v>
          </cell>
          <cell r="E247" t="b">
            <v>0</v>
          </cell>
        </row>
        <row r="248">
          <cell r="A248">
            <v>4628</v>
          </cell>
          <cell r="B248" t="str">
            <v>ACCRUED REAL EST TAX</v>
          </cell>
          <cell r="C248" t="str">
            <v>BS</v>
          </cell>
          <cell r="D248">
            <v>-1785</v>
          </cell>
          <cell r="E248" t="b">
            <v>0</v>
          </cell>
        </row>
        <row r="249">
          <cell r="A249">
            <v>4630</v>
          </cell>
          <cell r="B249" t="str">
            <v>ACCRUED PERS PROP &amp; ICT TAX</v>
          </cell>
          <cell r="C249" t="str">
            <v>BS</v>
          </cell>
          <cell r="D249">
            <v>0</v>
          </cell>
          <cell r="E249" t="b">
            <v>0</v>
          </cell>
        </row>
        <row r="250">
          <cell r="A250">
            <v>4634</v>
          </cell>
          <cell r="B250" t="str">
            <v>ACCRUED SALES TAX</v>
          </cell>
          <cell r="C250" t="str">
            <v>BS</v>
          </cell>
          <cell r="D250">
            <v>0</v>
          </cell>
          <cell r="E250" t="b">
            <v>0</v>
          </cell>
        </row>
        <row r="251">
          <cell r="A251">
            <v>4635</v>
          </cell>
          <cell r="B251" t="str">
            <v>ACCRUED USE TAX</v>
          </cell>
          <cell r="C251" t="str">
            <v>BS</v>
          </cell>
          <cell r="D251">
            <v>0</v>
          </cell>
          <cell r="E251" t="b">
            <v>0</v>
          </cell>
        </row>
        <row r="252">
          <cell r="A252">
            <v>4661</v>
          </cell>
          <cell r="B252" t="str">
            <v>ACCRUED ST INCOME TAX</v>
          </cell>
          <cell r="C252" t="str">
            <v>BS</v>
          </cell>
          <cell r="D252">
            <v>0</v>
          </cell>
          <cell r="E252" t="b">
            <v>0</v>
          </cell>
        </row>
        <row r="253">
          <cell r="A253">
            <v>4685</v>
          </cell>
          <cell r="B253" t="str">
            <v>ACCRUED CUST DEP INTEREST</v>
          </cell>
          <cell r="C253" t="str">
            <v>BS</v>
          </cell>
          <cell r="D253">
            <v>-0.04</v>
          </cell>
          <cell r="E253" t="b">
            <v>0</v>
          </cell>
        </row>
        <row r="254">
          <cell r="A254">
            <v>4715</v>
          </cell>
          <cell r="B254" t="str">
            <v>DEFERRED REVENUE</v>
          </cell>
          <cell r="C254" t="str">
            <v>BS</v>
          </cell>
          <cell r="D254">
            <v>0</v>
          </cell>
          <cell r="E254" t="b">
            <v>0</v>
          </cell>
        </row>
        <row r="255">
          <cell r="A255">
            <v>4735</v>
          </cell>
          <cell r="B255" t="str">
            <v>PAYABLE TO DEVELOPER</v>
          </cell>
          <cell r="C255" t="str">
            <v>BS</v>
          </cell>
          <cell r="D255">
            <v>0</v>
          </cell>
          <cell r="E255" t="b">
            <v>0</v>
          </cell>
        </row>
        <row r="256">
          <cell r="A256">
            <v>4760</v>
          </cell>
          <cell r="B256" t="str">
            <v>COMMON STOCK</v>
          </cell>
          <cell r="C256" t="str">
            <v>BS</v>
          </cell>
          <cell r="D256">
            <v>-196400</v>
          </cell>
          <cell r="E256" t="b">
            <v>0</v>
          </cell>
        </row>
        <row r="257">
          <cell r="A257">
            <v>4775</v>
          </cell>
          <cell r="B257" t="str">
            <v>PREM ON COMMON STOCK</v>
          </cell>
          <cell r="C257" t="str">
            <v>BS</v>
          </cell>
          <cell r="D257">
            <v>0</v>
          </cell>
          <cell r="E257" t="b">
            <v>0</v>
          </cell>
        </row>
        <row r="258">
          <cell r="A258">
            <v>4780</v>
          </cell>
          <cell r="B258" t="str">
            <v>PAID IN CAPITAL</v>
          </cell>
          <cell r="C258" t="str">
            <v>BS</v>
          </cell>
          <cell r="D258">
            <v>0</v>
          </cell>
          <cell r="E258" t="b">
            <v>0</v>
          </cell>
        </row>
        <row r="259">
          <cell r="A259">
            <v>4785</v>
          </cell>
          <cell r="B259" t="str">
            <v>MISC PAID IN CAPITAL</v>
          </cell>
          <cell r="C259" t="str">
            <v>BS</v>
          </cell>
          <cell r="D259">
            <v>-222976.34</v>
          </cell>
          <cell r="E259" t="b">
            <v>0</v>
          </cell>
        </row>
        <row r="260">
          <cell r="A260">
            <v>4998</v>
          </cell>
          <cell r="B260" t="str">
            <v>RETAINED EARN-PRIOR YEARS</v>
          </cell>
          <cell r="C260" t="str">
            <v>BS</v>
          </cell>
          <cell r="D260">
            <v>-206096.94999999998</v>
          </cell>
          <cell r="E260" t="b">
            <v>0</v>
          </cell>
        </row>
        <row r="261">
          <cell r="A261">
            <v>5025</v>
          </cell>
          <cell r="B261" t="str">
            <v>WATER REVENUE-RESIDENTIAL</v>
          </cell>
          <cell r="C261" t="str">
            <v>IS</v>
          </cell>
          <cell r="D261">
            <v>-106354.73000000001</v>
          </cell>
          <cell r="E261" t="b">
            <v>0</v>
          </cell>
        </row>
        <row r="262">
          <cell r="A262">
            <v>5030</v>
          </cell>
          <cell r="B262" t="str">
            <v>WATER REVENUE-ACCRUALS</v>
          </cell>
          <cell r="C262" t="str">
            <v>IS</v>
          </cell>
          <cell r="D262">
            <v>-1584.9499999999998</v>
          </cell>
          <cell r="E262" t="b">
            <v>0</v>
          </cell>
        </row>
        <row r="263">
          <cell r="A263">
            <v>5035</v>
          </cell>
          <cell r="B263" t="str">
            <v>WATER REVENUE-COMMERCIAL</v>
          </cell>
          <cell r="C263" t="str">
            <v>IS</v>
          </cell>
          <cell r="D263">
            <v>0</v>
          </cell>
          <cell r="E263" t="b">
            <v>0</v>
          </cell>
        </row>
        <row r="264">
          <cell r="A264">
            <v>5045</v>
          </cell>
          <cell r="B264" t="str">
            <v>WATER REVENUE-PUBLIC AUTH</v>
          </cell>
          <cell r="C264" t="str">
            <v>IS</v>
          </cell>
          <cell r="D264">
            <v>0</v>
          </cell>
          <cell r="E264" t="b">
            <v>0</v>
          </cell>
        </row>
        <row r="265">
          <cell r="A265">
            <v>5052</v>
          </cell>
          <cell r="B265" t="str">
            <v>WATER REVENUE-GUARANTEED</v>
          </cell>
          <cell r="C265" t="str">
            <v>IS</v>
          </cell>
          <cell r="D265">
            <v>0</v>
          </cell>
          <cell r="E265" t="b">
            <v>0</v>
          </cell>
        </row>
        <row r="266">
          <cell r="A266">
            <v>5100</v>
          </cell>
          <cell r="B266" t="str">
            <v>SEWER REVENUE-RESIDENTIAL</v>
          </cell>
          <cell r="C266" t="str">
            <v>IS</v>
          </cell>
          <cell r="D266">
            <v>0</v>
          </cell>
          <cell r="E266" t="b">
            <v>0</v>
          </cell>
        </row>
        <row r="267">
          <cell r="A267">
            <v>5105</v>
          </cell>
          <cell r="B267" t="str">
            <v>SEWER REVENUE-ACCRUALS</v>
          </cell>
          <cell r="C267" t="str">
            <v>IS</v>
          </cell>
          <cell r="D267">
            <v>0</v>
          </cell>
          <cell r="E267" t="b">
            <v>0</v>
          </cell>
        </row>
        <row r="268">
          <cell r="A268">
            <v>5110</v>
          </cell>
          <cell r="B268" t="str">
            <v>SEWER REVENUE-COMMERCIAL</v>
          </cell>
          <cell r="C268" t="str">
            <v>IS</v>
          </cell>
          <cell r="D268">
            <v>0</v>
          </cell>
          <cell r="E268" t="b">
            <v>0</v>
          </cell>
        </row>
        <row r="269">
          <cell r="A269">
            <v>5128</v>
          </cell>
          <cell r="B269" t="str">
            <v>SEWER REVENUE-GUARANTEED</v>
          </cell>
          <cell r="C269" t="str">
            <v>IS</v>
          </cell>
          <cell r="D269">
            <v>0</v>
          </cell>
          <cell r="E269" t="b">
            <v>0</v>
          </cell>
        </row>
        <row r="270">
          <cell r="A270">
            <v>5265</v>
          </cell>
          <cell r="B270" t="str">
            <v>FORFEITED DISCOUNTS</v>
          </cell>
          <cell r="C270" t="str">
            <v>IS</v>
          </cell>
          <cell r="D270">
            <v>-827.54000000000008</v>
          </cell>
          <cell r="E270" t="b">
            <v>0</v>
          </cell>
        </row>
        <row r="271">
          <cell r="A271">
            <v>5270</v>
          </cell>
          <cell r="B271" t="str">
            <v>MISC SERVICE REVENUE</v>
          </cell>
          <cell r="C271" t="str">
            <v>IS</v>
          </cell>
          <cell r="D271">
            <v>0</v>
          </cell>
          <cell r="E271" t="b">
            <v>0</v>
          </cell>
        </row>
        <row r="272">
          <cell r="A272">
            <v>5285</v>
          </cell>
          <cell r="B272" t="str">
            <v>OTHER W/S REVENUES</v>
          </cell>
          <cell r="C272" t="str">
            <v>IS</v>
          </cell>
          <cell r="D272">
            <v>-401</v>
          </cell>
          <cell r="E272" t="b">
            <v>0</v>
          </cell>
        </row>
        <row r="273">
          <cell r="A273">
            <v>5435</v>
          </cell>
          <cell r="B273" t="str">
            <v>PURCHASED WATER-WATER SYS</v>
          </cell>
          <cell r="C273" t="str">
            <v>IS</v>
          </cell>
          <cell r="D273">
            <v>0</v>
          </cell>
          <cell r="E273" t="b">
            <v>0</v>
          </cell>
        </row>
        <row r="274">
          <cell r="A274">
            <v>5455</v>
          </cell>
          <cell r="B274" t="str">
            <v>PURCHASED SEWER TREATMENT</v>
          </cell>
          <cell r="C274" t="str">
            <v>IS</v>
          </cell>
          <cell r="D274">
            <v>0</v>
          </cell>
          <cell r="E274" t="b">
            <v>0</v>
          </cell>
        </row>
        <row r="275">
          <cell r="A275">
            <v>5460</v>
          </cell>
          <cell r="B275" t="str">
            <v>PURCHASED SEWER - BILLINGS</v>
          </cell>
          <cell r="C275" t="str">
            <v>IS</v>
          </cell>
          <cell r="D275">
            <v>0</v>
          </cell>
          <cell r="E275" t="b">
            <v>0</v>
          </cell>
        </row>
        <row r="276">
          <cell r="A276">
            <v>5465</v>
          </cell>
          <cell r="B276" t="str">
            <v>ELEC PWR - WATER SYSTEM</v>
          </cell>
          <cell r="C276" t="str">
            <v>IS</v>
          </cell>
          <cell r="D276">
            <v>10030.830000000002</v>
          </cell>
          <cell r="E276" t="b">
            <v>0</v>
          </cell>
        </row>
        <row r="277">
          <cell r="A277">
            <v>5470</v>
          </cell>
          <cell r="B277" t="str">
            <v>ELEC PWR - SWR SYSTEM</v>
          </cell>
          <cell r="C277" t="str">
            <v>IS</v>
          </cell>
          <cell r="D277">
            <v>0</v>
          </cell>
          <cell r="E277" t="b">
            <v>0</v>
          </cell>
        </row>
        <row r="278">
          <cell r="A278">
            <v>5480</v>
          </cell>
          <cell r="B278" t="str">
            <v>CHLORINE</v>
          </cell>
          <cell r="C278" t="str">
            <v>IS</v>
          </cell>
          <cell r="D278">
            <v>974.31000000000006</v>
          </cell>
          <cell r="E278" t="b">
            <v>0</v>
          </cell>
        </row>
        <row r="279">
          <cell r="A279">
            <v>5485</v>
          </cell>
          <cell r="B279" t="str">
            <v>ODOR CONTROL CHEMICALS</v>
          </cell>
          <cell r="C279" t="str">
            <v>IS</v>
          </cell>
          <cell r="D279">
            <v>0</v>
          </cell>
          <cell r="E279" t="b">
            <v>0</v>
          </cell>
        </row>
        <row r="280">
          <cell r="A280">
            <v>5490</v>
          </cell>
          <cell r="B280" t="str">
            <v>OTHER TREATMENT CHEMICALS</v>
          </cell>
          <cell r="C280" t="str">
            <v>IS</v>
          </cell>
          <cell r="D280">
            <v>1672.4299999999998</v>
          </cell>
          <cell r="E280" t="b">
            <v>0</v>
          </cell>
        </row>
        <row r="281">
          <cell r="A281">
            <v>5495</v>
          </cell>
          <cell r="B281" t="str">
            <v>METER READING</v>
          </cell>
          <cell r="C281" t="str">
            <v>IS</v>
          </cell>
          <cell r="D281">
            <v>0.08</v>
          </cell>
          <cell r="E281" t="b">
            <v>0</v>
          </cell>
        </row>
        <row r="282">
          <cell r="A282">
            <v>5505</v>
          </cell>
          <cell r="B282" t="str">
            <v>AGENCY EXPENSE</v>
          </cell>
          <cell r="C282" t="str">
            <v>IS</v>
          </cell>
          <cell r="D282">
            <v>30.61</v>
          </cell>
          <cell r="E282" t="b">
            <v>0</v>
          </cell>
        </row>
        <row r="283">
          <cell r="A283">
            <v>5510</v>
          </cell>
          <cell r="B283" t="str">
            <v>UNCOLLECTIBLE ACCOUNTS</v>
          </cell>
          <cell r="C283" t="str">
            <v>IS</v>
          </cell>
          <cell r="D283">
            <v>2138.6099999999997</v>
          </cell>
          <cell r="E283" t="b">
            <v>0</v>
          </cell>
        </row>
        <row r="284">
          <cell r="A284">
            <v>5515</v>
          </cell>
          <cell r="B284" t="str">
            <v>UNCOLL ACCOUNTS ACCRUAL</v>
          </cell>
          <cell r="C284" t="str">
            <v>IS</v>
          </cell>
          <cell r="D284">
            <v>-1297</v>
          </cell>
          <cell r="E284" t="b">
            <v>0</v>
          </cell>
        </row>
        <row r="285">
          <cell r="A285">
            <v>5525</v>
          </cell>
          <cell r="B285" t="str">
            <v>BILL STOCK</v>
          </cell>
          <cell r="C285" t="str">
            <v>IS</v>
          </cell>
          <cell r="D285">
            <v>39.180000000000007</v>
          </cell>
          <cell r="E285" t="b">
            <v>0</v>
          </cell>
        </row>
        <row r="286">
          <cell r="A286">
            <v>5530</v>
          </cell>
          <cell r="B286" t="str">
            <v>BILLING COMPUTER SUPPLIES</v>
          </cell>
          <cell r="C286" t="str">
            <v>IS</v>
          </cell>
          <cell r="D286">
            <v>-0.02</v>
          </cell>
          <cell r="E286" t="b">
            <v>0</v>
          </cell>
        </row>
        <row r="287">
          <cell r="A287">
            <v>5535</v>
          </cell>
          <cell r="B287" t="str">
            <v>BILLING ENVELOPES</v>
          </cell>
          <cell r="C287" t="str">
            <v>IS</v>
          </cell>
          <cell r="D287">
            <v>84.89</v>
          </cell>
          <cell r="E287" t="b">
            <v>0</v>
          </cell>
        </row>
        <row r="288">
          <cell r="A288">
            <v>5540</v>
          </cell>
          <cell r="B288" t="str">
            <v>BILLING POSTAGE</v>
          </cell>
          <cell r="C288" t="str">
            <v>IS</v>
          </cell>
          <cell r="D288">
            <v>796.52</v>
          </cell>
          <cell r="E288" t="b">
            <v>0</v>
          </cell>
        </row>
        <row r="289">
          <cell r="A289">
            <v>5545</v>
          </cell>
          <cell r="B289" t="str">
            <v>CUSTOMER SERVICE PRINTING</v>
          </cell>
          <cell r="C289" t="str">
            <v>IS</v>
          </cell>
          <cell r="D289">
            <v>350.33000000000004</v>
          </cell>
          <cell r="E289" t="b">
            <v>0</v>
          </cell>
        </row>
        <row r="290">
          <cell r="A290">
            <v>5625</v>
          </cell>
          <cell r="B290" t="str">
            <v>401K/ESOP CONTRIBUTIONS</v>
          </cell>
          <cell r="C290" t="str">
            <v>IS</v>
          </cell>
          <cell r="D290">
            <v>940.57000000000016</v>
          </cell>
          <cell r="E290" t="b">
            <v>0</v>
          </cell>
        </row>
        <row r="291">
          <cell r="A291">
            <v>5630</v>
          </cell>
          <cell r="B291" t="str">
            <v>DENTAL PREMIUMS</v>
          </cell>
          <cell r="C291" t="str">
            <v>IS</v>
          </cell>
          <cell r="D291">
            <v>456.80999999999995</v>
          </cell>
          <cell r="E291" t="b">
            <v>0</v>
          </cell>
        </row>
        <row r="292">
          <cell r="A292">
            <v>5635</v>
          </cell>
          <cell r="B292" t="str">
            <v>DENTAL INS REIMBURSEMENTS</v>
          </cell>
          <cell r="C292" t="str">
            <v>IS</v>
          </cell>
          <cell r="D292">
            <v>117.94</v>
          </cell>
          <cell r="E292" t="b">
            <v>0</v>
          </cell>
        </row>
        <row r="293">
          <cell r="A293">
            <v>5640</v>
          </cell>
          <cell r="B293" t="str">
            <v>EMP PENSIONS &amp; BENEFITS</v>
          </cell>
          <cell r="C293" t="str">
            <v>IS</v>
          </cell>
          <cell r="D293">
            <v>0</v>
          </cell>
          <cell r="E293" t="b">
            <v>0</v>
          </cell>
        </row>
        <row r="294">
          <cell r="A294">
            <v>5645</v>
          </cell>
          <cell r="B294" t="str">
            <v>EMPLOYEE INS DEDUCTIONS</v>
          </cell>
          <cell r="C294" t="str">
            <v>IS</v>
          </cell>
          <cell r="D294">
            <v>-1113.2400000000002</v>
          </cell>
          <cell r="E294" t="b">
            <v>0</v>
          </cell>
        </row>
        <row r="295">
          <cell r="A295">
            <v>5650</v>
          </cell>
          <cell r="B295" t="str">
            <v>HEALTH COSTS &amp; OTHER</v>
          </cell>
          <cell r="C295" t="str">
            <v>IS</v>
          </cell>
          <cell r="D295">
            <v>27.6</v>
          </cell>
          <cell r="E295" t="b">
            <v>0</v>
          </cell>
        </row>
        <row r="296">
          <cell r="A296">
            <v>5655</v>
          </cell>
          <cell r="B296" t="str">
            <v>HEALTH INS REIMBURSEMENTS</v>
          </cell>
          <cell r="C296" t="str">
            <v>IS</v>
          </cell>
          <cell r="D296">
            <v>3378.24</v>
          </cell>
          <cell r="E296" t="b">
            <v>0</v>
          </cell>
        </row>
        <row r="297">
          <cell r="A297">
            <v>5660</v>
          </cell>
          <cell r="B297" t="str">
            <v>OTHER EMP PENSION/BENEFITS</v>
          </cell>
          <cell r="C297" t="str">
            <v>IS</v>
          </cell>
          <cell r="D297">
            <v>62.230000000000004</v>
          </cell>
          <cell r="E297" t="b">
            <v>0</v>
          </cell>
        </row>
        <row r="298">
          <cell r="A298">
            <v>5665</v>
          </cell>
          <cell r="B298" t="str">
            <v>PENSION CONTRIBUTIONS</v>
          </cell>
          <cell r="C298" t="str">
            <v>IS</v>
          </cell>
          <cell r="D298">
            <v>253.85000000000002</v>
          </cell>
          <cell r="E298" t="b">
            <v>0</v>
          </cell>
        </row>
        <row r="299">
          <cell r="A299">
            <v>5670</v>
          </cell>
          <cell r="B299" t="str">
            <v>TERM LIFE INS</v>
          </cell>
          <cell r="C299" t="str">
            <v>IS</v>
          </cell>
          <cell r="D299">
            <v>158.76</v>
          </cell>
          <cell r="E299" t="b">
            <v>0</v>
          </cell>
        </row>
        <row r="300">
          <cell r="A300">
            <v>5675</v>
          </cell>
          <cell r="B300" t="str">
            <v>TERM LIFE INS-OPT</v>
          </cell>
          <cell r="C300" t="str">
            <v>IS</v>
          </cell>
          <cell r="D300">
            <v>-27.84</v>
          </cell>
          <cell r="E300" t="b">
            <v>0</v>
          </cell>
        </row>
        <row r="301">
          <cell r="A301">
            <v>5680</v>
          </cell>
          <cell r="B301" t="str">
            <v>DEPEND LIFE INS-OPT</v>
          </cell>
          <cell r="C301" t="str">
            <v>IS</v>
          </cell>
          <cell r="D301">
            <v>-3.1000000000000005</v>
          </cell>
          <cell r="E301" t="b">
            <v>0</v>
          </cell>
        </row>
        <row r="302">
          <cell r="A302">
            <v>5690</v>
          </cell>
          <cell r="B302" t="str">
            <v>TUITION</v>
          </cell>
          <cell r="C302" t="str">
            <v>IS</v>
          </cell>
          <cell r="D302">
            <v>72.580000000000013</v>
          </cell>
          <cell r="E302" t="b">
            <v>0</v>
          </cell>
        </row>
        <row r="303">
          <cell r="A303">
            <v>5715</v>
          </cell>
          <cell r="B303" t="str">
            <v>INSURANCE-OTHER</v>
          </cell>
          <cell r="C303" t="str">
            <v>IS</v>
          </cell>
          <cell r="D303">
            <v>2292.3200000000002</v>
          </cell>
          <cell r="E303" t="b">
            <v>0</v>
          </cell>
        </row>
        <row r="304">
          <cell r="A304">
            <v>5735</v>
          </cell>
          <cell r="B304" t="str">
            <v>COMPUTER MAINTENANCE</v>
          </cell>
          <cell r="C304" t="str">
            <v>IS</v>
          </cell>
          <cell r="D304">
            <v>1774.61</v>
          </cell>
          <cell r="E304" t="b">
            <v>0</v>
          </cell>
        </row>
        <row r="305">
          <cell r="A305">
            <v>5740</v>
          </cell>
          <cell r="B305" t="str">
            <v>COMPUTER SUPPLIES</v>
          </cell>
          <cell r="C305" t="str">
            <v>IS</v>
          </cell>
          <cell r="D305">
            <v>53.92</v>
          </cell>
          <cell r="E305" t="b">
            <v>0</v>
          </cell>
        </row>
        <row r="306">
          <cell r="A306">
            <v>5745</v>
          </cell>
          <cell r="B306" t="str">
            <v>COMPUTER AMORT &amp; PROG COST</v>
          </cell>
          <cell r="C306" t="str">
            <v>IS</v>
          </cell>
          <cell r="D306">
            <v>0.21</v>
          </cell>
          <cell r="E306" t="b">
            <v>0</v>
          </cell>
        </row>
        <row r="307">
          <cell r="A307">
            <v>5750</v>
          </cell>
          <cell r="B307" t="str">
            <v>INTERNET SUPPLIER</v>
          </cell>
          <cell r="C307" t="str">
            <v>IS</v>
          </cell>
          <cell r="D307">
            <v>197.48999999999998</v>
          </cell>
          <cell r="E307" t="b">
            <v>0</v>
          </cell>
        </row>
        <row r="308">
          <cell r="A308">
            <v>5755</v>
          </cell>
          <cell r="B308" t="str">
            <v>MICROFILMING</v>
          </cell>
          <cell r="C308" t="str">
            <v>IS</v>
          </cell>
          <cell r="D308">
            <v>0</v>
          </cell>
          <cell r="E308" t="b">
            <v>0</v>
          </cell>
        </row>
        <row r="309">
          <cell r="A309">
            <v>5760</v>
          </cell>
          <cell r="B309" t="str">
            <v>WEBSITE DEVELOPMENT</v>
          </cell>
          <cell r="C309" t="str">
            <v>IS</v>
          </cell>
          <cell r="D309">
            <v>0</v>
          </cell>
          <cell r="E309" t="b">
            <v>0</v>
          </cell>
        </row>
        <row r="310">
          <cell r="A310">
            <v>5785</v>
          </cell>
          <cell r="B310" t="str">
            <v>ADVERTISING/MARKETING</v>
          </cell>
          <cell r="C310" t="str">
            <v>IS</v>
          </cell>
          <cell r="D310">
            <v>2.9700000000000006</v>
          </cell>
          <cell r="E310" t="b">
            <v>0</v>
          </cell>
        </row>
        <row r="311">
          <cell r="A311">
            <v>5790</v>
          </cell>
          <cell r="B311" t="str">
            <v>BANK SERVICE CHARGE</v>
          </cell>
          <cell r="C311" t="str">
            <v>IS</v>
          </cell>
          <cell r="D311">
            <v>95.14</v>
          </cell>
          <cell r="E311" t="b">
            <v>0</v>
          </cell>
        </row>
        <row r="312">
          <cell r="A312">
            <v>5800</v>
          </cell>
          <cell r="B312" t="str">
            <v>LETTER OF CREDIT FEE</v>
          </cell>
          <cell r="C312" t="str">
            <v>IS</v>
          </cell>
          <cell r="D312">
            <v>0</v>
          </cell>
          <cell r="E312" t="b">
            <v>0</v>
          </cell>
        </row>
        <row r="313">
          <cell r="A313">
            <v>5805</v>
          </cell>
          <cell r="B313" t="str">
            <v>LICENSE FEES</v>
          </cell>
          <cell r="C313" t="str">
            <v>IS</v>
          </cell>
          <cell r="D313">
            <v>0.28000000000000003</v>
          </cell>
          <cell r="E313" t="b">
            <v>0</v>
          </cell>
        </row>
        <row r="314">
          <cell r="A314">
            <v>5810</v>
          </cell>
          <cell r="B314" t="str">
            <v>MEMBERSHIPS</v>
          </cell>
          <cell r="C314" t="str">
            <v>IS</v>
          </cell>
          <cell r="D314">
            <v>20.96</v>
          </cell>
          <cell r="E314" t="b">
            <v>0</v>
          </cell>
        </row>
        <row r="315">
          <cell r="A315">
            <v>5815</v>
          </cell>
          <cell r="B315" t="str">
            <v>PENALTIES/FINES</v>
          </cell>
          <cell r="C315" t="str">
            <v>IS</v>
          </cell>
          <cell r="D315">
            <v>0.63000000000000012</v>
          </cell>
          <cell r="E315" t="b">
            <v>0</v>
          </cell>
        </row>
        <row r="316">
          <cell r="A316">
            <v>5820</v>
          </cell>
          <cell r="B316" t="str">
            <v>TRAINING EXPENSE</v>
          </cell>
          <cell r="C316" t="str">
            <v>IS</v>
          </cell>
          <cell r="D316">
            <v>16.55</v>
          </cell>
          <cell r="E316" t="b">
            <v>0</v>
          </cell>
        </row>
        <row r="317">
          <cell r="A317">
            <v>5825</v>
          </cell>
          <cell r="B317" t="str">
            <v>OTHER MISC EXPENSE</v>
          </cell>
          <cell r="C317" t="str">
            <v>IS</v>
          </cell>
          <cell r="D317">
            <v>143.73000000000002</v>
          </cell>
          <cell r="E317" t="b">
            <v>0</v>
          </cell>
        </row>
        <row r="318">
          <cell r="A318">
            <v>5855</v>
          </cell>
          <cell r="B318" t="str">
            <v>ANSWERING SERVICE</v>
          </cell>
          <cell r="C318" t="str">
            <v>IS</v>
          </cell>
          <cell r="D318">
            <v>13.51</v>
          </cell>
          <cell r="E318" t="b">
            <v>0</v>
          </cell>
        </row>
        <row r="319">
          <cell r="A319">
            <v>5860</v>
          </cell>
          <cell r="B319" t="str">
            <v>CLEANING SUPPLIES</v>
          </cell>
          <cell r="C319" t="str">
            <v>IS</v>
          </cell>
          <cell r="D319">
            <v>402.1</v>
          </cell>
          <cell r="E319" t="b">
            <v>0</v>
          </cell>
        </row>
        <row r="320">
          <cell r="A320">
            <v>5865</v>
          </cell>
          <cell r="B320" t="str">
            <v>COPY MACHINE</v>
          </cell>
          <cell r="C320" t="str">
            <v>IS</v>
          </cell>
          <cell r="D320">
            <v>0.51</v>
          </cell>
          <cell r="E320" t="b">
            <v>0</v>
          </cell>
        </row>
        <row r="321">
          <cell r="A321">
            <v>5870</v>
          </cell>
          <cell r="B321" t="str">
            <v>HOLIDAY EVENTS/PICNICS</v>
          </cell>
          <cell r="C321" t="str">
            <v>IS</v>
          </cell>
          <cell r="D321">
            <v>4.68</v>
          </cell>
          <cell r="E321" t="b">
            <v>0</v>
          </cell>
        </row>
        <row r="322">
          <cell r="A322">
            <v>5875</v>
          </cell>
          <cell r="B322" t="str">
            <v>KITCHEN SUPPLIES</v>
          </cell>
          <cell r="C322" t="str">
            <v>IS</v>
          </cell>
          <cell r="D322">
            <v>4.63</v>
          </cell>
          <cell r="E322" t="b">
            <v>0</v>
          </cell>
        </row>
        <row r="323">
          <cell r="A323">
            <v>5880</v>
          </cell>
          <cell r="B323" t="str">
            <v>OFFICE SUPPLY STORES</v>
          </cell>
          <cell r="C323" t="str">
            <v>IS</v>
          </cell>
          <cell r="D323">
            <v>20.66</v>
          </cell>
          <cell r="E323" t="b">
            <v>0</v>
          </cell>
        </row>
        <row r="324">
          <cell r="A324">
            <v>5885</v>
          </cell>
          <cell r="B324" t="str">
            <v>PRINTING/BLUEPRINTS</v>
          </cell>
          <cell r="C324" t="str">
            <v>IS</v>
          </cell>
          <cell r="D324">
            <v>0.33000000000000007</v>
          </cell>
          <cell r="E324" t="b">
            <v>0</v>
          </cell>
        </row>
        <row r="325">
          <cell r="A325">
            <v>5890</v>
          </cell>
          <cell r="B325" t="str">
            <v>PUBL SUBSCRIPTIONS/TAPES</v>
          </cell>
          <cell r="C325" t="str">
            <v>IS</v>
          </cell>
          <cell r="D325">
            <v>28.1</v>
          </cell>
          <cell r="E325" t="b">
            <v>0</v>
          </cell>
        </row>
        <row r="326">
          <cell r="A326">
            <v>5895</v>
          </cell>
          <cell r="B326" t="str">
            <v>SHIPPING CHARGES</v>
          </cell>
          <cell r="C326" t="str">
            <v>IS</v>
          </cell>
          <cell r="D326">
            <v>70.03</v>
          </cell>
          <cell r="E326" t="b">
            <v>0</v>
          </cell>
        </row>
        <row r="327">
          <cell r="A327">
            <v>5900</v>
          </cell>
          <cell r="B327" t="str">
            <v>OTHER OFFICE EXPENSES</v>
          </cell>
          <cell r="C327" t="str">
            <v>IS</v>
          </cell>
          <cell r="D327">
            <v>12.690000000000005</v>
          </cell>
          <cell r="E327" t="b">
            <v>0</v>
          </cell>
        </row>
        <row r="328">
          <cell r="A328">
            <v>5930</v>
          </cell>
          <cell r="B328" t="str">
            <v>OFFICE ELECTRIC</v>
          </cell>
          <cell r="C328" t="str">
            <v>IS</v>
          </cell>
          <cell r="D328">
            <v>21.94</v>
          </cell>
          <cell r="E328" t="b">
            <v>0</v>
          </cell>
        </row>
        <row r="329">
          <cell r="A329">
            <v>5935</v>
          </cell>
          <cell r="B329" t="str">
            <v>OFFICE GAS</v>
          </cell>
          <cell r="C329" t="str">
            <v>IS</v>
          </cell>
          <cell r="D329">
            <v>8.1900000000000013</v>
          </cell>
          <cell r="E329" t="b">
            <v>0</v>
          </cell>
        </row>
        <row r="330">
          <cell r="A330">
            <v>5940</v>
          </cell>
          <cell r="B330" t="str">
            <v>OFFICE WATER</v>
          </cell>
          <cell r="C330" t="str">
            <v>IS</v>
          </cell>
          <cell r="D330">
            <v>1.01</v>
          </cell>
          <cell r="E330" t="b">
            <v>0</v>
          </cell>
        </row>
        <row r="331">
          <cell r="A331">
            <v>5945</v>
          </cell>
          <cell r="B331" t="str">
            <v>OFFICE TELECOM</v>
          </cell>
          <cell r="C331" t="str">
            <v>IS</v>
          </cell>
          <cell r="D331">
            <v>706.78</v>
          </cell>
          <cell r="E331" t="b">
            <v>0</v>
          </cell>
        </row>
        <row r="332">
          <cell r="A332">
            <v>5950</v>
          </cell>
          <cell r="B332" t="str">
            <v>OFFICE GARBAGE REMOVAL</v>
          </cell>
          <cell r="C332" t="str">
            <v>IS</v>
          </cell>
          <cell r="D332">
            <v>8.3300000000000018</v>
          </cell>
          <cell r="E332" t="b">
            <v>0</v>
          </cell>
        </row>
        <row r="333">
          <cell r="A333">
            <v>5955</v>
          </cell>
          <cell r="B333" t="str">
            <v>OFFICE LANDSCAPE / MOW / PLOW</v>
          </cell>
          <cell r="C333" t="str">
            <v>IS</v>
          </cell>
          <cell r="D333">
            <v>1029.93</v>
          </cell>
          <cell r="E333" t="b">
            <v>0</v>
          </cell>
        </row>
        <row r="334">
          <cell r="A334">
            <v>5960</v>
          </cell>
          <cell r="B334" t="str">
            <v>OFFICE ALARM SYS PHONE EXP</v>
          </cell>
          <cell r="C334" t="str">
            <v>IS</v>
          </cell>
          <cell r="D334">
            <v>6.12</v>
          </cell>
          <cell r="E334" t="b">
            <v>0</v>
          </cell>
        </row>
        <row r="335">
          <cell r="A335">
            <v>5965</v>
          </cell>
          <cell r="B335" t="str">
            <v>OFFICE MAINTENANCE</v>
          </cell>
          <cell r="C335" t="str">
            <v>IS</v>
          </cell>
          <cell r="D335">
            <v>42.61999999999999</v>
          </cell>
          <cell r="E335" t="b">
            <v>0</v>
          </cell>
        </row>
        <row r="336">
          <cell r="A336">
            <v>5970</v>
          </cell>
          <cell r="B336" t="str">
            <v>OFFICE CLEANING SERVICE</v>
          </cell>
          <cell r="C336" t="str">
            <v>IS</v>
          </cell>
          <cell r="D336">
            <v>31.55</v>
          </cell>
          <cell r="E336" t="b">
            <v>0</v>
          </cell>
        </row>
        <row r="337">
          <cell r="A337">
            <v>5975</v>
          </cell>
          <cell r="B337" t="str">
            <v>OFFICE MACHINE/HEAT&amp;COOL</v>
          </cell>
          <cell r="C337" t="str">
            <v>IS</v>
          </cell>
          <cell r="D337">
            <v>12.150000000000002</v>
          </cell>
          <cell r="E337" t="b">
            <v>0</v>
          </cell>
        </row>
        <row r="338">
          <cell r="A338">
            <v>5980</v>
          </cell>
          <cell r="B338" t="str">
            <v>OTHER OFFICE UTILITIES</v>
          </cell>
          <cell r="C338" t="str">
            <v>IS</v>
          </cell>
          <cell r="D338">
            <v>0.13999999999999999</v>
          </cell>
          <cell r="E338" t="b">
            <v>0</v>
          </cell>
        </row>
        <row r="339">
          <cell r="A339">
            <v>5985</v>
          </cell>
          <cell r="B339" t="str">
            <v>TELEMETERING PHONE EXPENSE</v>
          </cell>
          <cell r="C339" t="str">
            <v>IS</v>
          </cell>
          <cell r="D339">
            <v>1295.1099999999999</v>
          </cell>
          <cell r="E339" t="b">
            <v>0</v>
          </cell>
        </row>
        <row r="340">
          <cell r="A340">
            <v>6005</v>
          </cell>
          <cell r="B340" t="str">
            <v>ACCOUNTING STUDIES</v>
          </cell>
          <cell r="C340" t="str">
            <v>IS</v>
          </cell>
          <cell r="D340">
            <v>0</v>
          </cell>
          <cell r="E340" t="b">
            <v>0</v>
          </cell>
        </row>
        <row r="341">
          <cell r="A341">
            <v>6010</v>
          </cell>
          <cell r="B341" t="str">
            <v>AUDIT FEES</v>
          </cell>
          <cell r="C341" t="str">
            <v>IS</v>
          </cell>
          <cell r="D341">
            <v>272.94999999999993</v>
          </cell>
          <cell r="E341" t="b">
            <v>0</v>
          </cell>
        </row>
        <row r="342">
          <cell r="A342">
            <v>6015</v>
          </cell>
          <cell r="B342" t="str">
            <v>EMPLOY FINDER FEES</v>
          </cell>
          <cell r="C342" t="str">
            <v>IS</v>
          </cell>
          <cell r="D342">
            <v>57.750000000000007</v>
          </cell>
          <cell r="E342" t="b">
            <v>0</v>
          </cell>
        </row>
        <row r="343">
          <cell r="A343">
            <v>6020</v>
          </cell>
          <cell r="B343" t="str">
            <v>ENGINEERING FEES</v>
          </cell>
          <cell r="C343" t="str">
            <v>IS</v>
          </cell>
          <cell r="D343">
            <v>0</v>
          </cell>
          <cell r="E343" t="b">
            <v>0</v>
          </cell>
        </row>
        <row r="344">
          <cell r="A344">
            <v>6025</v>
          </cell>
          <cell r="B344" t="str">
            <v>LEGAL FEES</v>
          </cell>
          <cell r="C344" t="str">
            <v>IS</v>
          </cell>
          <cell r="D344">
            <v>66.59</v>
          </cell>
          <cell r="E344" t="b">
            <v>0</v>
          </cell>
        </row>
        <row r="345">
          <cell r="A345">
            <v>6035</v>
          </cell>
          <cell r="B345" t="str">
            <v>PAYROLL SERVICES</v>
          </cell>
          <cell r="C345" t="str">
            <v>IS</v>
          </cell>
          <cell r="D345">
            <v>103.68</v>
          </cell>
          <cell r="E345" t="b">
            <v>0</v>
          </cell>
        </row>
        <row r="346">
          <cell r="A346">
            <v>6040</v>
          </cell>
          <cell r="B346" t="str">
            <v>TAX RETURN REVIEW</v>
          </cell>
          <cell r="C346" t="str">
            <v>IS</v>
          </cell>
          <cell r="D346">
            <v>103.79999999999998</v>
          </cell>
          <cell r="E346" t="b">
            <v>0</v>
          </cell>
        </row>
        <row r="347">
          <cell r="A347">
            <v>6045</v>
          </cell>
          <cell r="B347" t="str">
            <v>TEMP EMPLOY - CLERICAL</v>
          </cell>
          <cell r="C347" t="str">
            <v>IS</v>
          </cell>
          <cell r="D347">
            <v>153.74</v>
          </cell>
          <cell r="E347" t="b">
            <v>0</v>
          </cell>
        </row>
        <row r="348">
          <cell r="A348">
            <v>6050</v>
          </cell>
          <cell r="B348" t="str">
            <v>OTHER OUTSIDE SERVICES</v>
          </cell>
          <cell r="C348" t="str">
            <v>IS</v>
          </cell>
          <cell r="D348">
            <v>198.12</v>
          </cell>
          <cell r="E348" t="b">
            <v>0</v>
          </cell>
        </row>
        <row r="349">
          <cell r="A349">
            <v>6065</v>
          </cell>
          <cell r="B349" t="str">
            <v>RATE CASE AMORT EXPENSE</v>
          </cell>
          <cell r="C349" t="str">
            <v>IS</v>
          </cell>
          <cell r="D349">
            <v>0</v>
          </cell>
          <cell r="E349" t="b">
            <v>0</v>
          </cell>
        </row>
        <row r="350">
          <cell r="A350">
            <v>6070</v>
          </cell>
          <cell r="B350" t="str">
            <v>MISC REG MATTERS COMM EXP</v>
          </cell>
          <cell r="C350" t="str">
            <v>IS</v>
          </cell>
          <cell r="D350">
            <v>22.040000000000006</v>
          </cell>
          <cell r="E350" t="b">
            <v>0</v>
          </cell>
        </row>
        <row r="351">
          <cell r="A351">
            <v>6075</v>
          </cell>
          <cell r="B351" t="str">
            <v>WATER RESOURCE CONSERV EXP</v>
          </cell>
          <cell r="C351" t="str">
            <v>IS</v>
          </cell>
          <cell r="D351">
            <v>0</v>
          </cell>
          <cell r="E351" t="b">
            <v>0</v>
          </cell>
        </row>
        <row r="352">
          <cell r="A352">
            <v>6090</v>
          </cell>
          <cell r="B352" t="str">
            <v>RENT</v>
          </cell>
          <cell r="C352" t="str">
            <v>IS</v>
          </cell>
          <cell r="D352">
            <v>82.55</v>
          </cell>
          <cell r="E352" t="b">
            <v>0</v>
          </cell>
        </row>
        <row r="353">
          <cell r="A353">
            <v>6105</v>
          </cell>
          <cell r="B353" t="str">
            <v>SALARIES-SYSTEM PROJECT</v>
          </cell>
          <cell r="C353" t="str">
            <v>IS</v>
          </cell>
          <cell r="D353">
            <v>0</v>
          </cell>
          <cell r="E353" t="b">
            <v>0</v>
          </cell>
        </row>
        <row r="354">
          <cell r="A354">
            <v>6110</v>
          </cell>
          <cell r="B354" t="str">
            <v>SALARIES-ACCTG/FINANCE</v>
          </cell>
          <cell r="C354" t="str">
            <v>IS</v>
          </cell>
          <cell r="D354">
            <v>1304.69</v>
          </cell>
          <cell r="E354" t="b">
            <v>0</v>
          </cell>
        </row>
        <row r="355">
          <cell r="A355">
            <v>6115</v>
          </cell>
          <cell r="B355" t="str">
            <v>SALARIES-ADMIN</v>
          </cell>
          <cell r="C355" t="str">
            <v>IS</v>
          </cell>
          <cell r="D355">
            <v>102.1</v>
          </cell>
          <cell r="E355" t="b">
            <v>0</v>
          </cell>
        </row>
        <row r="356">
          <cell r="A356">
            <v>6120</v>
          </cell>
          <cell r="B356" t="str">
            <v>SALARIES-OFFICERS/STKHLDR</v>
          </cell>
          <cell r="C356" t="str">
            <v>IS</v>
          </cell>
          <cell r="D356">
            <v>1582.9299999999998</v>
          </cell>
          <cell r="E356" t="b">
            <v>0</v>
          </cell>
        </row>
        <row r="357">
          <cell r="A357">
            <v>6125</v>
          </cell>
          <cell r="B357" t="str">
            <v>SALARIES-HR</v>
          </cell>
          <cell r="C357" t="str">
            <v>IS</v>
          </cell>
          <cell r="D357">
            <v>224.22999999999996</v>
          </cell>
          <cell r="E357" t="b">
            <v>0</v>
          </cell>
        </row>
        <row r="358">
          <cell r="A358">
            <v>6130</v>
          </cell>
          <cell r="B358" t="str">
            <v>SALARIES-MIS</v>
          </cell>
          <cell r="C358" t="str">
            <v>IS</v>
          </cell>
          <cell r="D358">
            <v>303.11</v>
          </cell>
          <cell r="E358" t="b">
            <v>0</v>
          </cell>
        </row>
        <row r="359">
          <cell r="A359">
            <v>6135</v>
          </cell>
          <cell r="B359" t="str">
            <v>SALARIES-LEADERSHIP OPS</v>
          </cell>
          <cell r="C359" t="str">
            <v>IS</v>
          </cell>
          <cell r="D359">
            <v>2122.5100000000002</v>
          </cell>
          <cell r="E359" t="b">
            <v>0</v>
          </cell>
        </row>
        <row r="360">
          <cell r="A360">
            <v>6140</v>
          </cell>
          <cell r="B360" t="str">
            <v>SALARIES-REGULATORY</v>
          </cell>
          <cell r="C360" t="str">
            <v>IS</v>
          </cell>
          <cell r="D360">
            <v>1121.6899999999998</v>
          </cell>
          <cell r="E360" t="b">
            <v>0</v>
          </cell>
        </row>
        <row r="361">
          <cell r="A361">
            <v>6145</v>
          </cell>
          <cell r="B361" t="str">
            <v>SALARIES-CUSTOMER SERVICE</v>
          </cell>
          <cell r="C361" t="str">
            <v>IS</v>
          </cell>
          <cell r="D361">
            <v>1083.83</v>
          </cell>
          <cell r="E361" t="b">
            <v>0</v>
          </cell>
        </row>
        <row r="362">
          <cell r="A362">
            <v>6146</v>
          </cell>
          <cell r="B362" t="str">
            <v>SALARIES-BILLING</v>
          </cell>
          <cell r="C362" t="str">
            <v>IS</v>
          </cell>
          <cell r="D362">
            <v>250.62</v>
          </cell>
          <cell r="E362" t="b">
            <v>0</v>
          </cell>
        </row>
        <row r="363">
          <cell r="A363">
            <v>6147</v>
          </cell>
          <cell r="B363" t="str">
            <v>SALARIES-CORP SERVICE ADMI</v>
          </cell>
          <cell r="C363" t="str">
            <v>IS</v>
          </cell>
          <cell r="D363">
            <v>131.05999999999997</v>
          </cell>
          <cell r="E363" t="b">
            <v>0</v>
          </cell>
        </row>
        <row r="364">
          <cell r="A364">
            <v>6150</v>
          </cell>
          <cell r="B364" t="str">
            <v>SALARIES-OPERATIONS FIELD</v>
          </cell>
          <cell r="C364" t="str">
            <v>IS</v>
          </cell>
          <cell r="D364">
            <v>14693.740000000002</v>
          </cell>
          <cell r="E364" t="b">
            <v>0</v>
          </cell>
        </row>
        <row r="365">
          <cell r="A365">
            <v>6155</v>
          </cell>
          <cell r="B365" t="str">
            <v>SALARIES-OPERATIONS OFFICE</v>
          </cell>
          <cell r="C365" t="str">
            <v>IS</v>
          </cell>
          <cell r="D365">
            <v>454.65</v>
          </cell>
          <cell r="E365" t="b">
            <v>0</v>
          </cell>
        </row>
        <row r="366">
          <cell r="A366">
            <v>6160</v>
          </cell>
          <cell r="B366" t="str">
            <v>SALARIES-CHGD TO PLT-WSC</v>
          </cell>
          <cell r="C366" t="str">
            <v>IS</v>
          </cell>
          <cell r="D366">
            <v>0</v>
          </cell>
          <cell r="E366" t="b">
            <v>0</v>
          </cell>
        </row>
        <row r="367">
          <cell r="A367">
            <v>6165</v>
          </cell>
          <cell r="B367" t="str">
            <v>CAPITALIZED TIME ADJUSTMENT</v>
          </cell>
          <cell r="C367" t="str">
            <v>IS</v>
          </cell>
          <cell r="D367">
            <v>-4396.2900000000018</v>
          </cell>
          <cell r="E367" t="b">
            <v>0</v>
          </cell>
        </row>
        <row r="368">
          <cell r="A368">
            <v>6185</v>
          </cell>
          <cell r="B368" t="str">
            <v>MARKETING: TRAVELS/LODGING</v>
          </cell>
          <cell r="C368" t="str">
            <v>IS</v>
          </cell>
          <cell r="D368">
            <v>94.89</v>
          </cell>
          <cell r="E368" t="b">
            <v>0</v>
          </cell>
        </row>
        <row r="369">
          <cell r="A369">
            <v>6190</v>
          </cell>
          <cell r="B369" t="str">
            <v>TRAVEL AIRFARE</v>
          </cell>
          <cell r="C369" t="str">
            <v>IS</v>
          </cell>
          <cell r="D369">
            <v>66.489999999999981</v>
          </cell>
          <cell r="E369" t="b">
            <v>0</v>
          </cell>
        </row>
        <row r="370">
          <cell r="A370">
            <v>6195</v>
          </cell>
          <cell r="B370" t="str">
            <v>TRAVEL TRANSPORTATION</v>
          </cell>
          <cell r="C370" t="str">
            <v>IS</v>
          </cell>
          <cell r="D370">
            <v>34.950000000000003</v>
          </cell>
          <cell r="E370" t="b">
            <v>0</v>
          </cell>
        </row>
        <row r="371">
          <cell r="A371">
            <v>6200</v>
          </cell>
          <cell r="B371" t="str">
            <v>MARKETING: MEALS &amp; RELATED EXP</v>
          </cell>
          <cell r="C371" t="str">
            <v>IS</v>
          </cell>
          <cell r="D371">
            <v>42.7</v>
          </cell>
          <cell r="E371" t="b">
            <v>0</v>
          </cell>
        </row>
        <row r="372">
          <cell r="A372">
            <v>6205</v>
          </cell>
          <cell r="B372" t="str">
            <v>TRAVEL ENTERTAINMENT</v>
          </cell>
          <cell r="C372" t="str">
            <v>IS</v>
          </cell>
          <cell r="D372">
            <v>3.8200000000000012</v>
          </cell>
          <cell r="E372" t="b">
            <v>0</v>
          </cell>
        </row>
        <row r="373">
          <cell r="A373">
            <v>6207</v>
          </cell>
          <cell r="B373" t="str">
            <v>TRAVEL OTHER</v>
          </cell>
          <cell r="C373" t="str">
            <v>IS</v>
          </cell>
          <cell r="D373">
            <v>5</v>
          </cell>
          <cell r="E373" t="b">
            <v>0</v>
          </cell>
        </row>
        <row r="374">
          <cell r="A374">
            <v>6215</v>
          </cell>
          <cell r="B374" t="str">
            <v>FUEL</v>
          </cell>
          <cell r="C374" t="str">
            <v>IS</v>
          </cell>
          <cell r="D374">
            <v>1641.7599999999998</v>
          </cell>
          <cell r="E374" t="b">
            <v>0</v>
          </cell>
        </row>
        <row r="375">
          <cell r="A375">
            <v>6220</v>
          </cell>
          <cell r="B375" t="str">
            <v>AUTO REPAIR/TIRES</v>
          </cell>
          <cell r="C375" t="str">
            <v>IS</v>
          </cell>
          <cell r="D375">
            <v>854.32999999999993</v>
          </cell>
          <cell r="E375" t="b">
            <v>0</v>
          </cell>
        </row>
        <row r="376">
          <cell r="A376">
            <v>6225</v>
          </cell>
          <cell r="B376" t="str">
            <v>AUTO LICENSES</v>
          </cell>
          <cell r="C376" t="str">
            <v>IS</v>
          </cell>
          <cell r="D376">
            <v>60.900000000000006</v>
          </cell>
          <cell r="E376" t="b">
            <v>0</v>
          </cell>
        </row>
        <row r="377">
          <cell r="A377">
            <v>6230</v>
          </cell>
          <cell r="B377" t="str">
            <v>OTHER TRANS EXPENSES</v>
          </cell>
          <cell r="C377" t="str">
            <v>IS</v>
          </cell>
          <cell r="D377">
            <v>1.64</v>
          </cell>
          <cell r="E377" t="b">
            <v>0</v>
          </cell>
        </row>
        <row r="378">
          <cell r="A378">
            <v>6255</v>
          </cell>
          <cell r="B378" t="str">
            <v>TEST-WATER</v>
          </cell>
          <cell r="C378" t="str">
            <v>IS</v>
          </cell>
          <cell r="D378">
            <v>1482.5</v>
          </cell>
          <cell r="E378" t="b">
            <v>0</v>
          </cell>
        </row>
        <row r="379">
          <cell r="A379">
            <v>6260</v>
          </cell>
          <cell r="B379" t="str">
            <v>TEST-EQUIP/CHEMICAL</v>
          </cell>
          <cell r="C379" t="str">
            <v>IS</v>
          </cell>
          <cell r="D379">
            <v>258.20999999999992</v>
          </cell>
          <cell r="E379" t="b">
            <v>0</v>
          </cell>
        </row>
        <row r="380">
          <cell r="A380">
            <v>6265</v>
          </cell>
          <cell r="B380" t="str">
            <v>TEST-SAFE WATER DRINKING</v>
          </cell>
          <cell r="C380" t="str">
            <v>IS</v>
          </cell>
          <cell r="D380">
            <v>0</v>
          </cell>
          <cell r="E380" t="b">
            <v>0</v>
          </cell>
        </row>
        <row r="381">
          <cell r="A381">
            <v>6270</v>
          </cell>
          <cell r="B381" t="str">
            <v>TEST-SEWER</v>
          </cell>
          <cell r="C381" t="str">
            <v>IS</v>
          </cell>
          <cell r="D381">
            <v>0</v>
          </cell>
          <cell r="E381" t="b">
            <v>0</v>
          </cell>
        </row>
        <row r="382">
          <cell r="A382">
            <v>6285</v>
          </cell>
          <cell r="B382" t="str">
            <v>WATER-MAINT SUPPLIES</v>
          </cell>
          <cell r="C382" t="str">
            <v>IS</v>
          </cell>
          <cell r="D382">
            <v>1030.48</v>
          </cell>
          <cell r="E382" t="b">
            <v>0</v>
          </cell>
        </row>
        <row r="383">
          <cell r="A383">
            <v>6290</v>
          </cell>
          <cell r="B383" t="str">
            <v>WATER-MAINT REPAIRS</v>
          </cell>
          <cell r="C383" t="str">
            <v>IS</v>
          </cell>
          <cell r="D383">
            <v>30</v>
          </cell>
          <cell r="E383" t="b">
            <v>0</v>
          </cell>
        </row>
        <row r="384">
          <cell r="A384">
            <v>6295</v>
          </cell>
          <cell r="B384" t="str">
            <v>WATER-MAIN BREAKS</v>
          </cell>
          <cell r="C384" t="str">
            <v>IS</v>
          </cell>
          <cell r="D384">
            <v>2620.2499999999995</v>
          </cell>
          <cell r="E384" t="b">
            <v>0</v>
          </cell>
        </row>
        <row r="385">
          <cell r="A385">
            <v>6300</v>
          </cell>
          <cell r="B385" t="str">
            <v>WATER-ELEC EQUIPT REPAIR</v>
          </cell>
          <cell r="C385" t="str">
            <v>IS</v>
          </cell>
          <cell r="D385">
            <v>285</v>
          </cell>
          <cell r="E385" t="b">
            <v>0</v>
          </cell>
        </row>
        <row r="386">
          <cell r="A386">
            <v>6305</v>
          </cell>
          <cell r="B386" t="str">
            <v>WATER-PERMITS</v>
          </cell>
          <cell r="C386" t="str">
            <v>IS</v>
          </cell>
          <cell r="D386">
            <v>0</v>
          </cell>
          <cell r="E386" t="b">
            <v>0</v>
          </cell>
        </row>
        <row r="387">
          <cell r="A387">
            <v>6310</v>
          </cell>
          <cell r="B387" t="str">
            <v>WATER-OTHER MAINT EXP</v>
          </cell>
          <cell r="C387" t="str">
            <v>IS</v>
          </cell>
          <cell r="D387">
            <v>-14.929999999999978</v>
          </cell>
          <cell r="E387" t="b">
            <v>0</v>
          </cell>
        </row>
        <row r="388">
          <cell r="A388">
            <v>6320</v>
          </cell>
          <cell r="B388" t="str">
            <v>SEWER-MAINT SUPPLIES</v>
          </cell>
          <cell r="C388" t="str">
            <v>IS</v>
          </cell>
          <cell r="D388">
            <v>0</v>
          </cell>
          <cell r="E388" t="b">
            <v>0</v>
          </cell>
        </row>
        <row r="389">
          <cell r="A389">
            <v>6325</v>
          </cell>
          <cell r="B389" t="str">
            <v>SEWER-MAINT REPAIRS</v>
          </cell>
          <cell r="C389" t="str">
            <v>IS</v>
          </cell>
          <cell r="D389">
            <v>0</v>
          </cell>
          <cell r="E389" t="b">
            <v>0</v>
          </cell>
        </row>
        <row r="390">
          <cell r="A390">
            <v>6330</v>
          </cell>
          <cell r="B390" t="str">
            <v>SEWER-MAIN BREAKS</v>
          </cell>
          <cell r="C390" t="str">
            <v>IS</v>
          </cell>
          <cell r="D390">
            <v>0</v>
          </cell>
          <cell r="E390" t="b">
            <v>0</v>
          </cell>
        </row>
        <row r="391">
          <cell r="A391">
            <v>6335</v>
          </cell>
          <cell r="B391" t="str">
            <v>SEWER-ELEC EQUIPT REPAIR</v>
          </cell>
          <cell r="C391" t="str">
            <v>IS</v>
          </cell>
          <cell r="D391">
            <v>0</v>
          </cell>
          <cell r="E391" t="b">
            <v>0</v>
          </cell>
        </row>
        <row r="392">
          <cell r="A392">
            <v>6340</v>
          </cell>
          <cell r="B392" t="str">
            <v>SEWER-PERMITS</v>
          </cell>
          <cell r="C392" t="str">
            <v>IS</v>
          </cell>
          <cell r="D392">
            <v>0</v>
          </cell>
          <cell r="E392" t="b">
            <v>0</v>
          </cell>
        </row>
        <row r="393">
          <cell r="A393">
            <v>6345</v>
          </cell>
          <cell r="B393" t="str">
            <v>SEWER-OTHER MAINT EXP</v>
          </cell>
          <cell r="C393" t="str">
            <v>IS</v>
          </cell>
          <cell r="D393">
            <v>0</v>
          </cell>
          <cell r="E393" t="b">
            <v>0</v>
          </cell>
        </row>
        <row r="394">
          <cell r="A394">
            <v>6355</v>
          </cell>
          <cell r="B394" t="str">
            <v>DEFERRED MAINT EXPENSE</v>
          </cell>
          <cell r="C394" t="str">
            <v>IS</v>
          </cell>
          <cell r="D394">
            <v>1703.3200000000002</v>
          </cell>
          <cell r="E394" t="b">
            <v>0</v>
          </cell>
        </row>
        <row r="395">
          <cell r="A395">
            <v>6360</v>
          </cell>
          <cell r="B395" t="str">
            <v>COMMUNICATION EXPENSE</v>
          </cell>
          <cell r="C395" t="str">
            <v>IS</v>
          </cell>
          <cell r="D395">
            <v>363.26</v>
          </cell>
          <cell r="E395" t="b">
            <v>0</v>
          </cell>
        </row>
        <row r="396">
          <cell r="A396">
            <v>6370</v>
          </cell>
          <cell r="B396" t="str">
            <v>OPER CONTRACTED WORKERS</v>
          </cell>
          <cell r="C396" t="str">
            <v>IS</v>
          </cell>
          <cell r="D396">
            <v>0</v>
          </cell>
          <cell r="E396" t="b">
            <v>0</v>
          </cell>
        </row>
        <row r="397">
          <cell r="A397">
            <v>6380</v>
          </cell>
          <cell r="B397" t="str">
            <v>REPAIRS &amp; MAINT-MAINT,LAND</v>
          </cell>
          <cell r="C397" t="str">
            <v>IS</v>
          </cell>
          <cell r="D397">
            <v>0.14000000000000001</v>
          </cell>
          <cell r="E397" t="b">
            <v>0</v>
          </cell>
        </row>
        <row r="398">
          <cell r="A398">
            <v>6385</v>
          </cell>
          <cell r="B398" t="str">
            <v>UNIFORMS</v>
          </cell>
          <cell r="C398" t="str">
            <v>IS</v>
          </cell>
          <cell r="D398">
            <v>25.02</v>
          </cell>
          <cell r="E398" t="b">
            <v>0</v>
          </cell>
        </row>
        <row r="399">
          <cell r="A399">
            <v>6390</v>
          </cell>
          <cell r="B399" t="str">
            <v>WEATHER/HURRICANE COSTS</v>
          </cell>
          <cell r="C399" t="str">
            <v>IS</v>
          </cell>
          <cell r="D399">
            <v>22.75</v>
          </cell>
          <cell r="E399" t="b">
            <v>0</v>
          </cell>
        </row>
        <row r="400">
          <cell r="A400">
            <v>6400</v>
          </cell>
          <cell r="B400" t="str">
            <v>SEWER RODDING</v>
          </cell>
          <cell r="C400" t="str">
            <v>IS</v>
          </cell>
          <cell r="D400">
            <v>0</v>
          </cell>
          <cell r="E400" t="b">
            <v>0</v>
          </cell>
        </row>
        <row r="401">
          <cell r="A401">
            <v>6410</v>
          </cell>
          <cell r="B401" t="str">
            <v>SLUDGE HAULING</v>
          </cell>
          <cell r="C401" t="str">
            <v>IS</v>
          </cell>
          <cell r="D401">
            <v>0</v>
          </cell>
          <cell r="E401" t="b">
            <v>0</v>
          </cell>
        </row>
        <row r="402">
          <cell r="A402">
            <v>6445</v>
          </cell>
          <cell r="B402" t="str">
            <v>DEPREC-WATER PLANT</v>
          </cell>
          <cell r="C402" t="str">
            <v>IS</v>
          </cell>
          <cell r="D402">
            <v>626.87999999999988</v>
          </cell>
          <cell r="E402" t="b">
            <v>0</v>
          </cell>
        </row>
        <row r="403">
          <cell r="A403">
            <v>6450</v>
          </cell>
          <cell r="B403" t="str">
            <v>DEPREC-FRANCHISES</v>
          </cell>
          <cell r="C403" t="str">
            <v>IS</v>
          </cell>
          <cell r="D403">
            <v>0</v>
          </cell>
          <cell r="E403" t="b">
            <v>0</v>
          </cell>
        </row>
        <row r="404">
          <cell r="A404">
            <v>6455</v>
          </cell>
          <cell r="B404" t="str">
            <v>DEPREC-STRUCT &amp; IMPRV SRC SUPPLY</v>
          </cell>
          <cell r="C404" t="str">
            <v>IS</v>
          </cell>
          <cell r="D404">
            <v>384.12000000000006</v>
          </cell>
          <cell r="E404" t="b">
            <v>0</v>
          </cell>
        </row>
        <row r="405">
          <cell r="A405">
            <v>6460</v>
          </cell>
          <cell r="B405" t="str">
            <v>DEPREC-STRUCT &amp; IMPRV WTP</v>
          </cell>
          <cell r="C405" t="str">
            <v>IS</v>
          </cell>
          <cell r="D405">
            <v>137.78000000000003</v>
          </cell>
          <cell r="E405" t="b">
            <v>0</v>
          </cell>
        </row>
        <row r="406">
          <cell r="A406">
            <v>6470</v>
          </cell>
          <cell r="B406" t="str">
            <v>DEPREC-STRUCT &amp; IMPRV GEN</v>
          </cell>
          <cell r="C406" t="str">
            <v>IS</v>
          </cell>
          <cell r="D406">
            <v>0</v>
          </cell>
          <cell r="E406" t="b">
            <v>0</v>
          </cell>
        </row>
        <row r="407">
          <cell r="A407">
            <v>6475</v>
          </cell>
          <cell r="B407" t="str">
            <v>DEPREC-COLLECTING RESERVOIRS</v>
          </cell>
          <cell r="C407" t="str">
            <v>IS</v>
          </cell>
          <cell r="D407">
            <v>10.919999999999998</v>
          </cell>
          <cell r="E407" t="b">
            <v>0</v>
          </cell>
        </row>
        <row r="408">
          <cell r="A408">
            <v>6485</v>
          </cell>
          <cell r="B408" t="str">
            <v>DEPREC-WELLS &amp; SPRINGS</v>
          </cell>
          <cell r="C408" t="str">
            <v>IS</v>
          </cell>
          <cell r="D408">
            <v>1401.3899999999999</v>
          </cell>
          <cell r="E408" t="b">
            <v>0</v>
          </cell>
        </row>
        <row r="409">
          <cell r="A409">
            <v>6495</v>
          </cell>
          <cell r="B409" t="str">
            <v>DEPREC-SUPPLY MAINS</v>
          </cell>
          <cell r="C409" t="str">
            <v>IS</v>
          </cell>
          <cell r="D409">
            <v>69.599999999999994</v>
          </cell>
          <cell r="E409" t="b">
            <v>0</v>
          </cell>
        </row>
        <row r="410">
          <cell r="A410">
            <v>6500</v>
          </cell>
          <cell r="B410" t="str">
            <v>DEPREC-POWER GENERATION EQUIP</v>
          </cell>
          <cell r="C410" t="str">
            <v>IS</v>
          </cell>
          <cell r="D410">
            <v>906.60000000000014</v>
          </cell>
          <cell r="E410" t="b">
            <v>0</v>
          </cell>
        </row>
        <row r="411">
          <cell r="A411">
            <v>6505</v>
          </cell>
          <cell r="B411" t="str">
            <v>DEPREC-ELEC PUMP EQP SRC PUMP</v>
          </cell>
          <cell r="C411" t="str">
            <v>IS</v>
          </cell>
          <cell r="D411">
            <v>52.7</v>
          </cell>
          <cell r="E411" t="b">
            <v>0</v>
          </cell>
        </row>
        <row r="412">
          <cell r="A412">
            <v>6510</v>
          </cell>
          <cell r="B412" t="str">
            <v>DEPREC-ELEC PUMP EQP WTP</v>
          </cell>
          <cell r="C412" t="str">
            <v>IS</v>
          </cell>
          <cell r="D412">
            <v>1777.5400000000004</v>
          </cell>
          <cell r="E412" t="b">
            <v>0</v>
          </cell>
        </row>
        <row r="413">
          <cell r="A413">
            <v>6515</v>
          </cell>
          <cell r="B413" t="str">
            <v>DEPREC-ELEC PUMP EQP TRANS DST</v>
          </cell>
          <cell r="C413" t="str">
            <v>IS</v>
          </cell>
          <cell r="D413">
            <v>4.8</v>
          </cell>
          <cell r="E413" t="b">
            <v>0</v>
          </cell>
        </row>
        <row r="414">
          <cell r="A414">
            <v>6520</v>
          </cell>
          <cell r="B414" t="str">
            <v>DEPREC-WATER TREATMENT EQPT</v>
          </cell>
          <cell r="C414" t="str">
            <v>IS</v>
          </cell>
          <cell r="D414">
            <v>815.9699999999998</v>
          </cell>
          <cell r="E414" t="b">
            <v>0</v>
          </cell>
        </row>
        <row r="415">
          <cell r="A415">
            <v>6525</v>
          </cell>
          <cell r="B415" t="str">
            <v>DEPREC-DIST RESV &amp; STANDPIPES</v>
          </cell>
          <cell r="C415" t="str">
            <v>IS</v>
          </cell>
          <cell r="D415">
            <v>1271.6100000000001</v>
          </cell>
          <cell r="E415" t="b">
            <v>0</v>
          </cell>
        </row>
        <row r="416">
          <cell r="A416">
            <v>6530</v>
          </cell>
          <cell r="B416" t="str">
            <v>DEPREC-TRANS &amp; DISTR MAINS</v>
          </cell>
          <cell r="C416" t="str">
            <v>IS</v>
          </cell>
          <cell r="D416">
            <v>4054</v>
          </cell>
          <cell r="E416" t="b">
            <v>0</v>
          </cell>
        </row>
        <row r="417">
          <cell r="A417">
            <v>6535</v>
          </cell>
          <cell r="B417" t="str">
            <v>DEPREC-SERVICE LINES</v>
          </cell>
          <cell r="C417" t="str">
            <v>IS</v>
          </cell>
          <cell r="D417">
            <v>1414.6299999999999</v>
          </cell>
          <cell r="E417" t="b">
            <v>0</v>
          </cell>
        </row>
        <row r="418">
          <cell r="A418">
            <v>6540</v>
          </cell>
          <cell r="B418" t="str">
            <v>DEPREC-METERS</v>
          </cell>
          <cell r="C418" t="str">
            <v>IS</v>
          </cell>
          <cell r="D418">
            <v>1046.52</v>
          </cell>
          <cell r="E418" t="b">
            <v>0</v>
          </cell>
        </row>
        <row r="419">
          <cell r="A419">
            <v>6545</v>
          </cell>
          <cell r="B419" t="str">
            <v>DEPREC-METER INSTALLS</v>
          </cell>
          <cell r="C419" t="str">
            <v>IS</v>
          </cell>
          <cell r="D419">
            <v>552.26</v>
          </cell>
          <cell r="E419" t="b">
            <v>0</v>
          </cell>
        </row>
        <row r="420">
          <cell r="A420">
            <v>6550</v>
          </cell>
          <cell r="B420" t="str">
            <v>DEPREC-HYDRANTS</v>
          </cell>
          <cell r="C420" t="str">
            <v>IS</v>
          </cell>
          <cell r="D420">
            <v>214.4</v>
          </cell>
          <cell r="E420" t="b">
            <v>0</v>
          </cell>
        </row>
        <row r="421">
          <cell r="A421">
            <v>6570</v>
          </cell>
          <cell r="B421" t="str">
            <v>DEPREC-OTH PLT&amp;MISC EQP WT</v>
          </cell>
          <cell r="C421" t="str">
            <v>IS</v>
          </cell>
          <cell r="D421">
            <v>54.480000000000004</v>
          </cell>
          <cell r="E421" t="b">
            <v>0</v>
          </cell>
        </row>
        <row r="422">
          <cell r="A422">
            <v>6580</v>
          </cell>
          <cell r="B422" t="str">
            <v>DEPREC-OFFICE STRUCTURE</v>
          </cell>
          <cell r="C422" t="str">
            <v>IS</v>
          </cell>
          <cell r="D422">
            <v>121.19000000000001</v>
          </cell>
          <cell r="E422" t="b">
            <v>0</v>
          </cell>
        </row>
        <row r="423">
          <cell r="A423">
            <v>6585</v>
          </cell>
          <cell r="B423" t="str">
            <v>DEPREC-OFFICE FURN/EQPT</v>
          </cell>
          <cell r="C423" t="str">
            <v>IS</v>
          </cell>
          <cell r="D423">
            <v>46.499999999999986</v>
          </cell>
          <cell r="E423" t="b">
            <v>0</v>
          </cell>
        </row>
        <row r="424">
          <cell r="A424">
            <v>6590</v>
          </cell>
          <cell r="B424" t="str">
            <v>DEPREC-STORES EQUIPMENT</v>
          </cell>
          <cell r="C424" t="str">
            <v>IS</v>
          </cell>
          <cell r="D424">
            <v>0</v>
          </cell>
          <cell r="E424" t="b">
            <v>0</v>
          </cell>
        </row>
        <row r="425">
          <cell r="A425">
            <v>6595</v>
          </cell>
          <cell r="B425" t="str">
            <v>DEPREC-TOOL SHOP &amp; MISC EQPT</v>
          </cell>
          <cell r="C425" t="str">
            <v>IS</v>
          </cell>
          <cell r="D425">
            <v>161.59</v>
          </cell>
          <cell r="E425" t="b">
            <v>0</v>
          </cell>
        </row>
        <row r="426">
          <cell r="A426">
            <v>6600</v>
          </cell>
          <cell r="B426" t="str">
            <v>DEPREC-LABORATORY EQUIPMENT</v>
          </cell>
          <cell r="C426" t="str">
            <v>IS</v>
          </cell>
          <cell r="D426">
            <v>104.88</v>
          </cell>
          <cell r="E426" t="b">
            <v>0</v>
          </cell>
        </row>
        <row r="427">
          <cell r="A427">
            <v>6610</v>
          </cell>
          <cell r="B427" t="str">
            <v>DEPREC-COMMUNICATION EQPT</v>
          </cell>
          <cell r="C427" t="str">
            <v>IS</v>
          </cell>
          <cell r="D427">
            <v>96.82</v>
          </cell>
          <cell r="E427" t="b">
            <v>0</v>
          </cell>
        </row>
        <row r="428">
          <cell r="A428">
            <v>6615</v>
          </cell>
          <cell r="B428" t="str">
            <v>DEPREC-MISC EQUIPMENT</v>
          </cell>
          <cell r="C428" t="str">
            <v>IS</v>
          </cell>
          <cell r="D428">
            <v>0</v>
          </cell>
          <cell r="E428" t="b">
            <v>0</v>
          </cell>
        </row>
        <row r="429">
          <cell r="A429">
            <v>6640</v>
          </cell>
          <cell r="B429" t="str">
            <v>DEPREC-ORGANIZATION</v>
          </cell>
          <cell r="C429" t="str">
            <v>IS</v>
          </cell>
          <cell r="D429">
            <v>0</v>
          </cell>
          <cell r="E429" t="b">
            <v>0</v>
          </cell>
        </row>
        <row r="430">
          <cell r="A430">
            <v>6660</v>
          </cell>
          <cell r="B430" t="str">
            <v>DEPREC-STRUCT/IMPRV PUMP</v>
          </cell>
          <cell r="C430" t="str">
            <v>IS</v>
          </cell>
          <cell r="D430">
            <v>0</v>
          </cell>
          <cell r="E430" t="b">
            <v>0</v>
          </cell>
        </row>
        <row r="431">
          <cell r="A431">
            <v>6680</v>
          </cell>
          <cell r="B431" t="str">
            <v>DEPREC-STRUCT/IMPRV GEN PLT</v>
          </cell>
          <cell r="C431" t="str">
            <v>IS</v>
          </cell>
          <cell r="D431">
            <v>0</v>
          </cell>
          <cell r="E431" t="b">
            <v>0</v>
          </cell>
        </row>
        <row r="432">
          <cell r="A432">
            <v>6710</v>
          </cell>
          <cell r="B432" t="str">
            <v>DEPREC-SEWER FORCE MAIN/SRVC</v>
          </cell>
          <cell r="C432" t="str">
            <v>IS</v>
          </cell>
          <cell r="D432">
            <v>0</v>
          </cell>
          <cell r="E432" t="b">
            <v>0</v>
          </cell>
        </row>
        <row r="433">
          <cell r="A433">
            <v>6715</v>
          </cell>
          <cell r="B433" t="str">
            <v>DEPREC-SEWER GRAVITY MAIN/MANH</v>
          </cell>
          <cell r="C433" t="str">
            <v>IS</v>
          </cell>
          <cell r="D433">
            <v>0</v>
          </cell>
          <cell r="E433" t="b">
            <v>0</v>
          </cell>
        </row>
        <row r="434">
          <cell r="A434">
            <v>6730</v>
          </cell>
          <cell r="B434" t="str">
            <v>DEPREC-FLOW MEASURE DEVICE</v>
          </cell>
          <cell r="C434" t="str">
            <v>IS</v>
          </cell>
          <cell r="D434">
            <v>0</v>
          </cell>
          <cell r="E434" t="b">
            <v>0</v>
          </cell>
        </row>
        <row r="435">
          <cell r="A435">
            <v>6765</v>
          </cell>
          <cell r="B435" t="str">
            <v>DEPREC-TREAT/DISP EQ TRT PLT</v>
          </cell>
          <cell r="C435" t="str">
            <v>IS</v>
          </cell>
          <cell r="D435">
            <v>0</v>
          </cell>
          <cell r="E435" t="b">
            <v>0</v>
          </cell>
        </row>
        <row r="436">
          <cell r="A436">
            <v>6775</v>
          </cell>
          <cell r="B436" t="str">
            <v>DEPREC-PLANT SEWERS TRTMT</v>
          </cell>
          <cell r="C436" t="str">
            <v>IS</v>
          </cell>
          <cell r="D436">
            <v>0</v>
          </cell>
          <cell r="E436" t="b">
            <v>0</v>
          </cell>
        </row>
        <row r="437">
          <cell r="A437">
            <v>6780</v>
          </cell>
          <cell r="B437" t="str">
            <v>DEPREC-PLANT SEWERS RCLM W</v>
          </cell>
          <cell r="C437" t="str">
            <v>IS</v>
          </cell>
          <cell r="D437">
            <v>0</v>
          </cell>
          <cell r="E437" t="b">
            <v>0</v>
          </cell>
        </row>
        <row r="438">
          <cell r="A438">
            <v>6795</v>
          </cell>
          <cell r="B438" t="str">
            <v>DEPREC-OTHER PLT COLLECTIO</v>
          </cell>
          <cell r="C438" t="str">
            <v>IS</v>
          </cell>
          <cell r="D438">
            <v>0</v>
          </cell>
          <cell r="E438" t="b">
            <v>0</v>
          </cell>
        </row>
        <row r="439">
          <cell r="A439">
            <v>6800</v>
          </cell>
          <cell r="B439" t="str">
            <v>DEPREC-OTHER PLT PUMP</v>
          </cell>
          <cell r="C439" t="str">
            <v>IS</v>
          </cell>
          <cell r="D439">
            <v>0</v>
          </cell>
          <cell r="E439" t="b">
            <v>0</v>
          </cell>
        </row>
        <row r="440">
          <cell r="A440">
            <v>6825</v>
          </cell>
          <cell r="B440" t="str">
            <v>DEPREC-OFFICE FURN/EQPT</v>
          </cell>
          <cell r="C440" t="str">
            <v>IS</v>
          </cell>
          <cell r="D440">
            <v>0</v>
          </cell>
          <cell r="E440" t="b">
            <v>0</v>
          </cell>
        </row>
        <row r="441">
          <cell r="A441">
            <v>6835</v>
          </cell>
          <cell r="B441" t="str">
            <v>DEPREC-TOOL SHOP &amp; MISC EQPT</v>
          </cell>
          <cell r="C441" t="str">
            <v>IS</v>
          </cell>
          <cell r="D441">
            <v>0</v>
          </cell>
          <cell r="E441" t="b">
            <v>0</v>
          </cell>
        </row>
        <row r="442">
          <cell r="A442">
            <v>6845</v>
          </cell>
          <cell r="B442" t="str">
            <v>DEPREC-POWER OPERATED EQUI</v>
          </cell>
          <cell r="C442" t="str">
            <v>IS</v>
          </cell>
          <cell r="D442">
            <v>0</v>
          </cell>
          <cell r="E442" t="b">
            <v>0</v>
          </cell>
        </row>
        <row r="443">
          <cell r="A443">
            <v>6860</v>
          </cell>
          <cell r="B443" t="str">
            <v>DEPREC-OTHER TANG PLT SEWE</v>
          </cell>
          <cell r="C443" t="str">
            <v>IS</v>
          </cell>
          <cell r="D443">
            <v>0</v>
          </cell>
          <cell r="E443" t="b">
            <v>0</v>
          </cell>
        </row>
        <row r="444">
          <cell r="A444">
            <v>6890</v>
          </cell>
          <cell r="B444" t="str">
            <v>DEPREC-REUSE TRANSM / DIST</v>
          </cell>
          <cell r="C444" t="str">
            <v>IS</v>
          </cell>
          <cell r="D444">
            <v>0</v>
          </cell>
          <cell r="E444" t="b">
            <v>0</v>
          </cell>
        </row>
        <row r="445">
          <cell r="A445">
            <v>6905</v>
          </cell>
          <cell r="B445" t="str">
            <v>DEPREC-AUTO TRANS</v>
          </cell>
          <cell r="C445" t="str">
            <v>IS</v>
          </cell>
          <cell r="D445">
            <v>756.33999999999992</v>
          </cell>
          <cell r="E445" t="b">
            <v>0</v>
          </cell>
        </row>
        <row r="446">
          <cell r="A446">
            <v>6920</v>
          </cell>
          <cell r="B446" t="str">
            <v xml:space="preserve">DEPREC-COMPUTER </v>
          </cell>
          <cell r="C446" t="str">
            <v>IS</v>
          </cell>
          <cell r="D446">
            <v>3261.23</v>
          </cell>
          <cell r="E446" t="b">
            <v>0</v>
          </cell>
        </row>
        <row r="447">
          <cell r="A447">
            <v>6960</v>
          </cell>
          <cell r="B447" t="str">
            <v>AMORT OF UTIL PAA-WATER</v>
          </cell>
          <cell r="C447" t="str">
            <v>IS</v>
          </cell>
          <cell r="D447">
            <v>0</v>
          </cell>
          <cell r="E447" t="b">
            <v>0</v>
          </cell>
        </row>
        <row r="448">
          <cell r="A448">
            <v>6965</v>
          </cell>
          <cell r="B448" t="str">
            <v>AMORT OF UTIL PAA-SEWER</v>
          </cell>
          <cell r="C448" t="str">
            <v>IS</v>
          </cell>
          <cell r="D448">
            <v>0</v>
          </cell>
          <cell r="E448" t="b">
            <v>0</v>
          </cell>
        </row>
        <row r="449">
          <cell r="A449">
            <v>6985</v>
          </cell>
          <cell r="B449" t="str">
            <v>AMORT EXP-CIA-WATER</v>
          </cell>
          <cell r="C449" t="str">
            <v>IS</v>
          </cell>
          <cell r="D449">
            <v>0</v>
          </cell>
          <cell r="E449" t="b">
            <v>0</v>
          </cell>
        </row>
        <row r="450">
          <cell r="A450">
            <v>7070</v>
          </cell>
          <cell r="B450" t="str">
            <v>AMORT-TRANS &amp; DISTR MAINS</v>
          </cell>
          <cell r="C450" t="str">
            <v>IS</v>
          </cell>
          <cell r="D450">
            <v>0</v>
          </cell>
          <cell r="E450" t="b">
            <v>0</v>
          </cell>
        </row>
        <row r="451">
          <cell r="A451">
            <v>7075</v>
          </cell>
          <cell r="B451" t="str">
            <v>AMORT-SERVICE LINES</v>
          </cell>
          <cell r="C451" t="str">
            <v>IS</v>
          </cell>
          <cell r="D451">
            <v>0</v>
          </cell>
          <cell r="E451" t="b">
            <v>0</v>
          </cell>
        </row>
        <row r="452">
          <cell r="A452">
            <v>7090</v>
          </cell>
          <cell r="B452" t="str">
            <v>AMORT-HYDRANTS</v>
          </cell>
          <cell r="C452" t="str">
            <v>IS</v>
          </cell>
          <cell r="D452">
            <v>0</v>
          </cell>
          <cell r="E452" t="b">
            <v>0</v>
          </cell>
        </row>
        <row r="453">
          <cell r="A453">
            <v>7160</v>
          </cell>
          <cell r="B453" t="str">
            <v>AMORT-OTHER TANGIBLE PLT WATER</v>
          </cell>
          <cell r="C453" t="str">
            <v>IS</v>
          </cell>
          <cell r="D453">
            <v>-368.39999999999992</v>
          </cell>
          <cell r="E453" t="b">
            <v>0</v>
          </cell>
        </row>
        <row r="454">
          <cell r="A454">
            <v>7165</v>
          </cell>
          <cell r="B454" t="str">
            <v>AMORT-WATER-TAP</v>
          </cell>
          <cell r="C454" t="str">
            <v>IS</v>
          </cell>
          <cell r="D454">
            <v>0</v>
          </cell>
          <cell r="E454" t="b">
            <v>0</v>
          </cell>
        </row>
        <row r="455">
          <cell r="A455">
            <v>7175</v>
          </cell>
          <cell r="B455" t="str">
            <v>AMORT-WTR RES CAP FEE</v>
          </cell>
          <cell r="C455" t="str">
            <v>IS</v>
          </cell>
          <cell r="D455">
            <v>0</v>
          </cell>
          <cell r="E455" t="b">
            <v>0</v>
          </cell>
        </row>
        <row r="456">
          <cell r="A456">
            <v>7180</v>
          </cell>
          <cell r="B456" t="str">
            <v>AMORT-WTR PLT MOD FEE</v>
          </cell>
          <cell r="C456" t="str">
            <v>IS</v>
          </cell>
          <cell r="D456">
            <v>0</v>
          </cell>
          <cell r="E456" t="b">
            <v>0</v>
          </cell>
        </row>
        <row r="457">
          <cell r="A457">
            <v>7185</v>
          </cell>
          <cell r="B457" t="str">
            <v>AMORT-WTR PLT MTR FEE</v>
          </cell>
          <cell r="C457" t="str">
            <v>IS</v>
          </cell>
          <cell r="D457">
            <v>0</v>
          </cell>
          <cell r="E457" t="b">
            <v>0</v>
          </cell>
        </row>
        <row r="458">
          <cell r="A458">
            <v>7205</v>
          </cell>
          <cell r="B458" t="str">
            <v>AMORT-ORGANIZATION</v>
          </cell>
          <cell r="C458" t="str">
            <v>IS</v>
          </cell>
          <cell r="D458">
            <v>0</v>
          </cell>
          <cell r="E458" t="b">
            <v>0</v>
          </cell>
        </row>
        <row r="459">
          <cell r="A459">
            <v>7245</v>
          </cell>
          <cell r="B459" t="str">
            <v>AMORT-STRUCT/IMPRV GEN PLT</v>
          </cell>
          <cell r="C459" t="str">
            <v>IS</v>
          </cell>
          <cell r="D459">
            <v>0</v>
          </cell>
          <cell r="E459" t="b">
            <v>0</v>
          </cell>
        </row>
        <row r="460">
          <cell r="A460">
            <v>7430</v>
          </cell>
          <cell r="B460" t="str">
            <v>AMORT-SEWER-TAP</v>
          </cell>
          <cell r="C460" t="str">
            <v>IS</v>
          </cell>
          <cell r="D460">
            <v>0</v>
          </cell>
          <cell r="E460" t="b">
            <v>0</v>
          </cell>
        </row>
        <row r="461">
          <cell r="A461">
            <v>7445</v>
          </cell>
          <cell r="B461" t="str">
            <v>AMORT-SWR PLT MOD FEE</v>
          </cell>
          <cell r="C461" t="str">
            <v>IS</v>
          </cell>
          <cell r="D461">
            <v>0</v>
          </cell>
          <cell r="E461" t="b">
            <v>0</v>
          </cell>
        </row>
        <row r="462">
          <cell r="A462">
            <v>7510</v>
          </cell>
          <cell r="B462" t="str">
            <v>FICA EXPENSE</v>
          </cell>
          <cell r="C462" t="str">
            <v>IS</v>
          </cell>
          <cell r="D462">
            <v>1417.22</v>
          </cell>
          <cell r="E462" t="b">
            <v>0</v>
          </cell>
        </row>
        <row r="463">
          <cell r="A463">
            <v>7515</v>
          </cell>
          <cell r="B463" t="str">
            <v>FEDERAL UNEMPLOYMENT TAX</v>
          </cell>
          <cell r="C463" t="str">
            <v>IS</v>
          </cell>
          <cell r="D463">
            <v>22.789999999999996</v>
          </cell>
          <cell r="E463" t="b">
            <v>0</v>
          </cell>
        </row>
        <row r="464">
          <cell r="A464">
            <v>7520</v>
          </cell>
          <cell r="B464" t="str">
            <v>STATE UNEMPLOYMENT TAX</v>
          </cell>
          <cell r="C464" t="str">
            <v>IS</v>
          </cell>
          <cell r="D464">
            <v>386.47999999999996</v>
          </cell>
          <cell r="E464" t="b">
            <v>0</v>
          </cell>
        </row>
        <row r="465">
          <cell r="A465">
            <v>7535</v>
          </cell>
          <cell r="B465" t="str">
            <v>FRANCHISE TAX</v>
          </cell>
          <cell r="C465" t="str">
            <v>IS</v>
          </cell>
          <cell r="D465">
            <v>346.98</v>
          </cell>
          <cell r="E465" t="b">
            <v>0</v>
          </cell>
        </row>
        <row r="466">
          <cell r="A466">
            <v>7540</v>
          </cell>
          <cell r="B466" t="str">
            <v>GROSS RECEIPTS TAX</v>
          </cell>
          <cell r="C466" t="str">
            <v>IS</v>
          </cell>
          <cell r="D466">
            <v>0</v>
          </cell>
          <cell r="E466" t="b">
            <v>0</v>
          </cell>
        </row>
        <row r="467">
          <cell r="A467">
            <v>7545</v>
          </cell>
          <cell r="B467" t="str">
            <v>PERSONAL PROPERTY/ICT TAX</v>
          </cell>
          <cell r="C467" t="str">
            <v>IS</v>
          </cell>
          <cell r="D467">
            <v>3027.0000000000005</v>
          </cell>
          <cell r="E467" t="b">
            <v>0</v>
          </cell>
        </row>
        <row r="468">
          <cell r="A468">
            <v>7550</v>
          </cell>
          <cell r="B468" t="str">
            <v>PROPERTY/OTHER GENERAL TAX</v>
          </cell>
          <cell r="C468" t="str">
            <v>IS</v>
          </cell>
          <cell r="D468">
            <v>-532.21</v>
          </cell>
          <cell r="E468" t="b">
            <v>0</v>
          </cell>
        </row>
        <row r="469">
          <cell r="A469">
            <v>7555</v>
          </cell>
          <cell r="B469" t="str">
            <v>REAL ESTATE TAX</v>
          </cell>
          <cell r="C469" t="str">
            <v>IS</v>
          </cell>
          <cell r="D469">
            <v>3573.7200000000003</v>
          </cell>
          <cell r="E469" t="b">
            <v>0</v>
          </cell>
        </row>
        <row r="470">
          <cell r="A470">
            <v>7560</v>
          </cell>
          <cell r="B470" t="str">
            <v>SALES/USE TAX EXPENSE</v>
          </cell>
          <cell r="C470" t="str">
            <v>IS</v>
          </cell>
          <cell r="D470">
            <v>0</v>
          </cell>
          <cell r="E470" t="b">
            <v>0</v>
          </cell>
        </row>
        <row r="471">
          <cell r="A471">
            <v>7570</v>
          </cell>
          <cell r="B471" t="str">
            <v>UTILITY/COMMISSION TAX</v>
          </cell>
          <cell r="C471" t="str">
            <v>IS</v>
          </cell>
          <cell r="D471">
            <v>117</v>
          </cell>
          <cell r="E471" t="b">
            <v>0</v>
          </cell>
        </row>
        <row r="472">
          <cell r="A472">
            <v>7585</v>
          </cell>
          <cell r="B472" t="str">
            <v>AMORT OF INVEST TAX CREDIT</v>
          </cell>
          <cell r="C472" t="str">
            <v>IS</v>
          </cell>
          <cell r="D472">
            <v>0</v>
          </cell>
          <cell r="E472" t="b">
            <v>0</v>
          </cell>
        </row>
        <row r="473">
          <cell r="A473">
            <v>7595</v>
          </cell>
          <cell r="B473" t="str">
            <v>DEF INCOME TAX-FEDERAL</v>
          </cell>
          <cell r="C473" t="str">
            <v>IS</v>
          </cell>
          <cell r="D473">
            <v>5521</v>
          </cell>
          <cell r="E473" t="b">
            <v>0</v>
          </cell>
        </row>
        <row r="474">
          <cell r="A474">
            <v>7600</v>
          </cell>
          <cell r="B474" t="str">
            <v>DEF INCOME TAXES-STATE</v>
          </cell>
          <cell r="C474" t="str">
            <v>IS</v>
          </cell>
          <cell r="D474">
            <v>1280</v>
          </cell>
          <cell r="E474" t="b">
            <v>0</v>
          </cell>
        </row>
        <row r="475">
          <cell r="A475">
            <v>7605</v>
          </cell>
          <cell r="B475" t="str">
            <v>INCOME TAXES-FEDERAL</v>
          </cell>
          <cell r="C475" t="str">
            <v>IS</v>
          </cell>
          <cell r="D475">
            <v>3527</v>
          </cell>
          <cell r="E475" t="b">
            <v>0</v>
          </cell>
        </row>
        <row r="476">
          <cell r="A476">
            <v>7610</v>
          </cell>
          <cell r="B476" t="str">
            <v>INCOME TAXES-STATE</v>
          </cell>
          <cell r="C476" t="str">
            <v>IS</v>
          </cell>
          <cell r="D476">
            <v>817</v>
          </cell>
          <cell r="E476" t="b">
            <v>0</v>
          </cell>
        </row>
        <row r="477">
          <cell r="A477">
            <v>7660</v>
          </cell>
          <cell r="B477" t="str">
            <v>MISCELLANEOUS EXP NON-UTIL</v>
          </cell>
          <cell r="C477" t="str">
            <v>IS</v>
          </cell>
          <cell r="D477">
            <v>-8.2799999999999994</v>
          </cell>
          <cell r="E477" t="b">
            <v>0</v>
          </cell>
        </row>
        <row r="478">
          <cell r="A478">
            <v>7690</v>
          </cell>
          <cell r="B478" t="str">
            <v>SALE OF EQUIPMENT</v>
          </cell>
          <cell r="C478" t="str">
            <v>IS</v>
          </cell>
          <cell r="D478">
            <v>0</v>
          </cell>
          <cell r="E478" t="b">
            <v>0</v>
          </cell>
        </row>
        <row r="479">
          <cell r="A479">
            <v>7691</v>
          </cell>
          <cell r="B479" t="str">
            <v>NET BOOK VALUE-DISPOSAL</v>
          </cell>
          <cell r="C479" t="str">
            <v>IS</v>
          </cell>
          <cell r="D479">
            <v>-17.389999999999997</v>
          </cell>
          <cell r="E479" t="b">
            <v>0</v>
          </cell>
        </row>
        <row r="480">
          <cell r="A480">
            <v>7693</v>
          </cell>
          <cell r="B480" t="str">
            <v>DISPOSAL-PROCEEDS</v>
          </cell>
          <cell r="C480" t="str">
            <v>IS</v>
          </cell>
          <cell r="D480">
            <v>-0.28999999999999998</v>
          </cell>
          <cell r="E480" t="b">
            <v>0</v>
          </cell>
        </row>
        <row r="481">
          <cell r="A481">
            <v>7710</v>
          </cell>
          <cell r="B481" t="str">
            <v>INTEREST EXPENSE-INTERCO</v>
          </cell>
          <cell r="C481" t="str">
            <v>IS</v>
          </cell>
          <cell r="D481">
            <v>28630.540000000005</v>
          </cell>
          <cell r="E481" t="b">
            <v>0</v>
          </cell>
        </row>
        <row r="482">
          <cell r="A482">
            <v>7735</v>
          </cell>
          <cell r="B482" t="str">
            <v>S/T INT EXP BANK ONE</v>
          </cell>
          <cell r="C482" t="str">
            <v>IS</v>
          </cell>
          <cell r="D482">
            <v>-21.660000000000004</v>
          </cell>
          <cell r="E482" t="b">
            <v>0</v>
          </cell>
        </row>
        <row r="483">
          <cell r="A483">
            <v>7750</v>
          </cell>
          <cell r="B483" t="str">
            <v>INTEREST DURING CONSTRUCTION</v>
          </cell>
          <cell r="C483" t="str">
            <v>IS</v>
          </cell>
          <cell r="D483">
            <v>0</v>
          </cell>
          <cell r="E483" t="b">
            <v>0</v>
          </cell>
        </row>
        <row r="484">
          <cell r="A484">
            <v>7765</v>
          </cell>
          <cell r="B484" t="str">
            <v>SALE OF UTILITY PROPERTY</v>
          </cell>
          <cell r="C484" t="str">
            <v>IS</v>
          </cell>
          <cell r="D484">
            <v>-22.01</v>
          </cell>
          <cell r="E484" t="b">
            <v>0</v>
          </cell>
        </row>
        <row r="485">
          <cell r="A485">
            <v>0</v>
          </cell>
          <cell r="C485">
            <v>0</v>
          </cell>
        </row>
        <row r="486">
          <cell r="A486" t="str">
            <v>Trial balance variance</v>
          </cell>
          <cell r="B486">
            <v>0</v>
          </cell>
          <cell r="C486">
            <v>0</v>
          </cell>
          <cell r="D486">
            <v>-1.1452883086349175E-10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</row>
        <row r="488">
          <cell r="A488" t="str">
            <v>Balance Sheet</v>
          </cell>
          <cell r="B488">
            <v>0</v>
          </cell>
          <cell r="C488" t="str">
            <v>BS</v>
          </cell>
          <cell r="D488">
            <v>-15990.680000000109</v>
          </cell>
          <cell r="G488">
            <v>0</v>
          </cell>
        </row>
        <row r="489">
          <cell r="A489" t="str">
            <v>Income Statement</v>
          </cell>
          <cell r="B489">
            <v>0</v>
          </cell>
          <cell r="C489" t="str">
            <v>IS</v>
          </cell>
          <cell r="D489">
            <v>15990.679999999982</v>
          </cell>
          <cell r="E489">
            <v>0</v>
          </cell>
          <cell r="G489">
            <v>0</v>
          </cell>
        </row>
        <row r="490">
          <cell r="A490" t="str">
            <v>Trial balance variance</v>
          </cell>
          <cell r="B490">
            <v>0</v>
          </cell>
          <cell r="C490">
            <v>0</v>
          </cell>
          <cell r="D490">
            <v>-1.2732925824820995E-10</v>
          </cell>
          <cell r="E490">
            <v>0</v>
          </cell>
        </row>
      </sheetData>
      <sheetData sheetId="7">
        <row r="686">
          <cell r="C686" t="str">
            <v>CUSTOMERS</v>
          </cell>
          <cell r="D686">
            <v>292</v>
          </cell>
          <cell r="E686">
            <v>0</v>
          </cell>
          <cell r="F686">
            <v>292</v>
          </cell>
          <cell r="G686">
            <v>1</v>
          </cell>
          <cell r="H686">
            <v>0</v>
          </cell>
          <cell r="I686">
            <v>1</v>
          </cell>
        </row>
        <row r="687">
          <cell r="C687" t="str">
            <v>REVENUES</v>
          </cell>
          <cell r="D687">
            <v>-109168.22</v>
          </cell>
          <cell r="E687">
            <v>0</v>
          </cell>
          <cell r="F687">
            <v>-109168.22</v>
          </cell>
          <cell r="G687">
            <v>1</v>
          </cell>
          <cell r="H687">
            <v>0</v>
          </cell>
          <cell r="I687">
            <v>1</v>
          </cell>
        </row>
        <row r="688">
          <cell r="C688" t="str">
            <v>PLANT IN SERVICE</v>
          </cell>
          <cell r="D688">
            <v>1025973.85</v>
          </cell>
          <cell r="E688">
            <v>0</v>
          </cell>
          <cell r="F688">
            <v>1025973.85</v>
          </cell>
          <cell r="G688">
            <v>1</v>
          </cell>
          <cell r="H688">
            <v>0</v>
          </cell>
          <cell r="I688">
            <v>1</v>
          </cell>
        </row>
        <row r="689">
          <cell r="C689" t="str">
            <v>NET PLANT</v>
          </cell>
          <cell r="D689">
            <v>794137.07</v>
          </cell>
          <cell r="E689">
            <v>0</v>
          </cell>
          <cell r="F689">
            <v>794137.07</v>
          </cell>
          <cell r="G689">
            <v>1</v>
          </cell>
          <cell r="H689">
            <v>0</v>
          </cell>
          <cell r="I689">
            <v>1</v>
          </cell>
        </row>
        <row r="690">
          <cell r="C690" t="str">
            <v>DEFERRED MAINTENANCE</v>
          </cell>
          <cell r="D690">
            <v>3493.9100000000003</v>
          </cell>
          <cell r="E690">
            <v>0</v>
          </cell>
          <cell r="F690">
            <v>3493.9100000000003</v>
          </cell>
          <cell r="G690">
            <v>1</v>
          </cell>
          <cell r="H690">
            <v>0</v>
          </cell>
          <cell r="I690">
            <v>1</v>
          </cell>
        </row>
        <row r="691">
          <cell r="C691" t="str">
            <v>CIAC</v>
          </cell>
          <cell r="D691">
            <v>-18849.62</v>
          </cell>
          <cell r="E691">
            <v>0</v>
          </cell>
          <cell r="F691">
            <v>-18849.62</v>
          </cell>
          <cell r="G691">
            <v>1</v>
          </cell>
          <cell r="H691">
            <v>0</v>
          </cell>
          <cell r="I691">
            <v>1</v>
          </cell>
        </row>
        <row r="692">
          <cell r="C692" t="str">
            <v>CAP STRUCTURE</v>
          </cell>
          <cell r="D692">
            <v>751421.94</v>
          </cell>
          <cell r="E692">
            <v>0</v>
          </cell>
          <cell r="F692">
            <v>751421.94</v>
          </cell>
          <cell r="G692">
            <v>1</v>
          </cell>
          <cell r="H692">
            <v>0</v>
          </cell>
          <cell r="I692">
            <v>1</v>
          </cell>
        </row>
        <row r="693"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ORM"/>
      <sheetName val="wp.a-uncoll"/>
      <sheetName val="WSC Salaries"/>
      <sheetName val="Wp-b Salary"/>
      <sheetName val="wp-b1 - Allocation of Staff CH"/>
      <sheetName val="Wp-b Salary (2)"/>
      <sheetName val="wp-b3 Calc of Health and Other "/>
      <sheetName val="wp-b4 office salaries "/>
      <sheetName val="wp-c-def charges"/>
      <sheetName val="wp-c2-calc of def charges"/>
      <sheetName val="wp-c3-acc def inc taxes"/>
      <sheetName val="wp-c3a-adj acc def inc taxes"/>
      <sheetName val="wp-c3d-diff btwn tax and book"/>
      <sheetName val="wp-c3c-adit computers"/>
      <sheetName val="wp-c3d-adit gross plant"/>
      <sheetName val="wp-d-rc.exp"/>
      <sheetName val="wp-e-toi"/>
      <sheetName val="wp-e2-tax accruals"/>
      <sheetName val="wp-f-CIAC AA"/>
      <sheetName val="w-f2 depr reclass"/>
      <sheetName val="wp-g-inc.tx"/>
      <sheetName val="wp.h-cap.struc"/>
      <sheetName val="wp-i-wc"/>
      <sheetName val="wp-j-pf.plant"/>
      <sheetName val="wp-l-GL additions"/>
      <sheetName val="wp-n-CPI"/>
      <sheetName val="wp-p1 Allocation of Expenses"/>
      <sheetName val="wp-p1a Allocation of Rate base"/>
      <sheetName val="wp-p2 Allocation of Vehicles"/>
      <sheetName val="wp-p2a Allocation of Trans Exp"/>
      <sheetName val="wp-p3-alloc of State computers"/>
      <sheetName val="wp-p4-alloc of WSC computers"/>
      <sheetName val="wp-p5 WSC Salary Allocation"/>
      <sheetName val="wp-appendix"/>
      <sheetName val="wp-q Plant Removal"/>
      <sheetName val="wp-r  Insurance"/>
      <sheetName val="wp-s Woodbury Plant + CIAC"/>
      <sheetName val="wp-t Removal of Direct Exp"/>
      <sheetName val="wp-u Depreciation Recap "/>
      <sheetName val="Consumption Data"/>
      <sheetName val="xxxRate-Rev Comp"/>
      <sheetName val="12.31.13 ERC avail adjust  "/>
      <sheetName val="Compatibility Report"/>
    </sheetNames>
    <sheetDataSet>
      <sheetData sheetId="0">
        <row r="3">
          <cell r="C3" t="str">
            <v>Bradfield Farms Water Company</v>
          </cell>
        </row>
        <row r="5">
          <cell r="C5" t="str">
            <v>W-1044, SUB 19</v>
          </cell>
        </row>
        <row r="7">
          <cell r="C7">
            <v>41639</v>
          </cell>
        </row>
        <row r="11">
          <cell r="C11">
            <v>961.5</v>
          </cell>
          <cell r="D11">
            <v>0.39106190695044923</v>
          </cell>
        </row>
        <row r="12">
          <cell r="C12">
            <v>1497.19</v>
          </cell>
          <cell r="D12">
            <v>0.60893809304955082</v>
          </cell>
        </row>
        <row r="13">
          <cell r="C13">
            <v>2458.69</v>
          </cell>
        </row>
        <row r="29">
          <cell r="C29">
            <v>0.125</v>
          </cell>
          <cell r="D29">
            <v>0.125</v>
          </cell>
        </row>
        <row r="30">
          <cell r="C30">
            <v>0.25</v>
          </cell>
          <cell r="D30">
            <v>0.25</v>
          </cell>
        </row>
      </sheetData>
      <sheetData sheetId="1"/>
      <sheetData sheetId="2">
        <row r="2">
          <cell r="A2">
            <v>1020</v>
          </cell>
          <cell r="B2" t="str">
            <v xml:space="preserve">     ORGANIZATION</v>
          </cell>
          <cell r="D2">
            <v>33075</v>
          </cell>
        </row>
        <row r="3">
          <cell r="A3">
            <v>1025</v>
          </cell>
          <cell r="B3" t="str">
            <v xml:space="preserve">     FRANCHISES</v>
          </cell>
          <cell r="D3">
            <v>23493</v>
          </cell>
        </row>
        <row r="4">
          <cell r="A4">
            <v>1040</v>
          </cell>
          <cell r="B4" t="str">
            <v xml:space="preserve">     LAND &amp; LAND RIGHTS TRANS</v>
          </cell>
          <cell r="D4">
            <v>12000</v>
          </cell>
        </row>
        <row r="5">
          <cell r="A5">
            <v>1045</v>
          </cell>
          <cell r="B5" t="str">
            <v xml:space="preserve">     LAND &amp; LAND RIGHTS GEN PL</v>
          </cell>
          <cell r="D5">
            <v>48000</v>
          </cell>
        </row>
        <row r="6">
          <cell r="A6">
            <v>1050</v>
          </cell>
          <cell r="B6" t="str">
            <v xml:space="preserve">     STRUCT &amp; IMPRV SRC SUPPLY</v>
          </cell>
          <cell r="D6">
            <v>49927.35</v>
          </cell>
        </row>
        <row r="7">
          <cell r="A7">
            <v>1055</v>
          </cell>
          <cell r="B7" t="str">
            <v xml:space="preserve">     STRUCT &amp; IMPRV WTR TRT PL</v>
          </cell>
          <cell r="D7">
            <v>10174.370000000001</v>
          </cell>
        </row>
        <row r="8">
          <cell r="A8">
            <v>1060</v>
          </cell>
          <cell r="B8" t="str">
            <v xml:space="preserve">     STRUCT &amp; IMPRV TRANS DIST</v>
          </cell>
          <cell r="D8">
            <v>-200</v>
          </cell>
        </row>
        <row r="9">
          <cell r="A9">
            <v>1065</v>
          </cell>
          <cell r="B9" t="str">
            <v xml:space="preserve">     STRUCT &amp; IMPRV GEN PLT</v>
          </cell>
          <cell r="D9">
            <v>407</v>
          </cell>
        </row>
        <row r="10">
          <cell r="A10">
            <v>1080</v>
          </cell>
          <cell r="B10" t="str">
            <v xml:space="preserve">     WELLS &amp; SPRINGS</v>
          </cell>
          <cell r="D10">
            <v>446094.21</v>
          </cell>
        </row>
        <row r="11">
          <cell r="A11">
            <v>1090</v>
          </cell>
          <cell r="B11" t="str">
            <v xml:space="preserve">     SUPPLY MAINS</v>
          </cell>
          <cell r="D11">
            <v>308.56</v>
          </cell>
        </row>
        <row r="12">
          <cell r="A12">
            <v>1100</v>
          </cell>
          <cell r="B12" t="str">
            <v xml:space="preserve">     ELECTRIC PUMP EQUIP SRC P</v>
          </cell>
          <cell r="D12">
            <v>22146.98</v>
          </cell>
        </row>
        <row r="13">
          <cell r="A13">
            <v>1105</v>
          </cell>
          <cell r="B13" t="str">
            <v xml:space="preserve">     ELECTRIC PUMP EQUIP WTP</v>
          </cell>
          <cell r="D13">
            <v>86615.27</v>
          </cell>
        </row>
        <row r="14">
          <cell r="A14">
            <v>1110</v>
          </cell>
          <cell r="B14" t="str">
            <v xml:space="preserve">     ELECTRIC PUMP EQUIP TRANS</v>
          </cell>
          <cell r="D14">
            <v>1436.89</v>
          </cell>
        </row>
        <row r="15">
          <cell r="A15">
            <v>1115</v>
          </cell>
          <cell r="B15" t="str">
            <v xml:space="preserve">     WATER TREATMENT EQPT</v>
          </cell>
          <cell r="D15">
            <v>9263.7999999999993</v>
          </cell>
        </row>
        <row r="16">
          <cell r="A16">
            <v>1120</v>
          </cell>
          <cell r="B16" t="str">
            <v xml:space="preserve">     DIST RESV &amp; STANDPIPES</v>
          </cell>
          <cell r="D16">
            <v>408083.79</v>
          </cell>
        </row>
        <row r="17">
          <cell r="A17">
            <v>1125</v>
          </cell>
          <cell r="B17" t="str">
            <v xml:space="preserve">     TRANS &amp; DISTR MAINS</v>
          </cell>
          <cell r="D17">
            <v>433298.18</v>
          </cell>
        </row>
        <row r="18">
          <cell r="A18">
            <v>1130</v>
          </cell>
          <cell r="B18" t="str">
            <v xml:space="preserve">     SERVICE LINES</v>
          </cell>
          <cell r="D18">
            <v>425542.42</v>
          </cell>
        </row>
        <row r="19">
          <cell r="A19">
            <v>1135</v>
          </cell>
          <cell r="B19" t="str">
            <v xml:space="preserve">     METERS</v>
          </cell>
          <cell r="D19">
            <v>5987.44</v>
          </cell>
        </row>
        <row r="20">
          <cell r="A20">
            <v>1140</v>
          </cell>
          <cell r="B20" t="str">
            <v xml:space="preserve">     METER INSTALLATIONS</v>
          </cell>
          <cell r="D20">
            <v>61266.36</v>
          </cell>
        </row>
        <row r="21">
          <cell r="A21">
            <v>1145</v>
          </cell>
          <cell r="B21" t="str">
            <v xml:space="preserve">     HYDRANTS</v>
          </cell>
          <cell r="D21">
            <v>27057.22</v>
          </cell>
        </row>
        <row r="22">
          <cell r="A22">
            <v>1150</v>
          </cell>
          <cell r="B22" t="str">
            <v xml:space="preserve">     BACKFLOW PREVENTION DEVIC</v>
          </cell>
          <cell r="D22">
            <v>98</v>
          </cell>
        </row>
        <row r="23">
          <cell r="A23">
            <v>1170</v>
          </cell>
          <cell r="B23" t="str">
            <v xml:space="preserve">     OTH PLT&amp;MISC EQUIP TRANS</v>
          </cell>
          <cell r="D23">
            <v>0</v>
          </cell>
        </row>
        <row r="24">
          <cell r="A24">
            <v>1175</v>
          </cell>
          <cell r="B24" t="str">
            <v xml:space="preserve">     OFFICE STRUCT &amp; IMPRV</v>
          </cell>
          <cell r="D24">
            <v>1745</v>
          </cell>
        </row>
        <row r="25">
          <cell r="A25">
            <v>1180</v>
          </cell>
          <cell r="B25" t="str">
            <v xml:space="preserve">     OFFICE FURN &amp; EQPT</v>
          </cell>
          <cell r="D25">
            <v>1259</v>
          </cell>
        </row>
        <row r="26">
          <cell r="A26">
            <v>1190</v>
          </cell>
          <cell r="B26" t="str">
            <v xml:space="preserve">     TOOL SHOP &amp; MISC EQPT</v>
          </cell>
          <cell r="D26">
            <v>5661</v>
          </cell>
        </row>
        <row r="27">
          <cell r="A27">
            <v>1195</v>
          </cell>
          <cell r="B27" t="str">
            <v xml:space="preserve">     LABORATORY EQUIPMENT</v>
          </cell>
          <cell r="D27">
            <v>4853</v>
          </cell>
        </row>
        <row r="28">
          <cell r="A28">
            <v>1200</v>
          </cell>
          <cell r="B28" t="str">
            <v xml:space="preserve">     POWER OPERATED EQUIP</v>
          </cell>
          <cell r="D28">
            <v>16.12</v>
          </cell>
        </row>
        <row r="29">
          <cell r="A29">
            <v>1205</v>
          </cell>
          <cell r="B29" t="str">
            <v xml:space="preserve">     COMMUNICATION EQPT</v>
          </cell>
          <cell r="D29">
            <v>9425.24</v>
          </cell>
        </row>
        <row r="30">
          <cell r="A30">
            <v>1210</v>
          </cell>
          <cell r="B30" t="str">
            <v xml:space="preserve">     MISC EQUIPMENT</v>
          </cell>
          <cell r="D30">
            <v>18</v>
          </cell>
        </row>
        <row r="31">
          <cell r="A31">
            <v>1220</v>
          </cell>
          <cell r="B31" t="str">
            <v xml:space="preserve">     OTHER TANGIBLE PLT WATER</v>
          </cell>
          <cell r="D31">
            <v>2066.14</v>
          </cell>
        </row>
        <row r="32">
          <cell r="A32">
            <v>1245</v>
          </cell>
          <cell r="B32" t="str">
            <v xml:space="preserve">     ORGANIZATION</v>
          </cell>
          <cell r="D32">
            <v>8508</v>
          </cell>
        </row>
        <row r="33">
          <cell r="A33">
            <v>1250</v>
          </cell>
          <cell r="B33" t="str">
            <v xml:space="preserve">     FRANCHISES INTANG PLT</v>
          </cell>
          <cell r="D33">
            <v>20351</v>
          </cell>
        </row>
        <row r="34">
          <cell r="A34">
            <v>1285</v>
          </cell>
          <cell r="B34" t="str">
            <v xml:space="preserve">     LAND &amp; LAND RIGHTS GEN PL</v>
          </cell>
          <cell r="D34">
            <v>27000</v>
          </cell>
        </row>
        <row r="35">
          <cell r="A35">
            <v>1290</v>
          </cell>
          <cell r="B35" t="str">
            <v xml:space="preserve">     STRUCT/IMPRV COLL PLT</v>
          </cell>
          <cell r="D35">
            <v>0</v>
          </cell>
        </row>
        <row r="36">
          <cell r="A36">
            <v>1295</v>
          </cell>
          <cell r="B36" t="str">
            <v xml:space="preserve">     STRUCT/IMPRV PUMP PLT LS</v>
          </cell>
          <cell r="D36">
            <v>20550.84</v>
          </cell>
        </row>
        <row r="37">
          <cell r="A37">
            <v>1300</v>
          </cell>
          <cell r="B37" t="str">
            <v xml:space="preserve">     STRUCT/IMPRV TREAT PLT</v>
          </cell>
          <cell r="D37">
            <v>6308.1</v>
          </cell>
        </row>
        <row r="38">
          <cell r="A38">
            <v>1305</v>
          </cell>
          <cell r="B38" t="str">
            <v xml:space="preserve">     STRUCT/IMPRV RECLAIM WTP</v>
          </cell>
          <cell r="D38">
            <v>0</v>
          </cell>
        </row>
        <row r="39">
          <cell r="A39">
            <v>1310</v>
          </cell>
          <cell r="B39" t="str">
            <v xml:space="preserve">     STRUCT/IMPRV RECLAIM WTR</v>
          </cell>
          <cell r="D39">
            <v>2477</v>
          </cell>
        </row>
        <row r="40">
          <cell r="A40">
            <v>1315</v>
          </cell>
          <cell r="B40" t="str">
            <v xml:space="preserve">     STRUCT/IMPRV GEN PLT</v>
          </cell>
          <cell r="D40">
            <v>814750.15</v>
          </cell>
        </row>
        <row r="41">
          <cell r="A41">
            <v>1330</v>
          </cell>
          <cell r="B41" t="str">
            <v xml:space="preserve">     POWER GEN EQUIP TREAT PLT</v>
          </cell>
          <cell r="D41">
            <v>0</v>
          </cell>
        </row>
        <row r="42">
          <cell r="A42">
            <v>1345</v>
          </cell>
          <cell r="B42" t="str">
            <v xml:space="preserve">     SEWER FORCE MAIN</v>
          </cell>
          <cell r="D42">
            <v>-154985.98000000001</v>
          </cell>
        </row>
        <row r="43">
          <cell r="A43">
            <v>1350</v>
          </cell>
          <cell r="B43" t="str">
            <v xml:space="preserve">     SEWER GRAVITY MAIN</v>
          </cell>
          <cell r="D43">
            <v>1081563.97</v>
          </cell>
        </row>
        <row r="44">
          <cell r="A44">
            <v>1353</v>
          </cell>
          <cell r="B44" t="str">
            <v xml:space="preserve">     MANHOLES</v>
          </cell>
          <cell r="D44">
            <v>-1359</v>
          </cell>
        </row>
        <row r="45">
          <cell r="A45">
            <v>1355</v>
          </cell>
          <cell r="B45" t="str">
            <v xml:space="preserve">     SPECIAL COLL STRUCTURES</v>
          </cell>
          <cell r="D45">
            <v>775</v>
          </cell>
        </row>
        <row r="46">
          <cell r="A46">
            <v>1360</v>
          </cell>
          <cell r="B46" t="str">
            <v xml:space="preserve">     SERVICES TO CUSTOMERS</v>
          </cell>
          <cell r="D46">
            <v>16210.62</v>
          </cell>
        </row>
        <row r="47">
          <cell r="A47">
            <v>1365</v>
          </cell>
          <cell r="B47" t="str">
            <v xml:space="preserve">     FLOW MEASURE DEVICES</v>
          </cell>
          <cell r="D47">
            <v>6299.64</v>
          </cell>
        </row>
        <row r="48">
          <cell r="A48">
            <v>1370</v>
          </cell>
          <cell r="B48" t="str">
            <v xml:space="preserve">     FLOW MEASURE INSTALL</v>
          </cell>
          <cell r="D48">
            <v>0</v>
          </cell>
        </row>
        <row r="49">
          <cell r="A49">
            <v>1380</v>
          </cell>
          <cell r="B49" t="str">
            <v xml:space="preserve">     PUMPING EQUIPMENT PUMP PL</v>
          </cell>
          <cell r="D49">
            <v>60734.879999999997</v>
          </cell>
        </row>
        <row r="50">
          <cell r="A50">
            <v>1385</v>
          </cell>
          <cell r="B50" t="str">
            <v xml:space="preserve">     PUMPING EQUIPMENT RECLAIM</v>
          </cell>
          <cell r="D50">
            <v>-50</v>
          </cell>
        </row>
        <row r="51">
          <cell r="A51">
            <v>1400</v>
          </cell>
          <cell r="B51" t="str">
            <v xml:space="preserve">     TREAT/DISP EQUIP TRT PLT</v>
          </cell>
          <cell r="D51">
            <v>112125.52</v>
          </cell>
        </row>
        <row r="52">
          <cell r="A52">
            <v>1410</v>
          </cell>
          <cell r="B52" t="str">
            <v xml:space="preserve">     PLANT SEWERS TRTMT PLT</v>
          </cell>
          <cell r="D52">
            <v>351036.84</v>
          </cell>
        </row>
        <row r="53">
          <cell r="A53">
            <v>1430</v>
          </cell>
          <cell r="B53" t="str">
            <v xml:space="preserve">     OTHER PLT COLLECTION</v>
          </cell>
          <cell r="D53">
            <v>-224</v>
          </cell>
        </row>
        <row r="54">
          <cell r="A54">
            <v>1435</v>
          </cell>
          <cell r="B54" t="str">
            <v xml:space="preserve">     OTHER PLT PUMP</v>
          </cell>
          <cell r="D54">
            <v>2587.2600000000002</v>
          </cell>
        </row>
        <row r="55">
          <cell r="A55">
            <v>1455</v>
          </cell>
          <cell r="B55" t="str">
            <v xml:space="preserve">     OFFICE STRUCT &amp; IMPRV</v>
          </cell>
          <cell r="D55">
            <v>13509.51</v>
          </cell>
        </row>
        <row r="56">
          <cell r="A56">
            <v>1465</v>
          </cell>
          <cell r="B56" t="str">
            <v xml:space="preserve">     STORES EQUIPMENT</v>
          </cell>
          <cell r="D56">
            <v>2575</v>
          </cell>
        </row>
        <row r="57">
          <cell r="A57">
            <v>1470</v>
          </cell>
          <cell r="B57" t="str">
            <v xml:space="preserve">     TOOL SHOP &amp; MISC EQPT</v>
          </cell>
          <cell r="D57">
            <v>0</v>
          </cell>
        </row>
        <row r="58">
          <cell r="A58">
            <v>1475</v>
          </cell>
          <cell r="B58" t="str">
            <v xml:space="preserve">     LABORATORY EQPT</v>
          </cell>
          <cell r="D58">
            <v>-1</v>
          </cell>
        </row>
        <row r="59">
          <cell r="A59">
            <v>1480</v>
          </cell>
          <cell r="B59" t="str">
            <v xml:space="preserve">     POWER OPERATED EQUIP</v>
          </cell>
          <cell r="D59">
            <v>1695.64</v>
          </cell>
        </row>
        <row r="60">
          <cell r="A60">
            <v>1485</v>
          </cell>
          <cell r="B60" t="str">
            <v xml:space="preserve">     COMMUNICATION EQPT</v>
          </cell>
          <cell r="D60">
            <v>0</v>
          </cell>
        </row>
        <row r="61">
          <cell r="A61">
            <v>1490</v>
          </cell>
          <cell r="B61" t="str">
            <v xml:space="preserve">     MISC EQUIP SEWER</v>
          </cell>
          <cell r="D61">
            <v>6866</v>
          </cell>
        </row>
        <row r="62">
          <cell r="A62">
            <v>1535</v>
          </cell>
          <cell r="B62" t="str">
            <v xml:space="preserve">     REUSE DIST RESERVOIRS</v>
          </cell>
          <cell r="D62">
            <v>2763</v>
          </cell>
        </row>
        <row r="63">
          <cell r="A63">
            <v>1540</v>
          </cell>
          <cell r="B63" t="str">
            <v xml:space="preserve">     REUSE TRANMISSION &amp; DIST</v>
          </cell>
          <cell r="D63">
            <v>-2475.21</v>
          </cell>
        </row>
        <row r="64">
          <cell r="A64">
            <v>1705</v>
          </cell>
          <cell r="B64" t="str">
            <v xml:space="preserve">     WIP-CAP TIME EXPAND/MO</v>
          </cell>
          <cell r="D64">
            <v>1359.13</v>
          </cell>
        </row>
        <row r="65">
          <cell r="A65">
            <v>1706</v>
          </cell>
          <cell r="B65" t="str">
            <v xml:space="preserve">     WIP - INTEREST DURING </v>
          </cell>
          <cell r="D65">
            <v>6140.08</v>
          </cell>
        </row>
        <row r="66">
          <cell r="A66">
            <v>1707</v>
          </cell>
          <cell r="B66" t="str">
            <v xml:space="preserve">     WIP - ENGINEERING</v>
          </cell>
          <cell r="D66">
            <v>27243.61</v>
          </cell>
        </row>
        <row r="67">
          <cell r="A67">
            <v>1708</v>
          </cell>
          <cell r="B67" t="str">
            <v xml:space="preserve">     WIP - LABOR/INSTALLATI</v>
          </cell>
          <cell r="D67">
            <v>67019.23000000001</v>
          </cell>
        </row>
        <row r="68">
          <cell r="A68">
            <v>1709</v>
          </cell>
          <cell r="B68" t="str">
            <v xml:space="preserve">     WIP - EQUIPMENT</v>
          </cell>
          <cell r="D68">
            <v>248396.14</v>
          </cell>
        </row>
        <row r="69">
          <cell r="A69">
            <v>1739</v>
          </cell>
          <cell r="B69" t="str">
            <v xml:space="preserve">     WIP - TRANSFER TO FIXE</v>
          </cell>
          <cell r="D69">
            <v>-105074.6</v>
          </cell>
        </row>
        <row r="70">
          <cell r="A70">
            <v>1835</v>
          </cell>
          <cell r="B70" t="str">
            <v xml:space="preserve">     ACC DEPR-ORGANIZATION</v>
          </cell>
          <cell r="D70">
            <v>-7187.04</v>
          </cell>
        </row>
        <row r="71">
          <cell r="A71">
            <v>1840</v>
          </cell>
          <cell r="B71" t="str">
            <v xml:space="preserve">     ACC DEPR-FRANCHISES</v>
          </cell>
          <cell r="D71">
            <v>-6423.98</v>
          </cell>
        </row>
        <row r="72">
          <cell r="A72">
            <v>1845</v>
          </cell>
          <cell r="B72" t="str">
            <v xml:space="preserve">     ACC DEPR-STRUCT&amp;IMPRV SRC</v>
          </cell>
          <cell r="D72">
            <v>-9071.7900000000009</v>
          </cell>
        </row>
        <row r="73">
          <cell r="A73">
            <v>1850</v>
          </cell>
          <cell r="B73" t="str">
            <v xml:space="preserve">     ACC DEPR-STRUCT&amp;IMPRV WTP</v>
          </cell>
          <cell r="D73">
            <v>1307.02</v>
          </cell>
        </row>
        <row r="74">
          <cell r="A74">
            <v>1855</v>
          </cell>
          <cell r="B74" t="str">
            <v xml:space="preserve">     ACC DEPR-STRUCT&amp;IMPRV TRN</v>
          </cell>
          <cell r="D74">
            <v>21.82</v>
          </cell>
        </row>
        <row r="75">
          <cell r="A75">
            <v>1860</v>
          </cell>
          <cell r="B75" t="str">
            <v xml:space="preserve">     ACC DEPR-STRUCT&amp;IMPRV GEN</v>
          </cell>
          <cell r="D75">
            <v>-35.729999999999997</v>
          </cell>
        </row>
        <row r="76">
          <cell r="A76">
            <v>1875</v>
          </cell>
          <cell r="B76" t="str">
            <v xml:space="preserve">     ACC DEPR-WELLS &amp; SPRINGS</v>
          </cell>
          <cell r="D76">
            <v>-336490.83</v>
          </cell>
        </row>
        <row r="77">
          <cell r="A77">
            <v>1885</v>
          </cell>
          <cell r="B77" t="str">
            <v xml:space="preserve">     ACC DEPR-SUPPLY MAINS</v>
          </cell>
          <cell r="D77">
            <v>0.8</v>
          </cell>
        </row>
        <row r="78">
          <cell r="A78">
            <v>1895</v>
          </cell>
          <cell r="B78" t="str">
            <v xml:space="preserve">     ACC DEPR-ELECT PUMP EQUIP</v>
          </cell>
          <cell r="D78">
            <v>40215.72</v>
          </cell>
        </row>
        <row r="79">
          <cell r="A79">
            <v>1900</v>
          </cell>
          <cell r="B79" t="str">
            <v xml:space="preserve">     ACC DEPR-ELECT PUMP EQUIP</v>
          </cell>
          <cell r="D79">
            <v>-79243.91</v>
          </cell>
        </row>
        <row r="80">
          <cell r="A80">
            <v>1905</v>
          </cell>
          <cell r="B80" t="str">
            <v xml:space="preserve">     ACC DEPR-ELECT PUMP EQUIP</v>
          </cell>
          <cell r="D80">
            <v>781.96</v>
          </cell>
        </row>
        <row r="81">
          <cell r="A81">
            <v>1910</v>
          </cell>
          <cell r="B81" t="str">
            <v xml:space="preserve">     ACC DEPR-WATER TREATMENT</v>
          </cell>
          <cell r="D81">
            <v>-704.15</v>
          </cell>
        </row>
        <row r="82">
          <cell r="A82">
            <v>1915</v>
          </cell>
          <cell r="B82" t="str">
            <v xml:space="preserve">     ACC DEPR-DIST RESV &amp; STAN</v>
          </cell>
          <cell r="D82">
            <v>-83064.03</v>
          </cell>
        </row>
        <row r="83">
          <cell r="A83">
            <v>1920</v>
          </cell>
          <cell r="B83" t="str">
            <v xml:space="preserve">     ACC DEPR-TRANS &amp; DISTR MA</v>
          </cell>
          <cell r="D83">
            <v>-69475.55</v>
          </cell>
        </row>
        <row r="84">
          <cell r="A84">
            <v>1925</v>
          </cell>
          <cell r="B84" t="str">
            <v xml:space="preserve">     ACC DEPR-SERVICE LINES</v>
          </cell>
          <cell r="D84">
            <v>-83102.12</v>
          </cell>
        </row>
        <row r="85">
          <cell r="A85">
            <v>1930</v>
          </cell>
          <cell r="B85" t="str">
            <v xml:space="preserve">     ACC DEPR-METERS</v>
          </cell>
          <cell r="D85">
            <v>-953.43</v>
          </cell>
        </row>
        <row r="86">
          <cell r="A86">
            <v>1935</v>
          </cell>
          <cell r="B86" t="str">
            <v xml:space="preserve">     ACC DEPR-METER INSTALLS</v>
          </cell>
          <cell r="D86">
            <v>-10791.62</v>
          </cell>
        </row>
        <row r="87">
          <cell r="A87">
            <v>1940</v>
          </cell>
          <cell r="B87" t="str">
            <v xml:space="preserve">     ACC DEPR-HYDRANTS</v>
          </cell>
          <cell r="D87">
            <v>-6629.72</v>
          </cell>
        </row>
        <row r="88">
          <cell r="A88">
            <v>1945</v>
          </cell>
          <cell r="B88" t="str">
            <v xml:space="preserve">     ACC DEPR-BACKFLOW PREVENT</v>
          </cell>
          <cell r="D88">
            <v>-9.98</v>
          </cell>
        </row>
        <row r="89">
          <cell r="A89">
            <v>1965</v>
          </cell>
          <cell r="B89" t="str">
            <v xml:space="preserve">     ACC DEPR-OTH PLANT&amp;MISC T</v>
          </cell>
          <cell r="D89">
            <v>47.96</v>
          </cell>
        </row>
        <row r="90">
          <cell r="A90">
            <v>1970</v>
          </cell>
          <cell r="B90" t="str">
            <v xml:space="preserve">     ACC DEPR-OFFICE STRUCTURE</v>
          </cell>
          <cell r="D90">
            <v>-392.96</v>
          </cell>
        </row>
        <row r="91">
          <cell r="A91">
            <v>1975</v>
          </cell>
          <cell r="B91" t="str">
            <v xml:space="preserve">     ACC DEPR-OFFICE FURN/EQPT</v>
          </cell>
          <cell r="D91">
            <v>-455.16</v>
          </cell>
        </row>
        <row r="92">
          <cell r="A92">
            <v>1985</v>
          </cell>
          <cell r="B92" t="str">
            <v xml:space="preserve">     ACC DEPR-TOOL SHOP &amp; MISC</v>
          </cell>
          <cell r="D92">
            <v>-3195.18</v>
          </cell>
        </row>
        <row r="93">
          <cell r="A93">
            <v>1990</v>
          </cell>
          <cell r="B93" t="str">
            <v xml:space="preserve">     ACC DEPR-LABORATORY EQUIP</v>
          </cell>
          <cell r="D93">
            <v>-3672.78</v>
          </cell>
        </row>
        <row r="94">
          <cell r="A94">
            <v>1995</v>
          </cell>
          <cell r="B94" t="str">
            <v xml:space="preserve">     ACC DEPR-POWER OPERATED</v>
          </cell>
          <cell r="D94">
            <v>155.53</v>
          </cell>
        </row>
        <row r="95">
          <cell r="A95">
            <v>2000</v>
          </cell>
          <cell r="B95" t="str">
            <v xml:space="preserve">     ACC DEPR-COMMUNICATION EQ</v>
          </cell>
          <cell r="D95">
            <v>-4496.83</v>
          </cell>
        </row>
        <row r="96">
          <cell r="A96">
            <v>2005</v>
          </cell>
          <cell r="B96" t="str">
            <v xml:space="preserve">     ACC DEPR-MISC EQUIPMENT</v>
          </cell>
          <cell r="D96">
            <v>-5</v>
          </cell>
        </row>
        <row r="97">
          <cell r="A97">
            <v>2010</v>
          </cell>
          <cell r="B97" t="str">
            <v xml:space="preserve">     ACC DEPR-OTHER TANG PLT W</v>
          </cell>
          <cell r="D97">
            <v>-753.35</v>
          </cell>
        </row>
        <row r="98">
          <cell r="A98">
            <v>2030</v>
          </cell>
          <cell r="B98" t="str">
            <v xml:space="preserve">     ACC DEPR-ORGANIZATION</v>
          </cell>
          <cell r="D98">
            <v>-2388.98</v>
          </cell>
        </row>
        <row r="99">
          <cell r="A99">
            <v>2040</v>
          </cell>
          <cell r="B99" t="str">
            <v xml:space="preserve">     ACC DEPR FRANCHISES INTAN</v>
          </cell>
          <cell r="D99">
            <v>-5477.65</v>
          </cell>
        </row>
        <row r="100">
          <cell r="A100">
            <v>2050</v>
          </cell>
          <cell r="B100" t="str">
            <v xml:space="preserve">     ACC DEPR-STRUCT/IMPRV COL</v>
          </cell>
          <cell r="D100">
            <v>22.86</v>
          </cell>
        </row>
        <row r="101">
          <cell r="A101">
            <v>2055</v>
          </cell>
          <cell r="B101" t="str">
            <v xml:space="preserve">     ACC DEPR-STRUCT/IMPRV PUM</v>
          </cell>
          <cell r="D101">
            <v>13585.53</v>
          </cell>
        </row>
        <row r="102">
          <cell r="A102">
            <v>2060</v>
          </cell>
          <cell r="B102" t="str">
            <v xml:space="preserve">     ACC DEPR-STRUCT/IMPRV TRE</v>
          </cell>
          <cell r="D102">
            <v>4136.32</v>
          </cell>
        </row>
        <row r="103">
          <cell r="A103">
            <v>2065</v>
          </cell>
          <cell r="B103" t="str">
            <v xml:space="preserve">     ACC DEPR-STRUCT/IMPRV RCL</v>
          </cell>
          <cell r="D103">
            <v>7.01</v>
          </cell>
        </row>
        <row r="104">
          <cell r="A104">
            <v>2070</v>
          </cell>
          <cell r="B104" t="str">
            <v xml:space="preserve">     ACC DEPR-STRUCT/IMPRV RCL</v>
          </cell>
          <cell r="D104">
            <v>-212.1</v>
          </cell>
        </row>
        <row r="105">
          <cell r="A105">
            <v>2075</v>
          </cell>
          <cell r="B105" t="str">
            <v xml:space="preserve">     ACC DEPR-STRUCT/IMPRV GEN</v>
          </cell>
          <cell r="D105">
            <v>-414200.3</v>
          </cell>
        </row>
        <row r="106">
          <cell r="A106">
            <v>2090</v>
          </cell>
          <cell r="B106" t="str">
            <v xml:space="preserve">     ACC DEPR-PWR GEN EQP TRT</v>
          </cell>
          <cell r="D106">
            <v>37.61</v>
          </cell>
        </row>
        <row r="107">
          <cell r="A107">
            <v>2105</v>
          </cell>
          <cell r="B107" t="str">
            <v xml:space="preserve">     ACC DEPR-SEWER FORCE MAIN</v>
          </cell>
          <cell r="D107">
            <v>7029.31</v>
          </cell>
        </row>
        <row r="108">
          <cell r="A108">
            <v>2110</v>
          </cell>
          <cell r="B108" t="str">
            <v xml:space="preserve">     ACC DEPR-SEWER GRAVITY MA</v>
          </cell>
          <cell r="D108">
            <v>-24864.58</v>
          </cell>
        </row>
        <row r="109">
          <cell r="A109">
            <v>2113</v>
          </cell>
          <cell r="B109" t="str">
            <v xml:space="preserve">     ACC DEPR-MANHOLES</v>
          </cell>
          <cell r="D109">
            <v>-1195.6500000000001</v>
          </cell>
        </row>
        <row r="110">
          <cell r="A110">
            <v>2115</v>
          </cell>
          <cell r="B110" t="str">
            <v xml:space="preserve">     ACC DEPR-SPECIAL COLL STR</v>
          </cell>
          <cell r="D110">
            <v>-38.92</v>
          </cell>
        </row>
        <row r="111">
          <cell r="A111">
            <v>2120</v>
          </cell>
          <cell r="B111" t="str">
            <v xml:space="preserve">     ACC DEPR-SERVICES TO CUST</v>
          </cell>
          <cell r="D111">
            <v>-891.01</v>
          </cell>
        </row>
        <row r="112">
          <cell r="A112">
            <v>2125</v>
          </cell>
          <cell r="B112" t="str">
            <v xml:space="preserve">     ACC DEPR-FLOW MEASURE DEV</v>
          </cell>
          <cell r="D112">
            <v>-1686.93</v>
          </cell>
        </row>
        <row r="113">
          <cell r="A113">
            <v>2130</v>
          </cell>
          <cell r="B113" t="str">
            <v xml:space="preserve">     ACC DEPR-FLOW MEASURE INS</v>
          </cell>
          <cell r="D113">
            <v>584.78</v>
          </cell>
        </row>
        <row r="114">
          <cell r="A114">
            <v>2140</v>
          </cell>
          <cell r="B114" t="str">
            <v xml:space="preserve">     ACC DEPR-PUMP EQP PUMP PL</v>
          </cell>
          <cell r="D114">
            <v>8291.0499999999993</v>
          </cell>
        </row>
        <row r="115">
          <cell r="A115">
            <v>2145</v>
          </cell>
          <cell r="B115" t="str">
            <v xml:space="preserve">     ACC DEPR-PUMP EQP RCLM WT</v>
          </cell>
          <cell r="D115">
            <v>81.150000000000006</v>
          </cell>
        </row>
        <row r="116">
          <cell r="A116">
            <v>2160</v>
          </cell>
          <cell r="B116" t="str">
            <v xml:space="preserve">     ACC DEPR-TREAT/DISP EQP T</v>
          </cell>
          <cell r="D116">
            <v>35313.81</v>
          </cell>
        </row>
        <row r="117">
          <cell r="A117">
            <v>2170</v>
          </cell>
          <cell r="B117" t="str">
            <v xml:space="preserve">     ACC DEPR-PLANT SEWERS TRT</v>
          </cell>
          <cell r="D117">
            <v>-77289.67</v>
          </cell>
        </row>
        <row r="118">
          <cell r="A118">
            <v>2180</v>
          </cell>
          <cell r="B118" t="str">
            <v xml:space="preserve">     ACC DEPR-OUTFALL LINES</v>
          </cell>
          <cell r="D118">
            <v>0</v>
          </cell>
        </row>
        <row r="119">
          <cell r="A119">
            <v>2190</v>
          </cell>
          <cell r="B119" t="str">
            <v xml:space="preserve">     ACC DEPR-OTHER PLT COLL</v>
          </cell>
          <cell r="D119">
            <v>942.99</v>
          </cell>
        </row>
        <row r="120">
          <cell r="A120">
            <v>2195</v>
          </cell>
          <cell r="B120" t="str">
            <v xml:space="preserve">     ACC DEPR-OTHER PLT PUMP</v>
          </cell>
          <cell r="D120">
            <v>-59.83</v>
          </cell>
        </row>
        <row r="121">
          <cell r="A121">
            <v>2225</v>
          </cell>
          <cell r="B121" t="str">
            <v xml:space="preserve">     ACC DEPR-STORES EQUIPMENT</v>
          </cell>
          <cell r="D121">
            <v>-121.61</v>
          </cell>
        </row>
        <row r="122">
          <cell r="A122">
            <v>2230</v>
          </cell>
          <cell r="B122" t="str">
            <v xml:space="preserve">     ACC DEPR-TOOL SHOP &amp; MISC</v>
          </cell>
          <cell r="D122">
            <v>6.36</v>
          </cell>
        </row>
        <row r="123">
          <cell r="A123">
            <v>2235</v>
          </cell>
          <cell r="B123" t="str">
            <v xml:space="preserve">     ACC DEPR-LABORATORY EQPT</v>
          </cell>
          <cell r="D123">
            <v>6.61</v>
          </cell>
        </row>
        <row r="124">
          <cell r="A124">
            <v>2240</v>
          </cell>
          <cell r="B124" t="str">
            <v xml:space="preserve">     ACC DEPR-POWER OPERATED E</v>
          </cell>
          <cell r="D124">
            <v>-240.78</v>
          </cell>
        </row>
        <row r="125">
          <cell r="A125">
            <v>2245</v>
          </cell>
          <cell r="B125" t="str">
            <v xml:space="preserve">     ACC DEPR-COMMUNICATION EQ</v>
          </cell>
          <cell r="D125">
            <v>57.61</v>
          </cell>
        </row>
        <row r="126">
          <cell r="A126">
            <v>2250</v>
          </cell>
          <cell r="B126" t="str">
            <v xml:space="preserve">     ACC DEPR-MISC EQUIP SEWER</v>
          </cell>
          <cell r="D126">
            <v>-1217.1300000000001</v>
          </cell>
        </row>
        <row r="127">
          <cell r="A127">
            <v>2280</v>
          </cell>
          <cell r="B127" t="str">
            <v xml:space="preserve">     ACC DEPR-REUSE DIST RESER</v>
          </cell>
          <cell r="D127">
            <v>-385.78</v>
          </cell>
        </row>
        <row r="128">
          <cell r="A128">
            <v>2285</v>
          </cell>
          <cell r="B128" t="str">
            <v xml:space="preserve">     ACC DEPR-REUSE TRANS/DIST</v>
          </cell>
          <cell r="D128">
            <v>185.64</v>
          </cell>
        </row>
        <row r="129">
          <cell r="A129">
            <v>2325</v>
          </cell>
          <cell r="B129" t="str">
            <v xml:space="preserve">     ACC DEPR-MINI COMP WTR</v>
          </cell>
          <cell r="D129">
            <v>-972.15</v>
          </cell>
        </row>
        <row r="130">
          <cell r="A130">
            <v>2420</v>
          </cell>
          <cell r="B130" t="str">
            <v xml:space="preserve">     ACC AMORT UTIL PAA-WATER</v>
          </cell>
          <cell r="D130">
            <v>1519.03</v>
          </cell>
        </row>
        <row r="131">
          <cell r="A131">
            <v>2675</v>
          </cell>
          <cell r="B131" t="str">
            <v xml:space="preserve">     A/R-CUSTOMER TRADE CC&amp;B</v>
          </cell>
          <cell r="D131">
            <v>46247.88</v>
          </cell>
        </row>
        <row r="132">
          <cell r="A132">
            <v>2680</v>
          </cell>
          <cell r="B132" t="str">
            <v xml:space="preserve">     A/R-CUSTOMER ACCRUAL</v>
          </cell>
          <cell r="D132">
            <v>30675</v>
          </cell>
        </row>
        <row r="133">
          <cell r="A133">
            <v>2685</v>
          </cell>
          <cell r="B133" t="str">
            <v xml:space="preserve">     A/R-CUSTOMER REFUNDS</v>
          </cell>
          <cell r="D133">
            <v>-100.35</v>
          </cell>
        </row>
        <row r="134">
          <cell r="A134">
            <v>2690</v>
          </cell>
          <cell r="B134" t="str">
            <v xml:space="preserve">    ACCUM PROV UNCOLLECT ACCTS</v>
          </cell>
          <cell r="D134">
            <v>-1656</v>
          </cell>
        </row>
        <row r="135">
          <cell r="A135">
            <v>2710</v>
          </cell>
          <cell r="B135" t="str">
            <v xml:space="preserve">    A/R ASSOC COS</v>
          </cell>
          <cell r="D135">
            <v>1749714.8</v>
          </cell>
        </row>
        <row r="136">
          <cell r="A136">
            <v>2755</v>
          </cell>
          <cell r="B136" t="str">
            <v xml:space="preserve">     INVENTORY</v>
          </cell>
          <cell r="D136">
            <v>1378</v>
          </cell>
        </row>
        <row r="137">
          <cell r="A137">
            <v>2785</v>
          </cell>
          <cell r="B137" t="str">
            <v xml:space="preserve">    PREPAYMENTS</v>
          </cell>
          <cell r="D137">
            <v>0</v>
          </cell>
        </row>
        <row r="138">
          <cell r="A138">
            <v>2906</v>
          </cell>
          <cell r="B138" t="str">
            <v xml:space="preserve">    RCIP - ATTORNEY FEES</v>
          </cell>
          <cell r="D138">
            <v>9694.91</v>
          </cell>
        </row>
        <row r="139">
          <cell r="A139">
            <v>2907</v>
          </cell>
          <cell r="B139" t="str">
            <v xml:space="preserve">    RCIP - CAPITALIZED TIM</v>
          </cell>
          <cell r="D139">
            <v>97159.28</v>
          </cell>
        </row>
        <row r="140">
          <cell r="A140">
            <v>2908</v>
          </cell>
          <cell r="B140" t="str">
            <v xml:space="preserve">    RCIP - ADMINISTRATIVE </v>
          </cell>
          <cell r="D140">
            <v>1551.04</v>
          </cell>
        </row>
        <row r="141">
          <cell r="A141">
            <v>2909</v>
          </cell>
          <cell r="B141" t="str">
            <v xml:space="preserve">    RCIP - TRAVEL</v>
          </cell>
          <cell r="D141">
            <v>343.09</v>
          </cell>
        </row>
        <row r="142">
          <cell r="A142">
            <v>2914</v>
          </cell>
          <cell r="B142" t="str">
            <v xml:space="preserve">    RCIP - TRANSFER TO DEF</v>
          </cell>
          <cell r="D142">
            <v>-108748.32</v>
          </cell>
        </row>
        <row r="143">
          <cell r="A143">
            <v>2920</v>
          </cell>
          <cell r="B143" t="str">
            <v xml:space="preserve">     RATE CASE ACCUM AMORT</v>
          </cell>
          <cell r="D143">
            <v>109962.39</v>
          </cell>
        </row>
        <row r="144">
          <cell r="A144">
            <v>2930</v>
          </cell>
          <cell r="B144" t="str">
            <v xml:space="preserve">     RATE CASE ACCUM AMORT</v>
          </cell>
          <cell r="D144">
            <v>-64175.43</v>
          </cell>
        </row>
        <row r="145">
          <cell r="A145">
            <v>3005</v>
          </cell>
          <cell r="B145" t="str">
            <v xml:space="preserve">     DEF CHGS-VOC TESTING</v>
          </cell>
          <cell r="D145">
            <v>2093.36</v>
          </cell>
        </row>
        <row r="146">
          <cell r="A146">
            <v>3040</v>
          </cell>
          <cell r="B146" t="str">
            <v xml:space="preserve">     DEF CHGS-TANK MAINT&amp;REP</v>
          </cell>
          <cell r="D146">
            <v>13451.69</v>
          </cell>
        </row>
        <row r="147">
          <cell r="A147">
            <v>3160</v>
          </cell>
          <cell r="B147" t="str">
            <v xml:space="preserve">     AMORT - VOC TESTING</v>
          </cell>
          <cell r="D147">
            <v>-842.23</v>
          </cell>
        </row>
        <row r="148">
          <cell r="A148">
            <v>3195</v>
          </cell>
          <cell r="B148" t="str">
            <v xml:space="preserve">    AMORT - TANK MAINT&amp;REP </v>
          </cell>
          <cell r="D148">
            <v>-1356.23</v>
          </cell>
        </row>
        <row r="149">
          <cell r="A149">
            <v>3430</v>
          </cell>
          <cell r="B149" t="str">
            <v xml:space="preserve">     CIAC-OTHER TANGIBLE PLT W</v>
          </cell>
          <cell r="D149">
            <v>337541.75</v>
          </cell>
        </row>
        <row r="150">
          <cell r="A150">
            <v>3435</v>
          </cell>
          <cell r="B150" t="str">
            <v xml:space="preserve">     CIAC-WATER-TAP</v>
          </cell>
          <cell r="D150">
            <v>-14000</v>
          </cell>
        </row>
        <row r="151">
          <cell r="A151">
            <v>3455</v>
          </cell>
          <cell r="B151" t="str">
            <v xml:space="preserve">     CIAC-WTR PLT MTR FEE</v>
          </cell>
          <cell r="D151">
            <v>-525</v>
          </cell>
        </row>
        <row r="152">
          <cell r="A152">
            <v>3500</v>
          </cell>
          <cell r="B152" t="str">
            <v xml:space="preserve">     CIAC-STRUCT/IMPRV PUMP PL</v>
          </cell>
          <cell r="D152">
            <v>0</v>
          </cell>
        </row>
        <row r="153">
          <cell r="A153">
            <v>3520</v>
          </cell>
          <cell r="B153" t="str">
            <v xml:space="preserve">     CIAC-STRUCT/IMPRV GEN PLT</v>
          </cell>
          <cell r="D153">
            <v>-102150</v>
          </cell>
        </row>
        <row r="154">
          <cell r="A154">
            <v>3550</v>
          </cell>
          <cell r="B154" t="str">
            <v xml:space="preserve">     CIAC-SEWER FORCE MAIN</v>
          </cell>
          <cell r="D154">
            <v>0</v>
          </cell>
        </row>
        <row r="155">
          <cell r="A155">
            <v>3555</v>
          </cell>
          <cell r="B155" t="str">
            <v xml:space="preserve">     CIAC-SEWER GRAVITY MAIN/M</v>
          </cell>
          <cell r="D155">
            <v>0</v>
          </cell>
        </row>
        <row r="156">
          <cell r="A156">
            <v>3715</v>
          </cell>
          <cell r="B156" t="str">
            <v xml:space="preserve">     CIAC-SWR RES CAP FEE</v>
          </cell>
          <cell r="D156">
            <v>-298365.75</v>
          </cell>
        </row>
        <row r="157">
          <cell r="A157">
            <v>3800</v>
          </cell>
          <cell r="B157" t="str">
            <v xml:space="preserve">     ACC AMORT ORGANIZATION</v>
          </cell>
          <cell r="D157">
            <v>-49456.42</v>
          </cell>
        </row>
        <row r="158">
          <cell r="A158">
            <v>3975</v>
          </cell>
          <cell r="B158" t="str">
            <v xml:space="preserve">     ACC AMORT OTHER TANG PLT</v>
          </cell>
          <cell r="D158">
            <v>73741.64</v>
          </cell>
        </row>
        <row r="159">
          <cell r="A159">
            <v>3980</v>
          </cell>
          <cell r="B159" t="str">
            <v xml:space="preserve">     ACC AMORT WATER-CIAC TAP</v>
          </cell>
          <cell r="D159">
            <v>3418.67</v>
          </cell>
        </row>
        <row r="160">
          <cell r="A160">
            <v>4005</v>
          </cell>
          <cell r="B160" t="str">
            <v xml:space="preserve">     ACC AMORT WTR PLT MTR FEE</v>
          </cell>
          <cell r="D160">
            <v>34.58</v>
          </cell>
        </row>
        <row r="161">
          <cell r="A161">
            <v>4050</v>
          </cell>
          <cell r="B161" t="str">
            <v xml:space="preserve">     ACC AMORTSTRUCT/IMPRV PUM</v>
          </cell>
          <cell r="D161">
            <v>0</v>
          </cell>
        </row>
        <row r="162">
          <cell r="A162">
            <v>4070</v>
          </cell>
          <cell r="B162" t="str">
            <v xml:space="preserve">     ACC AMORTSTRUCT/IMPRV GEN</v>
          </cell>
          <cell r="D162">
            <v>53413.52</v>
          </cell>
        </row>
        <row r="163">
          <cell r="A163">
            <v>4100</v>
          </cell>
          <cell r="B163" t="str">
            <v xml:space="preserve">     ACC AMORT SEWER FORCE MAI</v>
          </cell>
          <cell r="D163">
            <v>0</v>
          </cell>
        </row>
        <row r="164">
          <cell r="A164">
            <v>4105</v>
          </cell>
          <cell r="B164" t="str">
            <v xml:space="preserve">     ACC AMORT SEWER GRAVITY M</v>
          </cell>
          <cell r="D164">
            <v>0</v>
          </cell>
        </row>
        <row r="165">
          <cell r="A165">
            <v>4265</v>
          </cell>
          <cell r="B165" t="str">
            <v xml:space="preserve">     ACC AMORT SEWER-TAP</v>
          </cell>
          <cell r="D165">
            <v>840.84</v>
          </cell>
        </row>
        <row r="166">
          <cell r="A166">
            <v>4275</v>
          </cell>
          <cell r="B166" t="str">
            <v xml:space="preserve">     ACC AMORT SWR RES CAP FEE</v>
          </cell>
          <cell r="D166">
            <v>38733.449999999997</v>
          </cell>
        </row>
        <row r="167">
          <cell r="A167">
            <v>4371</v>
          </cell>
          <cell r="B167" t="str">
            <v xml:space="preserve">     DEF FED TAX - TAP FEE POS</v>
          </cell>
          <cell r="D167">
            <v>26076</v>
          </cell>
        </row>
        <row r="168">
          <cell r="A168">
            <v>4375</v>
          </cell>
          <cell r="B168" t="str">
            <v xml:space="preserve">     DEF FED TAX - RATE CASE</v>
          </cell>
          <cell r="D168">
            <v>-14488</v>
          </cell>
        </row>
        <row r="169">
          <cell r="A169">
            <v>4377</v>
          </cell>
          <cell r="B169" t="str">
            <v xml:space="preserve">     DEF FED TAX - DEF MAINT</v>
          </cell>
          <cell r="D169">
            <v>-4220.6499999999996</v>
          </cell>
        </row>
        <row r="170">
          <cell r="A170">
            <v>4383</v>
          </cell>
          <cell r="B170" t="str">
            <v xml:space="preserve">     DEF FED TAX - ORGN EXP</v>
          </cell>
          <cell r="D170">
            <v>-13441</v>
          </cell>
        </row>
        <row r="171">
          <cell r="A171">
            <v>4385</v>
          </cell>
          <cell r="B171" t="str">
            <v xml:space="preserve">     DEF FED TAX - BAD DEBT</v>
          </cell>
          <cell r="D171">
            <v>-202</v>
          </cell>
        </row>
        <row r="172">
          <cell r="A172">
            <v>4387</v>
          </cell>
          <cell r="B172" t="str">
            <v xml:space="preserve">     DEF FED TAX - DEPRECIATIO</v>
          </cell>
          <cell r="D172">
            <v>-901195.13</v>
          </cell>
        </row>
        <row r="173">
          <cell r="A173">
            <v>4389</v>
          </cell>
          <cell r="B173" t="str">
            <v xml:space="preserve">     DEF FED TAX - NOL</v>
          </cell>
          <cell r="D173">
            <v>64841</v>
          </cell>
        </row>
        <row r="174">
          <cell r="A174">
            <v>4421</v>
          </cell>
          <cell r="B174" t="str">
            <v xml:space="preserve">     DEF ST TAX - TAP FEE POST</v>
          </cell>
          <cell r="D174">
            <v>5684</v>
          </cell>
        </row>
        <row r="175">
          <cell r="A175">
            <v>4425</v>
          </cell>
          <cell r="B175" t="str">
            <v xml:space="preserve">     DEF ST TAX - RATE CASE</v>
          </cell>
          <cell r="D175">
            <v>-3179</v>
          </cell>
        </row>
        <row r="176">
          <cell r="A176">
            <v>4427</v>
          </cell>
          <cell r="B176" t="str">
            <v xml:space="preserve">     DEF ST TAX - DEF MAINT</v>
          </cell>
          <cell r="D176">
            <v>-920.05</v>
          </cell>
        </row>
        <row r="177">
          <cell r="A177">
            <v>4433</v>
          </cell>
          <cell r="B177" t="str">
            <v xml:space="preserve">     DEF ST TAX - ORGN EXP</v>
          </cell>
          <cell r="D177">
            <v>-8597</v>
          </cell>
        </row>
        <row r="178">
          <cell r="A178">
            <v>4435</v>
          </cell>
          <cell r="B178" t="str">
            <v xml:space="preserve">     DEF ST TAX - BAD DEBT</v>
          </cell>
          <cell r="D178">
            <v>-44</v>
          </cell>
        </row>
        <row r="179">
          <cell r="A179">
            <v>4437</v>
          </cell>
          <cell r="B179" t="str">
            <v xml:space="preserve">     DEF ST TAX - DEPRECIATION</v>
          </cell>
          <cell r="D179">
            <v>-86475.07</v>
          </cell>
        </row>
        <row r="180">
          <cell r="A180">
            <v>4439</v>
          </cell>
          <cell r="B180" t="str">
            <v xml:space="preserve">     DEF ST TAX - NOL</v>
          </cell>
          <cell r="D180">
            <v>14028</v>
          </cell>
        </row>
        <row r="181">
          <cell r="A181">
            <v>4515</v>
          </cell>
          <cell r="B181" t="str">
            <v xml:space="preserve">     A/P TRADE</v>
          </cell>
          <cell r="D181">
            <v>-279995.18</v>
          </cell>
        </row>
        <row r="182">
          <cell r="A182">
            <v>4525</v>
          </cell>
          <cell r="B182" t="str">
            <v xml:space="preserve">     A/P TRADE - ACCRUAL</v>
          </cell>
          <cell r="D182">
            <v>-7249.77</v>
          </cell>
        </row>
        <row r="183">
          <cell r="A183">
            <v>4527</v>
          </cell>
          <cell r="B183" t="str">
            <v xml:space="preserve">     A/P TRADE - RECD NOT VOUC</v>
          </cell>
          <cell r="D183">
            <v>-8927.64</v>
          </cell>
        </row>
        <row r="184">
          <cell r="A184">
            <v>4535</v>
          </cell>
          <cell r="B184" t="str">
            <v xml:space="preserve">     A/P-ASSOC COMPANIES</v>
          </cell>
          <cell r="D184">
            <v>1834205.59</v>
          </cell>
        </row>
        <row r="185">
          <cell r="A185">
            <v>4545</v>
          </cell>
          <cell r="B185" t="str">
            <v xml:space="preserve">     A/P MISCELLANEOUS</v>
          </cell>
          <cell r="D185">
            <v>-1420.17</v>
          </cell>
        </row>
        <row r="186">
          <cell r="A186">
            <v>4555</v>
          </cell>
          <cell r="B186" t="str">
            <v xml:space="preserve">     DEF CREDITS OTHER</v>
          </cell>
          <cell r="D186">
            <v>0</v>
          </cell>
        </row>
        <row r="187">
          <cell r="A187">
            <v>4565</v>
          </cell>
          <cell r="B187" t="str">
            <v xml:space="preserve">    ADVANCES FROM UTILITIES IN</v>
          </cell>
          <cell r="D187">
            <v>-18562.240000000002</v>
          </cell>
        </row>
        <row r="188">
          <cell r="A188">
            <v>4595</v>
          </cell>
          <cell r="B188" t="str">
            <v xml:space="preserve">    CUSTOMER DEPOSITS</v>
          </cell>
          <cell r="D188">
            <v>-9291.11</v>
          </cell>
        </row>
        <row r="189">
          <cell r="A189">
            <v>4612</v>
          </cell>
          <cell r="B189" t="str">
            <v xml:space="preserve">     ACCRUED TAXES GENERAL</v>
          </cell>
          <cell r="D189">
            <v>0</v>
          </cell>
        </row>
        <row r="190">
          <cell r="A190">
            <v>4614</v>
          </cell>
          <cell r="B190" t="str">
            <v xml:space="preserve">     ACCRUED GROSS RECEIPT TAX</v>
          </cell>
          <cell r="D190">
            <v>-9241.2800000000007</v>
          </cell>
        </row>
        <row r="191">
          <cell r="A191">
            <v>4618</v>
          </cell>
          <cell r="B191" t="str">
            <v xml:space="preserve">     ACCRUED UTIL OR COMM TA</v>
          </cell>
          <cell r="D191">
            <v>-256.98</v>
          </cell>
        </row>
        <row r="192">
          <cell r="A192">
            <v>4635</v>
          </cell>
          <cell r="B192" t="str">
            <v xml:space="preserve">     ACCRUED USE TAX</v>
          </cell>
          <cell r="D192">
            <v>-134.99</v>
          </cell>
        </row>
        <row r="193">
          <cell r="A193">
            <v>4659</v>
          </cell>
          <cell r="B193" t="str">
            <v xml:space="preserve">     ACCRUED FED INCOME TAX</v>
          </cell>
          <cell r="D193">
            <v>-5455</v>
          </cell>
        </row>
        <row r="194">
          <cell r="A194">
            <v>4661</v>
          </cell>
          <cell r="B194" t="str">
            <v xml:space="preserve">     ACCRUED ST INCOME TAX</v>
          </cell>
          <cell r="D194">
            <v>-74350.03</v>
          </cell>
        </row>
        <row r="195">
          <cell r="A195">
            <v>4685</v>
          </cell>
          <cell r="B195" t="str">
            <v xml:space="preserve">     ACCRUED CUST DEP INTEREST</v>
          </cell>
          <cell r="D195">
            <v>-5100.71</v>
          </cell>
        </row>
        <row r="196">
          <cell r="A196">
            <v>4760</v>
          </cell>
          <cell r="B196" t="str">
            <v xml:space="preserve">     COMMON STOCK</v>
          </cell>
          <cell r="D196">
            <v>-965000</v>
          </cell>
        </row>
        <row r="197">
          <cell r="A197">
            <v>4780</v>
          </cell>
          <cell r="B197" t="str">
            <v xml:space="preserve">    PAID IN CAPITAL</v>
          </cell>
          <cell r="D197">
            <v>-2167617</v>
          </cell>
        </row>
        <row r="198">
          <cell r="A198">
            <v>4785</v>
          </cell>
          <cell r="B198" t="str">
            <v xml:space="preserve">    MISC PAID IN CAPITAL</v>
          </cell>
          <cell r="D198">
            <v>-376077.7</v>
          </cell>
        </row>
        <row r="199">
          <cell r="A199">
            <v>4998</v>
          </cell>
          <cell r="B199" t="str">
            <v xml:space="preserve">    RETAINED EARN-PRIOR YEARS</v>
          </cell>
          <cell r="D199">
            <v>-2239081.4300000002</v>
          </cell>
        </row>
        <row r="200">
          <cell r="A200">
            <v>5025</v>
          </cell>
          <cell r="B200" t="str">
            <v xml:space="preserve">    WATER REVENUE-RESIDENTIAL</v>
          </cell>
          <cell r="D200">
            <v>-221684.14</v>
          </cell>
        </row>
        <row r="201">
          <cell r="A201">
            <v>5030</v>
          </cell>
          <cell r="B201" t="str">
            <v xml:space="preserve">    WATER REVENUE-ACCRUALS</v>
          </cell>
          <cell r="D201">
            <v>-773.35</v>
          </cell>
        </row>
        <row r="202">
          <cell r="A202">
            <v>5100</v>
          </cell>
          <cell r="B202" t="str">
            <v xml:space="preserve">    SEWER REVENUE-RESIDENTIAL</v>
          </cell>
          <cell r="D202">
            <v>-452489.24</v>
          </cell>
        </row>
        <row r="203">
          <cell r="A203">
            <v>5105</v>
          </cell>
          <cell r="B203" t="str">
            <v xml:space="preserve">    SEWER REVENUE-ACCRUALS</v>
          </cell>
          <cell r="D203">
            <v>-2204.65</v>
          </cell>
        </row>
        <row r="204">
          <cell r="A204">
            <v>5265</v>
          </cell>
          <cell r="B204" t="str">
            <v xml:space="preserve">   FORFEITED DISCOUNTS</v>
          </cell>
          <cell r="D204">
            <v>-2737.7200000000003</v>
          </cell>
        </row>
        <row r="205">
          <cell r="A205">
            <v>5285</v>
          </cell>
          <cell r="B205" t="str">
            <v xml:space="preserve">   OTHER W/S REVENUES</v>
          </cell>
          <cell r="D205">
            <v>-5121.5</v>
          </cell>
        </row>
        <row r="206">
          <cell r="A206">
            <v>5465</v>
          </cell>
          <cell r="B206" t="str">
            <v xml:space="preserve">    ELEC PWR - WTR SYSTEM SRC</v>
          </cell>
          <cell r="D206">
            <v>34179.96</v>
          </cell>
        </row>
        <row r="207">
          <cell r="A207">
            <v>5470</v>
          </cell>
          <cell r="B207" t="str">
            <v xml:space="preserve">    ELEC PWR - SWR SYSTEM COLL</v>
          </cell>
          <cell r="D207">
            <v>64632.32</v>
          </cell>
        </row>
        <row r="208">
          <cell r="A208">
            <v>5480</v>
          </cell>
          <cell r="B208" t="str">
            <v xml:space="preserve">    CHLORINE</v>
          </cell>
          <cell r="D208">
            <v>11505.54</v>
          </cell>
        </row>
        <row r="209">
          <cell r="A209">
            <v>5485</v>
          </cell>
          <cell r="B209" t="str">
            <v xml:space="preserve">    ODOR CONTROL CHEMICALS</v>
          </cell>
          <cell r="D209">
            <v>500</v>
          </cell>
        </row>
        <row r="210">
          <cell r="A210">
            <v>5490</v>
          </cell>
          <cell r="B210" t="str">
            <v xml:space="preserve">    OTHER TREATMENT CHEMICA</v>
          </cell>
          <cell r="D210">
            <v>25607.39</v>
          </cell>
        </row>
        <row r="211">
          <cell r="A211">
            <v>5495</v>
          </cell>
          <cell r="B211" t="str">
            <v xml:space="preserve">   METER READING</v>
          </cell>
          <cell r="D211">
            <v>8276.7999999999993</v>
          </cell>
        </row>
        <row r="212">
          <cell r="A212">
            <v>5510</v>
          </cell>
          <cell r="B212" t="str">
            <v xml:space="preserve">    UNCOLLECTIBLE ACCOUNTS</v>
          </cell>
          <cell r="D212">
            <v>6225.66</v>
          </cell>
        </row>
        <row r="213">
          <cell r="A213">
            <v>5515</v>
          </cell>
          <cell r="B213" t="str">
            <v xml:space="preserve">    UNCOLL ACCOUNTS ACCRUAL</v>
          </cell>
          <cell r="D213">
            <v>817.07</v>
          </cell>
        </row>
        <row r="214">
          <cell r="A214">
            <v>5545</v>
          </cell>
          <cell r="B214" t="str">
            <v xml:space="preserve">    CUSTOMER SERVICE PRINTI</v>
          </cell>
          <cell r="D214">
            <v>59.58</v>
          </cell>
        </row>
        <row r="215">
          <cell r="A215">
            <v>5800</v>
          </cell>
          <cell r="B215" t="str">
            <v xml:space="preserve">    LETTER OF CREDIT FEE</v>
          </cell>
          <cell r="D215">
            <v>0</v>
          </cell>
        </row>
        <row r="216">
          <cell r="A216">
            <v>5810</v>
          </cell>
          <cell r="B216" t="str">
            <v xml:space="preserve">    MEMBERSHIPS</v>
          </cell>
          <cell r="D216">
            <v>0</v>
          </cell>
        </row>
        <row r="217">
          <cell r="A217">
            <v>5820</v>
          </cell>
          <cell r="B217" t="str">
            <v xml:space="preserve">    TRAINING EXPENSE</v>
          </cell>
          <cell r="D217">
            <v>0</v>
          </cell>
        </row>
        <row r="218">
          <cell r="A218">
            <v>5825</v>
          </cell>
          <cell r="B218" t="str">
            <v xml:space="preserve">    OTHER MISC EXPENSE</v>
          </cell>
          <cell r="D218">
            <v>108.85</v>
          </cell>
        </row>
        <row r="219">
          <cell r="A219">
            <v>5860</v>
          </cell>
          <cell r="B219" t="str">
            <v xml:space="preserve">    CLEANING SUPPLIES</v>
          </cell>
          <cell r="D219">
            <v>80.95</v>
          </cell>
        </row>
        <row r="220">
          <cell r="A220">
            <v>5880</v>
          </cell>
          <cell r="B220" t="str">
            <v xml:space="preserve">    OFFICE SUPPLY STORES</v>
          </cell>
          <cell r="D220">
            <v>12.24</v>
          </cell>
        </row>
        <row r="221">
          <cell r="A221">
            <v>5885</v>
          </cell>
          <cell r="B221" t="str">
            <v xml:space="preserve">    PRINTING/BLUEPRINTS</v>
          </cell>
          <cell r="D221">
            <v>0</v>
          </cell>
        </row>
        <row r="222">
          <cell r="A222">
            <v>5895</v>
          </cell>
          <cell r="B222" t="str">
            <v xml:space="preserve">    SHIPPING CHARGES</v>
          </cell>
          <cell r="D222">
            <v>24.450000000000003</v>
          </cell>
        </row>
        <row r="223">
          <cell r="A223">
            <v>5900</v>
          </cell>
          <cell r="B223" t="str">
            <v xml:space="preserve">    OTHER OFFICE EXPENSES</v>
          </cell>
          <cell r="D223">
            <v>0</v>
          </cell>
        </row>
        <row r="224">
          <cell r="A224">
            <v>5935</v>
          </cell>
          <cell r="B224" t="str">
            <v xml:space="preserve">    OFFICE GAS</v>
          </cell>
          <cell r="D224">
            <v>0</v>
          </cell>
        </row>
        <row r="225">
          <cell r="A225">
            <v>5940</v>
          </cell>
          <cell r="B225" t="str">
            <v xml:space="preserve">    OFFICE WATER</v>
          </cell>
          <cell r="D225">
            <v>0</v>
          </cell>
        </row>
        <row r="226">
          <cell r="A226">
            <v>5950</v>
          </cell>
          <cell r="B226" t="str">
            <v xml:space="preserve">    OFFICE GARBAGE REMOVAL</v>
          </cell>
          <cell r="D226">
            <v>1775.03</v>
          </cell>
        </row>
        <row r="227">
          <cell r="A227">
            <v>5955</v>
          </cell>
          <cell r="B227" t="str">
            <v xml:space="preserve">    OFFICE LANDSCAPE / MOW / P</v>
          </cell>
          <cell r="D227">
            <v>6361.49</v>
          </cell>
        </row>
        <row r="228">
          <cell r="A228">
            <v>5985</v>
          </cell>
          <cell r="B228" t="str">
            <v xml:space="preserve">    TELEMETERING PHONE EXPENSE</v>
          </cell>
          <cell r="D228">
            <v>1308.25</v>
          </cell>
        </row>
        <row r="229">
          <cell r="A229">
            <v>6065</v>
          </cell>
          <cell r="B229" t="str">
            <v xml:space="preserve">    RATE CASE AMORT EXPENSE</v>
          </cell>
          <cell r="D229">
            <v>33430.879999999997</v>
          </cell>
        </row>
        <row r="230">
          <cell r="A230">
            <v>6070</v>
          </cell>
          <cell r="B230" t="str">
            <v xml:space="preserve">    MISC REG MATTERS COMM EXP</v>
          </cell>
          <cell r="D230">
            <v>66.08</v>
          </cell>
        </row>
        <row r="231">
          <cell r="A231">
            <v>6135</v>
          </cell>
          <cell r="B231" t="str">
            <v xml:space="preserve">    SALARIES-LEADERSHIP OPS</v>
          </cell>
          <cell r="D231">
            <v>126.88</v>
          </cell>
        </row>
        <row r="232">
          <cell r="A232">
            <v>6140</v>
          </cell>
          <cell r="B232" t="str">
            <v xml:space="preserve">    SALARIES-REGULATORY</v>
          </cell>
          <cell r="D232">
            <v>10007.870000000001</v>
          </cell>
        </row>
        <row r="233">
          <cell r="A233">
            <v>6150</v>
          </cell>
          <cell r="B233" t="str">
            <v xml:space="preserve">    SALARIES-OPERATIONS FIELD</v>
          </cell>
          <cell r="D233">
            <v>60224.990000000005</v>
          </cell>
        </row>
        <row r="234">
          <cell r="A234">
            <v>6155</v>
          </cell>
          <cell r="B234" t="str">
            <v xml:space="preserve">    SALARIES-OPERATIONS OFFICE</v>
          </cell>
          <cell r="D234">
            <v>1170.19</v>
          </cell>
        </row>
        <row r="235">
          <cell r="A235">
            <v>6165</v>
          </cell>
          <cell r="B235" t="str">
            <v xml:space="preserve">    CAPITALIZED TIME ADJUSTMEN</v>
          </cell>
          <cell r="D235">
            <v>-14618.529999999999</v>
          </cell>
        </row>
        <row r="236">
          <cell r="A236">
            <v>6185</v>
          </cell>
          <cell r="B236" t="str">
            <v xml:space="preserve">    TRAVEL LODGING</v>
          </cell>
          <cell r="D236">
            <v>0</v>
          </cell>
        </row>
        <row r="237">
          <cell r="A237">
            <v>6200</v>
          </cell>
          <cell r="B237" t="str">
            <v xml:space="preserve">    TRAVEL MEALS</v>
          </cell>
          <cell r="D237">
            <v>4.37</v>
          </cell>
        </row>
        <row r="238">
          <cell r="A238">
            <v>6255</v>
          </cell>
          <cell r="B238" t="str">
            <v xml:space="preserve">    TEST-WATER</v>
          </cell>
          <cell r="D238">
            <v>897</v>
          </cell>
        </row>
        <row r="239">
          <cell r="A239">
            <v>6260</v>
          </cell>
          <cell r="B239" t="str">
            <v xml:space="preserve">    TEST-EQUIP/CHEMICAL</v>
          </cell>
          <cell r="D239">
            <v>507.76</v>
          </cell>
        </row>
        <row r="240">
          <cell r="A240">
            <v>6270</v>
          </cell>
          <cell r="B240" t="str">
            <v xml:space="preserve">    TEST-SEWER</v>
          </cell>
          <cell r="D240">
            <v>6169.86</v>
          </cell>
        </row>
        <row r="241">
          <cell r="A241">
            <v>6285</v>
          </cell>
          <cell r="B241" t="str">
            <v xml:space="preserve">    WATER-MAINT SUPPLIES</v>
          </cell>
          <cell r="D241">
            <v>526.1</v>
          </cell>
        </row>
        <row r="242">
          <cell r="A242">
            <v>6290</v>
          </cell>
          <cell r="B242" t="str">
            <v xml:space="preserve">    WATER-MAINT REPAIRS</v>
          </cell>
          <cell r="D242">
            <v>1978.37</v>
          </cell>
        </row>
        <row r="243">
          <cell r="A243">
            <v>6295</v>
          </cell>
          <cell r="B243" t="str">
            <v xml:space="preserve">    WATER-MAIN BREAKS</v>
          </cell>
          <cell r="D243">
            <v>100</v>
          </cell>
        </row>
        <row r="244">
          <cell r="A244">
            <v>6305</v>
          </cell>
          <cell r="B244" t="str">
            <v xml:space="preserve">    WATER-PERMITS</v>
          </cell>
          <cell r="D244">
            <v>870</v>
          </cell>
        </row>
        <row r="245">
          <cell r="A245">
            <v>6310</v>
          </cell>
          <cell r="B245" t="str">
            <v xml:space="preserve">    WATER-OTHER MAINT EXP</v>
          </cell>
          <cell r="D245">
            <v>1966.88</v>
          </cell>
        </row>
        <row r="246">
          <cell r="A246">
            <v>6320</v>
          </cell>
          <cell r="B246" t="str">
            <v xml:space="preserve">    SEWER-MAINT SUPPLIES</v>
          </cell>
          <cell r="D246">
            <v>856.61</v>
          </cell>
        </row>
        <row r="247">
          <cell r="A247">
            <v>6325</v>
          </cell>
          <cell r="B247" t="str">
            <v xml:space="preserve">    SEWER-MAINT REPAIRS</v>
          </cell>
          <cell r="D247">
            <v>7138.86</v>
          </cell>
        </row>
        <row r="248">
          <cell r="A248">
            <v>6335</v>
          </cell>
          <cell r="B248" t="str">
            <v xml:space="preserve">    SEWER-ELEC EQUIPT REPAIR</v>
          </cell>
          <cell r="D248">
            <v>144.19999999999999</v>
          </cell>
        </row>
        <row r="249">
          <cell r="A249">
            <v>6340</v>
          </cell>
          <cell r="B249" t="str">
            <v xml:space="preserve">    SEWER-PERMITS</v>
          </cell>
          <cell r="D249">
            <v>1670</v>
          </cell>
        </row>
        <row r="250">
          <cell r="A250">
            <v>6345</v>
          </cell>
          <cell r="B250" t="str">
            <v xml:space="preserve">    SEWER-OTHER MAINT EXP</v>
          </cell>
          <cell r="D250">
            <v>13164.53</v>
          </cell>
        </row>
        <row r="251">
          <cell r="A251">
            <v>6355</v>
          </cell>
          <cell r="B251" t="str">
            <v xml:space="preserve">    DEFERRED MAINT EXPENSE</v>
          </cell>
          <cell r="D251">
            <v>2002.8899999999999</v>
          </cell>
        </row>
        <row r="252">
          <cell r="A252">
            <v>6385</v>
          </cell>
          <cell r="B252" t="str">
            <v xml:space="preserve">    UNIFORMS</v>
          </cell>
          <cell r="D252">
            <v>0</v>
          </cell>
        </row>
        <row r="253">
          <cell r="A253">
            <v>6390</v>
          </cell>
          <cell r="B253" t="str">
            <v xml:space="preserve">    WEATHER/HURRICANE/FUEL </v>
          </cell>
          <cell r="D253">
            <v>1335.81</v>
          </cell>
        </row>
        <row r="254">
          <cell r="A254">
            <v>6400</v>
          </cell>
          <cell r="B254" t="str">
            <v xml:space="preserve">   SEWER RODDING</v>
          </cell>
          <cell r="D254">
            <v>9183.32</v>
          </cell>
        </row>
        <row r="255">
          <cell r="A255">
            <v>6410</v>
          </cell>
          <cell r="B255" t="str">
            <v xml:space="preserve">   SLUDGE HAULING</v>
          </cell>
          <cell r="D255">
            <v>34694.81</v>
          </cell>
        </row>
        <row r="256">
          <cell r="A256">
            <v>6445</v>
          </cell>
          <cell r="B256" t="str">
            <v xml:space="preserve">    DEPREC-ORGANIZATION</v>
          </cell>
          <cell r="D256">
            <v>0.02</v>
          </cell>
        </row>
        <row r="257">
          <cell r="A257">
            <v>6450</v>
          </cell>
          <cell r="B257" t="str">
            <v xml:space="preserve">    DEPREC-FRANCHISES</v>
          </cell>
          <cell r="D257">
            <v>-0.01</v>
          </cell>
        </row>
        <row r="258">
          <cell r="A258">
            <v>6455</v>
          </cell>
          <cell r="B258" t="str">
            <v xml:space="preserve">    DEPREC-STRUCT &amp; IMPRV SRC</v>
          </cell>
          <cell r="D258">
            <v>997.5</v>
          </cell>
        </row>
        <row r="259">
          <cell r="A259">
            <v>6460</v>
          </cell>
          <cell r="B259" t="str">
            <v xml:space="preserve">    DEPREC-STRUCT &amp; IMPRV WTP</v>
          </cell>
          <cell r="D259">
            <v>190.78</v>
          </cell>
        </row>
        <row r="260">
          <cell r="A260">
            <v>6465</v>
          </cell>
          <cell r="B260" t="str">
            <v xml:space="preserve">    DEPREC-STRUCT &amp; IMPRV DIST</v>
          </cell>
          <cell r="D260">
            <v>-4.0199999999999996</v>
          </cell>
        </row>
        <row r="261">
          <cell r="A261">
            <v>6470</v>
          </cell>
          <cell r="B261" t="str">
            <v xml:space="preserve">    DEPREC-STRUCT &amp; IMPRV GEN</v>
          </cell>
          <cell r="D261">
            <v>8.16</v>
          </cell>
        </row>
        <row r="262">
          <cell r="A262">
            <v>6485</v>
          </cell>
          <cell r="B262" t="str">
            <v xml:space="preserve">    DEPREC-WELLS &amp; SPRINGS</v>
          </cell>
          <cell r="D262">
            <v>2456.71</v>
          </cell>
        </row>
        <row r="263">
          <cell r="A263">
            <v>6495</v>
          </cell>
          <cell r="B263" t="str">
            <v xml:space="preserve">    DEPREC-SUPPLY MAINS</v>
          </cell>
          <cell r="D263">
            <v>0.44</v>
          </cell>
        </row>
        <row r="264">
          <cell r="A264">
            <v>6505</v>
          </cell>
          <cell r="B264" t="str">
            <v xml:space="preserve">    DEPREC-ELEC PUMP EQP SRC P</v>
          </cell>
          <cell r="D264">
            <v>1064.29</v>
          </cell>
        </row>
        <row r="265">
          <cell r="A265">
            <v>6510</v>
          </cell>
          <cell r="B265" t="str">
            <v xml:space="preserve">    DEPREC-ELEC PUMP EQP WTP</v>
          </cell>
          <cell r="D265">
            <v>8628.74</v>
          </cell>
        </row>
        <row r="266">
          <cell r="A266">
            <v>6515</v>
          </cell>
          <cell r="B266" t="str">
            <v xml:space="preserve">    DEPREC-ELEC PUMP EQP TRANS</v>
          </cell>
          <cell r="D266">
            <v>124.72</v>
          </cell>
        </row>
        <row r="267">
          <cell r="A267">
            <v>6520</v>
          </cell>
          <cell r="B267" t="str">
            <v xml:space="preserve">    DEPREC-WATER TREATMENT EQP</v>
          </cell>
          <cell r="D267">
            <v>257.82</v>
          </cell>
        </row>
        <row r="268">
          <cell r="A268">
            <v>6525</v>
          </cell>
          <cell r="B268" t="str">
            <v xml:space="preserve">    DEPREC-DIST RESV &amp; STANDPI</v>
          </cell>
          <cell r="D268">
            <v>739.02</v>
          </cell>
        </row>
        <row r="269">
          <cell r="A269">
            <v>6530</v>
          </cell>
          <cell r="B269" t="str">
            <v xml:space="preserve">    DEPREC-TRANS &amp; DISTR MAINS</v>
          </cell>
          <cell r="D269">
            <v>-68.400000000000006</v>
          </cell>
        </row>
        <row r="270">
          <cell r="A270">
            <v>6535</v>
          </cell>
          <cell r="B270" t="str">
            <v xml:space="preserve">    DEPREC-SERVICE LINES</v>
          </cell>
          <cell r="D270">
            <v>811.56</v>
          </cell>
        </row>
        <row r="271">
          <cell r="A271">
            <v>6540</v>
          </cell>
          <cell r="B271" t="str">
            <v xml:space="preserve">    DEPREC-METERS</v>
          </cell>
          <cell r="D271">
            <v>148.44</v>
          </cell>
        </row>
        <row r="272">
          <cell r="A272">
            <v>6545</v>
          </cell>
          <cell r="B272" t="str">
            <v xml:space="preserve">    DEPREC-METER INSTALLS</v>
          </cell>
          <cell r="D272">
            <v>2025.99</v>
          </cell>
        </row>
        <row r="273">
          <cell r="A273">
            <v>6550</v>
          </cell>
          <cell r="B273" t="str">
            <v xml:space="preserve">    DEPREC-HYDRANTS</v>
          </cell>
          <cell r="D273">
            <v>48.33</v>
          </cell>
        </row>
        <row r="274">
          <cell r="A274">
            <v>6555</v>
          </cell>
          <cell r="B274" t="str">
            <v xml:space="preserve">    DEPREC-BACKFLOW PREVENT DE</v>
          </cell>
          <cell r="D274">
            <v>3.27</v>
          </cell>
        </row>
        <row r="275">
          <cell r="A275">
            <v>6575</v>
          </cell>
          <cell r="B275" t="str">
            <v xml:space="preserve">    DEPREC-OTH PLT&amp;MISC EQP DI</v>
          </cell>
          <cell r="D275">
            <v>-20.74</v>
          </cell>
        </row>
        <row r="276">
          <cell r="A276">
            <v>6580</v>
          </cell>
          <cell r="B276" t="str">
            <v xml:space="preserve">    DEPREC-OFFICE STRUCTURE</v>
          </cell>
          <cell r="D276">
            <v>174.48</v>
          </cell>
        </row>
        <row r="277">
          <cell r="A277">
            <v>6585</v>
          </cell>
          <cell r="B277" t="str">
            <v xml:space="preserve">    DEPREC-OFFICE FURN/EQPT</v>
          </cell>
          <cell r="D277">
            <v>80.22</v>
          </cell>
        </row>
        <row r="278">
          <cell r="A278">
            <v>6595</v>
          </cell>
          <cell r="B278" t="str">
            <v xml:space="preserve">    DEPREC-TOOL SHOP &amp; MISC EQ</v>
          </cell>
          <cell r="D278">
            <v>283.08999999999997</v>
          </cell>
        </row>
        <row r="279">
          <cell r="A279">
            <v>6600</v>
          </cell>
          <cell r="B279" t="str">
            <v xml:space="preserve">    DEPREC-LABORATORY EQUIP</v>
          </cell>
          <cell r="D279">
            <v>-0.1</v>
          </cell>
        </row>
        <row r="280">
          <cell r="A280">
            <v>6605</v>
          </cell>
          <cell r="B280" t="str">
            <v xml:space="preserve">    DEPREC-POWER OPERATED E</v>
          </cell>
          <cell r="D280">
            <v>0.24</v>
          </cell>
        </row>
        <row r="281">
          <cell r="A281">
            <v>6610</v>
          </cell>
          <cell r="B281" t="str">
            <v xml:space="preserve">    DEPREC-COMMUNICATION EQPT</v>
          </cell>
          <cell r="D281">
            <v>914.25</v>
          </cell>
        </row>
        <row r="282">
          <cell r="A282">
            <v>6615</v>
          </cell>
          <cell r="B282" t="str">
            <v xml:space="preserve">    DEPREC-MISC EQUIPMENT</v>
          </cell>
          <cell r="D282">
            <v>1.84</v>
          </cell>
        </row>
        <row r="283">
          <cell r="A283">
            <v>6620</v>
          </cell>
          <cell r="B283" t="str">
            <v xml:space="preserve">    DEPREC-OTHER TANG PLT WATE</v>
          </cell>
          <cell r="D283">
            <v>-6.16</v>
          </cell>
        </row>
        <row r="284">
          <cell r="A284">
            <v>6640</v>
          </cell>
          <cell r="B284" t="str">
            <v xml:space="preserve">    DEPREC-ORGANIZATION</v>
          </cell>
          <cell r="D284">
            <v>-0.01</v>
          </cell>
        </row>
        <row r="285">
          <cell r="A285">
            <v>6645</v>
          </cell>
          <cell r="B285" t="str">
            <v xml:space="preserve">    DEPREC-FRANCHISES INTANG PLT</v>
          </cell>
          <cell r="D285">
            <v>32.29</v>
          </cell>
        </row>
        <row r="286">
          <cell r="A286">
            <v>6655</v>
          </cell>
          <cell r="B286" t="str">
            <v xml:space="preserve">    DEPREC-STRUCT/IMPRV COLL P</v>
          </cell>
          <cell r="D286">
            <v>-8.7200000000000006</v>
          </cell>
        </row>
        <row r="287">
          <cell r="A287">
            <v>6660</v>
          </cell>
          <cell r="B287" t="str">
            <v xml:space="preserve">    DEPREC-STRUCT/IMPRV PUMP</v>
          </cell>
          <cell r="D287">
            <v>410.88</v>
          </cell>
        </row>
        <row r="288">
          <cell r="A288">
            <v>6665</v>
          </cell>
          <cell r="B288" t="str">
            <v xml:space="preserve">    DEPREC-STRUCT/IMPRV TREAT</v>
          </cell>
          <cell r="D288">
            <v>157.05000000000001</v>
          </cell>
        </row>
        <row r="289">
          <cell r="A289">
            <v>6670</v>
          </cell>
          <cell r="B289" t="str">
            <v xml:space="preserve">    DEPREC-STRUCT/IMPRV RCLM W</v>
          </cell>
          <cell r="D289">
            <v>0.06</v>
          </cell>
        </row>
        <row r="290">
          <cell r="A290">
            <v>6675</v>
          </cell>
          <cell r="B290" t="str">
            <v xml:space="preserve">    DEPREC-STRUCT/IMPRV RCLM D</v>
          </cell>
          <cell r="D290">
            <v>49.55</v>
          </cell>
        </row>
        <row r="291">
          <cell r="A291">
            <v>6680</v>
          </cell>
          <cell r="B291" t="str">
            <v xml:space="preserve">    DEPREC-STRUCT/IMPRV GEN PL</v>
          </cell>
          <cell r="D291">
            <v>211.47</v>
          </cell>
        </row>
        <row r="292">
          <cell r="A292">
            <v>6695</v>
          </cell>
          <cell r="B292" t="str">
            <v xml:space="preserve">    DEPREC-POWER GEN EQUIP TRE</v>
          </cell>
          <cell r="D292">
            <v>-15.33</v>
          </cell>
        </row>
        <row r="293">
          <cell r="A293">
            <v>6710</v>
          </cell>
          <cell r="B293" t="str">
            <v xml:space="preserve">    DEPREC-SEWER FORCE MAIN</v>
          </cell>
          <cell r="D293">
            <v>-52.88</v>
          </cell>
        </row>
        <row r="294">
          <cell r="A294">
            <v>6715</v>
          </cell>
          <cell r="B294" t="str">
            <v xml:space="preserve">    DEPREC-SEWER GRAVITY MAIN</v>
          </cell>
          <cell r="D294">
            <v>-29.47</v>
          </cell>
        </row>
        <row r="295">
          <cell r="A295">
            <v>6717</v>
          </cell>
          <cell r="B295" t="str">
            <v xml:space="preserve">    DEPREC-MANHOLES</v>
          </cell>
          <cell r="D295">
            <v>-27</v>
          </cell>
        </row>
        <row r="296">
          <cell r="A296">
            <v>6720</v>
          </cell>
          <cell r="B296" t="str">
            <v xml:space="preserve">    DEPREC-SPECIAL COLL STRUCT</v>
          </cell>
          <cell r="D296">
            <v>7.14</v>
          </cell>
        </row>
        <row r="297">
          <cell r="A297">
            <v>6725</v>
          </cell>
          <cell r="B297" t="str">
            <v xml:space="preserve">    DEPREC-SERVICES TO CUSTOME</v>
          </cell>
          <cell r="D297">
            <v>250.1</v>
          </cell>
        </row>
        <row r="298">
          <cell r="A298">
            <v>6730</v>
          </cell>
          <cell r="B298" t="str">
            <v xml:space="preserve">    DEPREC-FLOW MEASURE DEVICE</v>
          </cell>
          <cell r="D298">
            <v>349.46</v>
          </cell>
        </row>
        <row r="299">
          <cell r="A299">
            <v>6735</v>
          </cell>
          <cell r="B299" t="str">
            <v xml:space="preserve">    DEPREC-FLOW MEASURE INSTAL</v>
          </cell>
          <cell r="D299">
            <v>-254.9</v>
          </cell>
        </row>
        <row r="300">
          <cell r="A300">
            <v>6745</v>
          </cell>
          <cell r="B300" t="str">
            <v xml:space="preserve">    DEPREC-PUMP EQP PUMP PLT</v>
          </cell>
          <cell r="D300">
            <v>1303.93</v>
          </cell>
        </row>
        <row r="301">
          <cell r="A301">
            <v>6750</v>
          </cell>
          <cell r="B301" t="str">
            <v xml:space="preserve">    DEPREC-PUMP EQP RCLM WTP</v>
          </cell>
          <cell r="D301">
            <v>-7.14</v>
          </cell>
        </row>
        <row r="302">
          <cell r="A302">
            <v>6765</v>
          </cell>
          <cell r="B302" t="str">
            <v xml:space="preserve">    DEPREC-TREAT/DISP EQ TRT P</v>
          </cell>
          <cell r="D302">
            <v>1576.22</v>
          </cell>
        </row>
        <row r="303">
          <cell r="A303">
            <v>6775</v>
          </cell>
          <cell r="B303" t="str">
            <v xml:space="preserve">    DEPREC-PLANT SEWERS TRTMT</v>
          </cell>
          <cell r="D303">
            <v>8775.7199999999993</v>
          </cell>
        </row>
        <row r="304">
          <cell r="A304">
            <v>6795</v>
          </cell>
          <cell r="B304" t="str">
            <v xml:space="preserve">    DEPREC-OTHER PLT COLLEC</v>
          </cell>
          <cell r="D304">
            <v>-387.11</v>
          </cell>
        </row>
        <row r="305">
          <cell r="A305">
            <v>6800</v>
          </cell>
          <cell r="B305" t="str">
            <v xml:space="preserve">    DEPREC-OTHER PLT PUMP</v>
          </cell>
          <cell r="D305">
            <v>-17.36</v>
          </cell>
        </row>
        <row r="306">
          <cell r="A306">
            <v>6830</v>
          </cell>
          <cell r="B306" t="str">
            <v xml:space="preserve">    DEPREC-STORES EQUIPMENT</v>
          </cell>
          <cell r="D306">
            <v>34.020000000000003</v>
          </cell>
        </row>
        <row r="307">
          <cell r="A307">
            <v>6835</v>
          </cell>
          <cell r="B307" t="str">
            <v xml:space="preserve">    DEPREC-TOOL SHOP &amp; MISC EQ</v>
          </cell>
          <cell r="D307">
            <v>-1.97</v>
          </cell>
        </row>
        <row r="308">
          <cell r="A308">
            <v>6840</v>
          </cell>
          <cell r="B308" t="str">
            <v xml:space="preserve">    DEPREC-LABORATORY EQPT</v>
          </cell>
          <cell r="D308">
            <v>0</v>
          </cell>
        </row>
        <row r="309">
          <cell r="A309">
            <v>6845</v>
          </cell>
          <cell r="B309" t="str">
            <v xml:space="preserve">    DEPREC-POWER OPERATED EQUI</v>
          </cell>
          <cell r="D309">
            <v>41.16</v>
          </cell>
        </row>
        <row r="310">
          <cell r="A310">
            <v>6850</v>
          </cell>
          <cell r="B310" t="str">
            <v xml:space="preserve">    DEPREC-COMMUNICATION EQPT</v>
          </cell>
          <cell r="D310">
            <v>-24.91</v>
          </cell>
        </row>
        <row r="311">
          <cell r="A311">
            <v>6855</v>
          </cell>
          <cell r="B311" t="str">
            <v xml:space="preserve">    DEPREC-MISC EQUIP SEWER</v>
          </cell>
          <cell r="D311">
            <v>228.92</v>
          </cell>
        </row>
        <row r="312">
          <cell r="A312">
            <v>6885</v>
          </cell>
          <cell r="B312" t="str">
            <v xml:space="preserve">    DEPREC-REUSE DIST RESERVOI</v>
          </cell>
          <cell r="D312">
            <v>88.26</v>
          </cell>
        </row>
        <row r="313">
          <cell r="A313">
            <v>6890</v>
          </cell>
          <cell r="B313" t="str">
            <v xml:space="preserve">    DEPREC-REUSE TRANSM / DIST</v>
          </cell>
          <cell r="D313">
            <v>-82.6</v>
          </cell>
        </row>
        <row r="314">
          <cell r="A314">
            <v>6960</v>
          </cell>
          <cell r="B314" t="str">
            <v xml:space="preserve">    AMORT OF UTIL PAA-WATER</v>
          </cell>
          <cell r="D314">
            <v>-1519.03</v>
          </cell>
        </row>
        <row r="315">
          <cell r="A315">
            <v>6985</v>
          </cell>
          <cell r="B315" t="str">
            <v xml:space="preserve">    AMORT-ORGANIZATION</v>
          </cell>
          <cell r="D315">
            <v>8727.7099999999991</v>
          </cell>
        </row>
        <row r="316">
          <cell r="A316">
            <v>7160</v>
          </cell>
          <cell r="B316" t="str">
            <v xml:space="preserve">    AMORT-OTHER TANGIBLE PLT W</v>
          </cell>
          <cell r="D316">
            <v>-6055.2</v>
          </cell>
        </row>
        <row r="317">
          <cell r="A317">
            <v>7165</v>
          </cell>
          <cell r="B317" t="str">
            <v xml:space="preserve">    AMORT-WATER-TAP</v>
          </cell>
          <cell r="D317">
            <v>-482.76</v>
          </cell>
        </row>
        <row r="318">
          <cell r="A318">
            <v>7185</v>
          </cell>
          <cell r="B318" t="str">
            <v xml:space="preserve">    AMORT-WTR PLT MTR FEE</v>
          </cell>
          <cell r="D318">
            <v>-16.32</v>
          </cell>
        </row>
        <row r="319">
          <cell r="A319">
            <v>7225</v>
          </cell>
          <cell r="B319" t="str">
            <v xml:space="preserve">    AMORT-STRUCT/IMPRV PUMP PL</v>
          </cell>
          <cell r="D319">
            <v>0</v>
          </cell>
        </row>
        <row r="320">
          <cell r="A320">
            <v>7245</v>
          </cell>
          <cell r="B320" t="str">
            <v xml:space="preserve">    AMORT-STRUCT/IMPRV GEN PLT</v>
          </cell>
          <cell r="D320">
            <v>-1357.07</v>
          </cell>
        </row>
        <row r="321">
          <cell r="A321">
            <v>7275</v>
          </cell>
          <cell r="B321" t="str">
            <v xml:space="preserve">    AMORT-SEWER FORCE MAIN</v>
          </cell>
          <cell r="D321">
            <v>0</v>
          </cell>
        </row>
        <row r="322">
          <cell r="A322">
            <v>7280</v>
          </cell>
          <cell r="B322" t="str">
            <v xml:space="preserve">    AMORT-SEWER GRAVITY MAIN</v>
          </cell>
          <cell r="D322">
            <v>0</v>
          </cell>
        </row>
        <row r="323">
          <cell r="A323">
            <v>7440</v>
          </cell>
          <cell r="B323" t="str">
            <v xml:space="preserve">    AMORT-SWR RES CAP FEE</v>
          </cell>
          <cell r="D323">
            <v>-7412.76</v>
          </cell>
        </row>
        <row r="324">
          <cell r="A324">
            <v>7535</v>
          </cell>
          <cell r="B324" t="str">
            <v xml:space="preserve">    FRANCHISE TAX</v>
          </cell>
          <cell r="D324">
            <v>25</v>
          </cell>
        </row>
        <row r="325">
          <cell r="A325">
            <v>7540</v>
          </cell>
          <cell r="B325" t="str">
            <v xml:space="preserve">    GROSS RECEIPTS TAX</v>
          </cell>
          <cell r="D325">
            <v>36640</v>
          </cell>
        </row>
        <row r="326">
          <cell r="A326">
            <v>7550</v>
          </cell>
          <cell r="B326" t="str">
            <v xml:space="preserve">    PROPERTY/OTHER GENERAL TAX</v>
          </cell>
          <cell r="D326">
            <v>0</v>
          </cell>
        </row>
        <row r="327">
          <cell r="A327">
            <v>7555</v>
          </cell>
          <cell r="B327" t="str">
            <v xml:space="preserve">    REAL ESTATE TAX</v>
          </cell>
          <cell r="D327">
            <v>11516.82</v>
          </cell>
        </row>
        <row r="328">
          <cell r="A328">
            <v>7570</v>
          </cell>
          <cell r="B328" t="str">
            <v xml:space="preserve">    UTILITY/COMMISSION TAX</v>
          </cell>
          <cell r="D328">
            <v>831</v>
          </cell>
        </row>
        <row r="329">
          <cell r="A329">
            <v>7595</v>
          </cell>
          <cell r="B329" t="str">
            <v xml:space="preserve">   DEF INCOME TAX-FEDERAL</v>
          </cell>
          <cell r="D329">
            <v>9915.57</v>
          </cell>
        </row>
        <row r="330">
          <cell r="A330">
            <v>7600</v>
          </cell>
          <cell r="B330" t="str">
            <v xml:space="preserve">   DEF INCOME TAXES-STATE</v>
          </cell>
          <cell r="D330">
            <v>-31042.21</v>
          </cell>
        </row>
        <row r="331">
          <cell r="A331">
            <v>7605</v>
          </cell>
          <cell r="B331" t="str">
            <v xml:space="preserve">   INCOME TAXES-FEDERAL</v>
          </cell>
          <cell r="D331">
            <v>0</v>
          </cell>
        </row>
        <row r="332">
          <cell r="A332">
            <v>7610</v>
          </cell>
          <cell r="B332" t="str">
            <v xml:space="preserve">   INCOME TAXES-STATE</v>
          </cell>
          <cell r="D332">
            <v>0</v>
          </cell>
        </row>
        <row r="333">
          <cell r="A333">
            <v>7680</v>
          </cell>
          <cell r="B333" t="str">
            <v xml:space="preserve">    RENTAL INCOME</v>
          </cell>
          <cell r="D333">
            <v>-27822.58</v>
          </cell>
        </row>
        <row r="334">
          <cell r="A334">
            <v>7691</v>
          </cell>
          <cell r="B334" t="str">
            <v xml:space="preserve">    NET BOOK VALUE-DISPOSAL</v>
          </cell>
          <cell r="D334">
            <v>0</v>
          </cell>
        </row>
        <row r="335">
          <cell r="A335">
            <v>7735</v>
          </cell>
          <cell r="B335" t="str">
            <v xml:space="preserve">    S/T INT EXP CUSTOMERS DEP</v>
          </cell>
          <cell r="D335">
            <v>807.1</v>
          </cell>
        </row>
        <row r="336">
          <cell r="A336">
            <v>7735</v>
          </cell>
          <cell r="B336" t="str">
            <v xml:space="preserve">    S/T INT EXP OTHER</v>
          </cell>
          <cell r="D336">
            <v>3851.1</v>
          </cell>
        </row>
        <row r="337">
          <cell r="A337">
            <v>7750</v>
          </cell>
          <cell r="B337" t="str">
            <v>INTEREST DURING CONSTRUC</v>
          </cell>
          <cell r="D337">
            <v>-1825.99</v>
          </cell>
        </row>
        <row r="338">
          <cell r="D338">
            <v>0</v>
          </cell>
        </row>
      </sheetData>
      <sheetData sheetId="3">
        <row r="584">
          <cell r="B584" t="str">
            <v>CUSTOMERS</v>
          </cell>
          <cell r="C584">
            <v>961.5</v>
          </cell>
          <cell r="D584">
            <v>1497.19</v>
          </cell>
          <cell r="E584">
            <v>2458.69</v>
          </cell>
          <cell r="F584">
            <v>0.39106190695044923</v>
          </cell>
          <cell r="G584">
            <v>0.60893809304955082</v>
          </cell>
          <cell r="H584">
            <v>1</v>
          </cell>
        </row>
        <row r="585">
          <cell r="B585" t="str">
            <v>REVENUES</v>
          </cell>
          <cell r="C585">
            <v>-222457.49000000002</v>
          </cell>
          <cell r="D585">
            <v>-454693.89</v>
          </cell>
          <cell r="E585">
            <v>-677151.38</v>
          </cell>
          <cell r="F585">
            <v>0.32851958449822549</v>
          </cell>
          <cell r="G585">
            <v>0.67148041550177451</v>
          </cell>
          <cell r="H585">
            <v>1</v>
          </cell>
        </row>
        <row r="586">
          <cell r="B586" t="str">
            <v>PLANT IN SERVICE</v>
          </cell>
          <cell r="C586">
            <v>2129119.3400000008</v>
          </cell>
          <cell r="D586">
            <v>2399592.7799999998</v>
          </cell>
          <cell r="E586">
            <v>4528712.120000001</v>
          </cell>
          <cell r="F586">
            <v>0.47013792963285117</v>
          </cell>
          <cell r="G586">
            <v>0.52986207036714872</v>
          </cell>
          <cell r="H586">
            <v>0.99999999999999989</v>
          </cell>
        </row>
        <row r="587">
          <cell r="B587" t="str">
            <v>NET PLANT</v>
          </cell>
          <cell r="C587">
            <v>1466041.8900000006</v>
          </cell>
          <cell r="D587">
            <v>1939609.4999999998</v>
          </cell>
          <cell r="E587">
            <v>3405651.3900000006</v>
          </cell>
          <cell r="F587">
            <v>0.43047326990212004</v>
          </cell>
          <cell r="G587">
            <v>0.56952673009787991</v>
          </cell>
          <cell r="H587">
            <v>1</v>
          </cell>
        </row>
        <row r="588">
          <cell r="B588" t="str">
            <v>DEFERRED MAINTENANCE</v>
          </cell>
          <cell r="C588">
            <v>23124.878827749726</v>
          </cell>
          <cell r="D588">
            <v>36008.671172250281</v>
          </cell>
          <cell r="E588">
            <v>59133.55</v>
          </cell>
          <cell r="F588">
            <v>0.39106190695044901</v>
          </cell>
          <cell r="G588">
            <v>0.60893809304955104</v>
          </cell>
          <cell r="H588">
            <v>1</v>
          </cell>
        </row>
        <row r="589">
          <cell r="B589" t="str">
            <v>CIAC</v>
          </cell>
          <cell r="C589">
            <v>400211.64</v>
          </cell>
          <cell r="D589">
            <v>-356984.35999999993</v>
          </cell>
          <cell r="E589">
            <v>43227.280000000086</v>
          </cell>
          <cell r="F589">
            <v>9.2583118808307905</v>
          </cell>
          <cell r="G589">
            <v>-8.2583118808307905</v>
          </cell>
          <cell r="H589">
            <v>1</v>
          </cell>
        </row>
        <row r="590">
          <cell r="B590" t="str">
            <v>CAP STRUCTURE</v>
          </cell>
          <cell r="C590">
            <v>784145.49742178875</v>
          </cell>
          <cell r="D590">
            <v>1660253.0425782127</v>
          </cell>
          <cell r="E590">
            <v>2444398.5400000014</v>
          </cell>
          <cell r="F590">
            <v>0.32079281859732589</v>
          </cell>
          <cell r="G590">
            <v>0.67920718140267411</v>
          </cell>
          <cell r="H59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"/>
      <sheetName val="Trend Part-time"/>
      <sheetName val="Totals"/>
      <sheetName val="Approved"/>
      <sheetName val="Activity"/>
      <sheetName val="Open Positions"/>
      <sheetName val="Atlantic"/>
      <sheetName val="Midwest"/>
      <sheetName val="Southeast"/>
      <sheetName val="South"/>
      <sheetName val="West"/>
      <sheetName val="Corporate"/>
      <sheetName val="Paychex Report (Active)"/>
      <sheetName val="Headcount Audit"/>
      <sheetName val="Paychex Audit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Atlantic</v>
          </cell>
        </row>
        <row r="4">
          <cell r="B4" t="str">
            <v>ID</v>
          </cell>
          <cell r="F4" t="str">
            <v>PT/FT</v>
          </cell>
        </row>
        <row r="5">
          <cell r="B5">
            <v>99991</v>
          </cell>
          <cell r="F5" t="str">
            <v>FT</v>
          </cell>
        </row>
        <row r="6">
          <cell r="B6">
            <v>99661</v>
          </cell>
          <cell r="F6" t="str">
            <v>FT</v>
          </cell>
        </row>
        <row r="7">
          <cell r="B7">
            <v>98955</v>
          </cell>
          <cell r="F7" t="str">
            <v>FT</v>
          </cell>
        </row>
        <row r="8">
          <cell r="B8">
            <v>464</v>
          </cell>
          <cell r="F8" t="str">
            <v>PT</v>
          </cell>
        </row>
        <row r="9">
          <cell r="B9">
            <v>99937</v>
          </cell>
          <cell r="F9" t="str">
            <v>PT</v>
          </cell>
        </row>
        <row r="10">
          <cell r="B10">
            <v>99935</v>
          </cell>
          <cell r="F10" t="str">
            <v>FT</v>
          </cell>
        </row>
        <row r="11">
          <cell r="B11">
            <v>2021</v>
          </cell>
          <cell r="F11" t="str">
            <v>FT</v>
          </cell>
        </row>
        <row r="12">
          <cell r="B12">
            <v>99572</v>
          </cell>
          <cell r="F12" t="str">
            <v>FT</v>
          </cell>
        </row>
        <row r="13">
          <cell r="B13">
            <v>99741</v>
          </cell>
          <cell r="F13" t="str">
            <v>FT</v>
          </cell>
        </row>
        <row r="14">
          <cell r="B14">
            <v>98654</v>
          </cell>
          <cell r="F14" t="str">
            <v>FT</v>
          </cell>
        </row>
        <row r="15">
          <cell r="B15">
            <v>99601</v>
          </cell>
          <cell r="F15" t="str">
            <v>FT</v>
          </cell>
        </row>
        <row r="16">
          <cell r="B16">
            <v>99632</v>
          </cell>
          <cell r="F16" t="str">
            <v>FT</v>
          </cell>
        </row>
        <row r="17">
          <cell r="B17">
            <v>385</v>
          </cell>
          <cell r="F17" t="str">
            <v>FT</v>
          </cell>
        </row>
        <row r="18">
          <cell r="B18">
            <v>13635</v>
          </cell>
          <cell r="F18" t="str">
            <v>FT</v>
          </cell>
        </row>
        <row r="19">
          <cell r="B19">
            <v>99207</v>
          </cell>
          <cell r="F19" t="str">
            <v>FT</v>
          </cell>
        </row>
        <row r="20">
          <cell r="B20">
            <v>99988</v>
          </cell>
          <cell r="F20" t="str">
            <v>FT</v>
          </cell>
        </row>
        <row r="21">
          <cell r="B21">
            <v>570</v>
          </cell>
          <cell r="F21" t="str">
            <v>FT</v>
          </cell>
        </row>
        <row r="22">
          <cell r="B22">
            <v>99352</v>
          </cell>
          <cell r="F22" t="str">
            <v>FT</v>
          </cell>
        </row>
        <row r="23">
          <cell r="B23">
            <v>99675</v>
          </cell>
          <cell r="F23" t="str">
            <v>FT</v>
          </cell>
        </row>
        <row r="24">
          <cell r="B24">
            <v>99629</v>
          </cell>
          <cell r="F24" t="str">
            <v>FT</v>
          </cell>
        </row>
        <row r="25">
          <cell r="B25">
            <v>99672</v>
          </cell>
          <cell r="F25" t="str">
            <v>FT</v>
          </cell>
        </row>
        <row r="26">
          <cell r="B26">
            <v>99574</v>
          </cell>
          <cell r="F26" t="str">
            <v>FT</v>
          </cell>
        </row>
        <row r="27">
          <cell r="B27">
            <v>99680</v>
          </cell>
          <cell r="F27" t="str">
            <v>FT</v>
          </cell>
        </row>
        <row r="28">
          <cell r="B28">
            <v>566</v>
          </cell>
          <cell r="F28" t="str">
            <v>FT</v>
          </cell>
        </row>
        <row r="29">
          <cell r="B29">
            <v>99560</v>
          </cell>
          <cell r="F29" t="str">
            <v>FT</v>
          </cell>
        </row>
        <row r="30">
          <cell r="B30">
            <v>98943</v>
          </cell>
          <cell r="F30" t="str">
            <v>FT</v>
          </cell>
        </row>
        <row r="31">
          <cell r="B31">
            <v>99755</v>
          </cell>
          <cell r="F31" t="str">
            <v>FT</v>
          </cell>
        </row>
        <row r="32">
          <cell r="B32">
            <v>99726</v>
          </cell>
          <cell r="F32" t="str">
            <v>FT</v>
          </cell>
        </row>
        <row r="33">
          <cell r="B33">
            <v>537</v>
          </cell>
          <cell r="F33" t="str">
            <v>FT</v>
          </cell>
        </row>
        <row r="34">
          <cell r="B34">
            <v>733</v>
          </cell>
          <cell r="F34" t="str">
            <v>FT</v>
          </cell>
        </row>
        <row r="35">
          <cell r="B35">
            <v>99878</v>
          </cell>
          <cell r="F35" t="str">
            <v>FT</v>
          </cell>
        </row>
        <row r="36">
          <cell r="B36">
            <v>99616</v>
          </cell>
          <cell r="F36" t="str">
            <v>FT</v>
          </cell>
        </row>
        <row r="37">
          <cell r="B37">
            <v>42425</v>
          </cell>
          <cell r="F37" t="str">
            <v>FT</v>
          </cell>
        </row>
        <row r="38">
          <cell r="B38">
            <v>99566</v>
          </cell>
          <cell r="F38" t="str">
            <v>FT</v>
          </cell>
        </row>
        <row r="39">
          <cell r="B39">
            <v>1011</v>
          </cell>
          <cell r="F39" t="str">
            <v>FT</v>
          </cell>
        </row>
        <row r="40">
          <cell r="B40">
            <v>99725</v>
          </cell>
          <cell r="F40" t="str">
            <v>FT</v>
          </cell>
        </row>
        <row r="41">
          <cell r="B41">
            <v>49109</v>
          </cell>
          <cell r="F41" t="str">
            <v>FT</v>
          </cell>
        </row>
        <row r="42">
          <cell r="B42">
            <v>99813</v>
          </cell>
          <cell r="F42" t="str">
            <v>FT</v>
          </cell>
        </row>
        <row r="43">
          <cell r="B43">
            <v>99949</v>
          </cell>
          <cell r="F43" t="str">
            <v>FT</v>
          </cell>
        </row>
        <row r="44">
          <cell r="B44">
            <v>99992</v>
          </cell>
          <cell r="F44" t="str">
            <v>FT</v>
          </cell>
        </row>
        <row r="45">
          <cell r="B45">
            <v>527</v>
          </cell>
          <cell r="F45" t="str">
            <v>FT</v>
          </cell>
        </row>
        <row r="46">
          <cell r="B46">
            <v>99321</v>
          </cell>
          <cell r="F46" t="str">
            <v>FT</v>
          </cell>
        </row>
        <row r="47">
          <cell r="B47">
            <v>99561</v>
          </cell>
          <cell r="F47" t="str">
            <v>FT</v>
          </cell>
        </row>
        <row r="48">
          <cell r="B48">
            <v>99759</v>
          </cell>
          <cell r="F48" t="str">
            <v>FT</v>
          </cell>
        </row>
        <row r="49">
          <cell r="B49">
            <v>1012</v>
          </cell>
          <cell r="F49" t="str">
            <v>FT</v>
          </cell>
        </row>
        <row r="50">
          <cell r="B50">
            <v>99743</v>
          </cell>
          <cell r="F50" t="str">
            <v>FT</v>
          </cell>
        </row>
        <row r="51">
          <cell r="B51">
            <v>99998</v>
          </cell>
          <cell r="F51" t="str">
            <v>FT</v>
          </cell>
        </row>
        <row r="52">
          <cell r="B52">
            <v>98882</v>
          </cell>
          <cell r="F52" t="str">
            <v>FT</v>
          </cell>
        </row>
        <row r="53">
          <cell r="B53">
            <v>56686</v>
          </cell>
          <cell r="F53" t="str">
            <v>FT</v>
          </cell>
        </row>
        <row r="54">
          <cell r="B54">
            <v>99123</v>
          </cell>
          <cell r="F54" t="str">
            <v>FT</v>
          </cell>
        </row>
        <row r="55">
          <cell r="B55">
            <v>58686</v>
          </cell>
          <cell r="F55" t="str">
            <v>FT</v>
          </cell>
        </row>
        <row r="56">
          <cell r="B56">
            <v>99770</v>
          </cell>
          <cell r="F56" t="str">
            <v>FT</v>
          </cell>
        </row>
        <row r="57">
          <cell r="B57">
            <v>99319</v>
          </cell>
          <cell r="F57" t="str">
            <v>FT</v>
          </cell>
        </row>
        <row r="58">
          <cell r="B58">
            <v>465</v>
          </cell>
          <cell r="F58" t="str">
            <v>PT</v>
          </cell>
        </row>
        <row r="59">
          <cell r="B59">
            <v>99535</v>
          </cell>
          <cell r="F59" t="str">
            <v>FT</v>
          </cell>
        </row>
        <row r="60">
          <cell r="B60">
            <v>99098</v>
          </cell>
          <cell r="F60" t="str">
            <v>FT</v>
          </cell>
        </row>
        <row r="61">
          <cell r="B61">
            <v>99627</v>
          </cell>
          <cell r="F61" t="str">
            <v>FT</v>
          </cell>
        </row>
        <row r="62">
          <cell r="B62">
            <v>99365</v>
          </cell>
          <cell r="F62" t="str">
            <v>FT</v>
          </cell>
        </row>
        <row r="63">
          <cell r="B63">
            <v>65873</v>
          </cell>
          <cell r="F63" t="str">
            <v>FT</v>
          </cell>
        </row>
        <row r="64">
          <cell r="B64">
            <v>99397</v>
          </cell>
          <cell r="F64" t="str">
            <v>PT</v>
          </cell>
        </row>
        <row r="65">
          <cell r="B65">
            <v>470</v>
          </cell>
          <cell r="F65" t="str">
            <v>FT</v>
          </cell>
        </row>
        <row r="66">
          <cell r="B66">
            <v>99933</v>
          </cell>
          <cell r="F66" t="str">
            <v>FT</v>
          </cell>
        </row>
        <row r="67">
          <cell r="B67">
            <v>99562</v>
          </cell>
          <cell r="F67" t="str">
            <v>FT</v>
          </cell>
        </row>
        <row r="68">
          <cell r="B68">
            <v>99974</v>
          </cell>
          <cell r="F68" t="str">
            <v>FT</v>
          </cell>
        </row>
        <row r="69">
          <cell r="B69">
            <v>99528</v>
          </cell>
          <cell r="F69" t="str">
            <v>FT</v>
          </cell>
        </row>
        <row r="70">
          <cell r="B70">
            <v>99565</v>
          </cell>
          <cell r="F70" t="str">
            <v>FT</v>
          </cell>
        </row>
        <row r="71">
          <cell r="B71">
            <v>99082</v>
          </cell>
          <cell r="F71" t="str">
            <v>FT</v>
          </cell>
        </row>
        <row r="72">
          <cell r="B72">
            <v>99112</v>
          </cell>
          <cell r="F72" t="str">
            <v>FT</v>
          </cell>
        </row>
        <row r="73">
          <cell r="B73">
            <v>99129</v>
          </cell>
          <cell r="F73" t="str">
            <v>FT</v>
          </cell>
        </row>
        <row r="74">
          <cell r="B74">
            <v>99070</v>
          </cell>
          <cell r="F74" t="str">
            <v>FT</v>
          </cell>
        </row>
        <row r="75">
          <cell r="B75">
            <v>99577</v>
          </cell>
          <cell r="F75" t="str">
            <v>FT</v>
          </cell>
        </row>
        <row r="76">
          <cell r="B76">
            <v>99234</v>
          </cell>
          <cell r="F76" t="str">
            <v>FT</v>
          </cell>
        </row>
        <row r="77">
          <cell r="B77">
            <v>99635</v>
          </cell>
          <cell r="F77" t="str">
            <v>FT</v>
          </cell>
        </row>
        <row r="78">
          <cell r="B78">
            <v>99999</v>
          </cell>
          <cell r="F78" t="str">
            <v>FT</v>
          </cell>
        </row>
        <row r="79">
          <cell r="B79">
            <v>99702</v>
          </cell>
          <cell r="F79" t="str">
            <v>FT</v>
          </cell>
        </row>
        <row r="80">
          <cell r="B80">
            <v>99050</v>
          </cell>
          <cell r="F80" t="str">
            <v>FT</v>
          </cell>
        </row>
        <row r="81">
          <cell r="B81">
            <v>98921</v>
          </cell>
          <cell r="F81" t="str">
            <v>FT</v>
          </cell>
        </row>
        <row r="82">
          <cell r="B82">
            <v>99989</v>
          </cell>
          <cell r="F82" t="str">
            <v>FT</v>
          </cell>
        </row>
        <row r="83">
          <cell r="B83">
            <v>99811</v>
          </cell>
          <cell r="F83" t="str">
            <v>FT</v>
          </cell>
        </row>
        <row r="84">
          <cell r="B84">
            <v>755</v>
          </cell>
          <cell r="F84" t="str">
            <v>FT</v>
          </cell>
        </row>
        <row r="85">
          <cell r="B85">
            <v>99533</v>
          </cell>
          <cell r="F85" t="str">
            <v>FT</v>
          </cell>
        </row>
        <row r="86">
          <cell r="B86">
            <v>77860</v>
          </cell>
          <cell r="F86" t="str">
            <v>FT</v>
          </cell>
        </row>
        <row r="87">
          <cell r="B87">
            <v>99619</v>
          </cell>
          <cell r="F87" t="str">
            <v>FT</v>
          </cell>
        </row>
        <row r="88">
          <cell r="B88">
            <v>99458</v>
          </cell>
          <cell r="F88" t="str">
            <v>FT</v>
          </cell>
        </row>
        <row r="89">
          <cell r="B89">
            <v>99422</v>
          </cell>
          <cell r="F89" t="str">
            <v>FT</v>
          </cell>
        </row>
        <row r="90">
          <cell r="B90">
            <v>369</v>
          </cell>
          <cell r="F90" t="str">
            <v>FT</v>
          </cell>
        </row>
        <row r="91">
          <cell r="B91">
            <v>595</v>
          </cell>
          <cell r="F91" t="str">
            <v>FT</v>
          </cell>
        </row>
        <row r="92">
          <cell r="B92">
            <v>99835</v>
          </cell>
          <cell r="F92" t="str">
            <v>FT</v>
          </cell>
        </row>
        <row r="93">
          <cell r="B93">
            <v>99582</v>
          </cell>
          <cell r="F93" t="str">
            <v>FT</v>
          </cell>
        </row>
        <row r="94">
          <cell r="B94">
            <v>99957</v>
          </cell>
          <cell r="F94" t="str">
            <v>FT</v>
          </cell>
        </row>
        <row r="95">
          <cell r="B95">
            <v>98740</v>
          </cell>
          <cell r="F95" t="str">
            <v>FT</v>
          </cell>
        </row>
        <row r="96">
          <cell r="B96">
            <v>674</v>
          </cell>
          <cell r="F96" t="str">
            <v>FT</v>
          </cell>
        </row>
        <row r="97">
          <cell r="B97">
            <v>99446</v>
          </cell>
          <cell r="F97" t="str">
            <v>FT</v>
          </cell>
        </row>
        <row r="98">
          <cell r="B98">
            <v>99385</v>
          </cell>
          <cell r="F98" t="str">
            <v>FT</v>
          </cell>
        </row>
        <row r="99">
          <cell r="B99">
            <v>98998</v>
          </cell>
          <cell r="F99" t="str">
            <v>FT</v>
          </cell>
        </row>
        <row r="100">
          <cell r="B100">
            <v>61028</v>
          </cell>
          <cell r="F100" t="str">
            <v>FT</v>
          </cell>
        </row>
        <row r="101">
          <cell r="B101">
            <v>98625</v>
          </cell>
          <cell r="F101" t="str">
            <v>FT</v>
          </cell>
        </row>
        <row r="102">
          <cell r="B102">
            <v>97120</v>
          </cell>
          <cell r="F102" t="str">
            <v>FT</v>
          </cell>
        </row>
        <row r="103">
          <cell r="B103">
            <v>99348</v>
          </cell>
          <cell r="F103" t="str">
            <v>FT</v>
          </cell>
        </row>
        <row r="104">
          <cell r="B104">
            <v>657</v>
          </cell>
          <cell r="F104" t="str">
            <v>FT</v>
          </cell>
        </row>
        <row r="105">
          <cell r="B105">
            <v>0</v>
          </cell>
          <cell r="F105" t="str">
            <v>VAC-FT</v>
          </cell>
        </row>
        <row r="106">
          <cell r="B106">
            <v>0</v>
          </cell>
          <cell r="F106" t="str">
            <v>VAC-FT</v>
          </cell>
        </row>
        <row r="107">
          <cell r="B107">
            <v>0</v>
          </cell>
          <cell r="F107">
            <v>0</v>
          </cell>
        </row>
        <row r="108">
          <cell r="B108">
            <v>0</v>
          </cell>
          <cell r="F108">
            <v>0</v>
          </cell>
        </row>
        <row r="109">
          <cell r="B109">
            <v>0</v>
          </cell>
          <cell r="F109">
            <v>0</v>
          </cell>
        </row>
      </sheetData>
      <sheetData sheetId="7">
        <row r="1">
          <cell r="B1">
            <v>0</v>
          </cell>
        </row>
        <row r="2">
          <cell r="B2" t="str">
            <v>Midwest</v>
          </cell>
        </row>
        <row r="3">
          <cell r="B3">
            <v>0</v>
          </cell>
        </row>
        <row r="4">
          <cell r="B4" t="str">
            <v>ID</v>
          </cell>
          <cell r="F4" t="str">
            <v>FT/PT</v>
          </cell>
        </row>
        <row r="5">
          <cell r="B5">
            <v>98741</v>
          </cell>
          <cell r="F5" t="str">
            <v>FT</v>
          </cell>
        </row>
        <row r="6">
          <cell r="B6">
            <v>99888</v>
          </cell>
          <cell r="F6" t="str">
            <v>FT</v>
          </cell>
        </row>
        <row r="7">
          <cell r="B7">
            <v>1608</v>
          </cell>
          <cell r="F7" t="str">
            <v>FT</v>
          </cell>
        </row>
        <row r="8">
          <cell r="B8">
            <v>99666</v>
          </cell>
          <cell r="F8" t="str">
            <v>FT</v>
          </cell>
        </row>
        <row r="9">
          <cell r="B9">
            <v>2859</v>
          </cell>
          <cell r="F9" t="str">
            <v>FT</v>
          </cell>
        </row>
        <row r="10">
          <cell r="B10">
            <v>99465</v>
          </cell>
          <cell r="F10" t="str">
            <v>FT</v>
          </cell>
        </row>
        <row r="11">
          <cell r="B11">
            <v>98824</v>
          </cell>
          <cell r="F11" t="str">
            <v>FT</v>
          </cell>
        </row>
        <row r="12">
          <cell r="B12">
            <v>99089</v>
          </cell>
          <cell r="F12" t="str">
            <v>FT</v>
          </cell>
        </row>
        <row r="13">
          <cell r="B13">
            <v>99869</v>
          </cell>
          <cell r="F13" t="str">
            <v>FT</v>
          </cell>
        </row>
        <row r="14">
          <cell r="B14">
            <v>553</v>
          </cell>
          <cell r="F14" t="str">
            <v>FT</v>
          </cell>
        </row>
        <row r="15">
          <cell r="B15">
            <v>13236</v>
          </cell>
          <cell r="F15" t="str">
            <v>FT</v>
          </cell>
        </row>
        <row r="16">
          <cell r="B16">
            <v>99769</v>
          </cell>
          <cell r="F16" t="str">
            <v>FT</v>
          </cell>
        </row>
        <row r="17">
          <cell r="B17">
            <v>99247</v>
          </cell>
          <cell r="F17" t="str">
            <v>FT</v>
          </cell>
        </row>
        <row r="18">
          <cell r="B18">
            <v>99737</v>
          </cell>
          <cell r="F18" t="str">
            <v>FT</v>
          </cell>
        </row>
        <row r="19">
          <cell r="B19">
            <v>99972</v>
          </cell>
          <cell r="F19" t="str">
            <v>FT</v>
          </cell>
        </row>
        <row r="20">
          <cell r="B20">
            <v>98821</v>
          </cell>
          <cell r="F20" t="str">
            <v>FT</v>
          </cell>
        </row>
        <row r="21">
          <cell r="B21">
            <v>99689</v>
          </cell>
          <cell r="F21" t="str">
            <v>FT</v>
          </cell>
        </row>
        <row r="22">
          <cell r="B22">
            <v>99363</v>
          </cell>
          <cell r="F22" t="str">
            <v>FT</v>
          </cell>
        </row>
        <row r="23">
          <cell r="B23">
            <v>99720</v>
          </cell>
          <cell r="F23" t="str">
            <v>FT</v>
          </cell>
        </row>
        <row r="24">
          <cell r="B24">
            <v>99609</v>
          </cell>
          <cell r="F24" t="str">
            <v>FT</v>
          </cell>
        </row>
        <row r="25">
          <cell r="B25">
            <v>99324</v>
          </cell>
          <cell r="F25" t="str">
            <v>FT</v>
          </cell>
        </row>
        <row r="26">
          <cell r="B26">
            <v>99648</v>
          </cell>
          <cell r="F26" t="str">
            <v>FT</v>
          </cell>
        </row>
        <row r="27">
          <cell r="B27">
            <v>98825</v>
          </cell>
          <cell r="F27" t="str">
            <v>FT</v>
          </cell>
        </row>
        <row r="28">
          <cell r="B28">
            <v>98822</v>
          </cell>
          <cell r="F28" t="str">
            <v>FT</v>
          </cell>
        </row>
        <row r="29">
          <cell r="B29">
            <v>98942</v>
          </cell>
          <cell r="F29" t="str">
            <v>FT</v>
          </cell>
        </row>
        <row r="30">
          <cell r="B30">
            <v>99460</v>
          </cell>
          <cell r="F30" t="str">
            <v>FT</v>
          </cell>
        </row>
        <row r="31">
          <cell r="B31">
            <v>99589</v>
          </cell>
          <cell r="F31" t="str">
            <v>FT</v>
          </cell>
        </row>
        <row r="32">
          <cell r="B32">
            <v>99936</v>
          </cell>
          <cell r="F32" t="str">
            <v>FT</v>
          </cell>
        </row>
        <row r="33">
          <cell r="B33">
            <v>99618</v>
          </cell>
          <cell r="F33" t="str">
            <v>FT</v>
          </cell>
        </row>
        <row r="34">
          <cell r="B34">
            <v>99394</v>
          </cell>
          <cell r="F34" t="str">
            <v>FT</v>
          </cell>
        </row>
        <row r="35">
          <cell r="B35">
            <v>98802</v>
          </cell>
          <cell r="F35" t="str">
            <v>FT</v>
          </cell>
        </row>
        <row r="36">
          <cell r="B36">
            <v>99246</v>
          </cell>
          <cell r="F36" t="str">
            <v>FT</v>
          </cell>
        </row>
        <row r="37">
          <cell r="B37">
            <v>99189</v>
          </cell>
          <cell r="F37" t="str">
            <v>FT</v>
          </cell>
        </row>
        <row r="38">
          <cell r="B38">
            <v>99911</v>
          </cell>
          <cell r="F38" t="str">
            <v>FT</v>
          </cell>
        </row>
        <row r="39">
          <cell r="B39">
            <v>99344</v>
          </cell>
          <cell r="F39" t="str">
            <v>FT</v>
          </cell>
        </row>
        <row r="40">
          <cell r="B40">
            <v>99555</v>
          </cell>
          <cell r="F40" t="str">
            <v>FT</v>
          </cell>
        </row>
        <row r="41">
          <cell r="B41">
            <v>98828</v>
          </cell>
          <cell r="F41" t="str">
            <v>FT</v>
          </cell>
        </row>
        <row r="42">
          <cell r="B42">
            <v>99579</v>
          </cell>
          <cell r="F42" t="str">
            <v>FT</v>
          </cell>
        </row>
        <row r="43">
          <cell r="B43">
            <v>99985</v>
          </cell>
          <cell r="F43" t="str">
            <v>FT</v>
          </cell>
        </row>
        <row r="44">
          <cell r="B44">
            <v>99445</v>
          </cell>
          <cell r="F44" t="str">
            <v>FT</v>
          </cell>
        </row>
        <row r="45">
          <cell r="B45">
            <v>0</v>
          </cell>
          <cell r="F45" t="str">
            <v>VAC-FT</v>
          </cell>
        </row>
        <row r="46">
          <cell r="B46">
            <v>0</v>
          </cell>
          <cell r="F46" t="str">
            <v>VAC-FT</v>
          </cell>
        </row>
      </sheetData>
      <sheetData sheetId="8">
        <row r="2">
          <cell r="B2" t="str">
            <v>Southeast</v>
          </cell>
        </row>
        <row r="4">
          <cell r="B4" t="str">
            <v>ID</v>
          </cell>
          <cell r="F4" t="str">
            <v>FT/PT</v>
          </cell>
        </row>
        <row r="5">
          <cell r="B5">
            <v>99626</v>
          </cell>
          <cell r="F5" t="str">
            <v>FT</v>
          </cell>
        </row>
        <row r="6">
          <cell r="B6">
            <v>99975</v>
          </cell>
          <cell r="F6" t="str">
            <v>FT</v>
          </cell>
        </row>
        <row r="7">
          <cell r="B7">
            <v>98840</v>
          </cell>
          <cell r="F7" t="str">
            <v>FT</v>
          </cell>
        </row>
        <row r="8">
          <cell r="B8">
            <v>99323</v>
          </cell>
          <cell r="F8" t="str">
            <v>FT</v>
          </cell>
        </row>
        <row r="9">
          <cell r="B9">
            <v>99449</v>
          </cell>
          <cell r="F9" t="str">
            <v>FT</v>
          </cell>
        </row>
        <row r="10">
          <cell r="B10">
            <v>99639</v>
          </cell>
          <cell r="F10" t="str">
            <v>FT</v>
          </cell>
        </row>
        <row r="11">
          <cell r="B11">
            <v>98807</v>
          </cell>
          <cell r="F11" t="str">
            <v>FT</v>
          </cell>
        </row>
        <row r="12">
          <cell r="B12">
            <v>10014</v>
          </cell>
          <cell r="F12" t="str">
            <v>FT</v>
          </cell>
        </row>
        <row r="13">
          <cell r="B13">
            <v>99542</v>
          </cell>
          <cell r="F13" t="str">
            <v>FT</v>
          </cell>
        </row>
        <row r="14">
          <cell r="B14">
            <v>99092</v>
          </cell>
          <cell r="F14" t="str">
            <v>FT</v>
          </cell>
        </row>
        <row r="15">
          <cell r="B15">
            <v>99410</v>
          </cell>
          <cell r="F15" t="str">
            <v>FT</v>
          </cell>
        </row>
        <row r="16">
          <cell r="B16">
            <v>99271</v>
          </cell>
          <cell r="F16" t="str">
            <v>FT</v>
          </cell>
        </row>
        <row r="17">
          <cell r="B17">
            <v>98805</v>
          </cell>
          <cell r="F17" t="str">
            <v>FT</v>
          </cell>
        </row>
        <row r="18">
          <cell r="B18">
            <v>99698</v>
          </cell>
          <cell r="F18" t="str">
            <v>FT</v>
          </cell>
        </row>
        <row r="19">
          <cell r="B19">
            <v>99432</v>
          </cell>
          <cell r="F19" t="str">
            <v>FT</v>
          </cell>
        </row>
        <row r="20">
          <cell r="B20">
            <v>99411</v>
          </cell>
          <cell r="F20" t="str">
            <v>FT</v>
          </cell>
        </row>
        <row r="21">
          <cell r="B21">
            <v>99329</v>
          </cell>
          <cell r="F21" t="str">
            <v>FT</v>
          </cell>
        </row>
        <row r="22">
          <cell r="B22">
            <v>99455</v>
          </cell>
          <cell r="F22" t="str">
            <v>FT</v>
          </cell>
        </row>
        <row r="23">
          <cell r="B23">
            <v>99683</v>
          </cell>
          <cell r="F23" t="str">
            <v>FT</v>
          </cell>
        </row>
        <row r="24">
          <cell r="B24">
            <v>13513</v>
          </cell>
          <cell r="F24" t="str">
            <v>FT</v>
          </cell>
        </row>
        <row r="25">
          <cell r="B25">
            <v>99219</v>
          </cell>
          <cell r="F25" t="str">
            <v>FT</v>
          </cell>
        </row>
        <row r="26">
          <cell r="B26">
            <v>714</v>
          </cell>
          <cell r="F26" t="str">
            <v>FT</v>
          </cell>
        </row>
        <row r="27">
          <cell r="B27">
            <v>1002</v>
          </cell>
          <cell r="F27" t="str">
            <v>PT</v>
          </cell>
        </row>
        <row r="28">
          <cell r="B28">
            <v>16157</v>
          </cell>
          <cell r="F28" t="str">
            <v>PT</v>
          </cell>
        </row>
        <row r="29">
          <cell r="B29">
            <v>99605</v>
          </cell>
          <cell r="F29" t="str">
            <v>FT</v>
          </cell>
        </row>
        <row r="30">
          <cell r="B30">
            <v>601</v>
          </cell>
          <cell r="F30" t="str">
            <v>FT</v>
          </cell>
        </row>
        <row r="31">
          <cell r="B31">
            <v>99205</v>
          </cell>
          <cell r="F31" t="str">
            <v>PT</v>
          </cell>
        </row>
        <row r="32">
          <cell r="B32">
            <v>99108</v>
          </cell>
          <cell r="F32" t="str">
            <v>FT</v>
          </cell>
        </row>
        <row r="33">
          <cell r="B33">
            <v>99353</v>
          </cell>
          <cell r="F33" t="str">
            <v>FT</v>
          </cell>
        </row>
        <row r="34">
          <cell r="B34">
            <v>98809</v>
          </cell>
          <cell r="F34" t="str">
            <v>FT</v>
          </cell>
        </row>
        <row r="35">
          <cell r="B35">
            <v>717</v>
          </cell>
          <cell r="F35" t="str">
            <v>FT</v>
          </cell>
        </row>
        <row r="36">
          <cell r="B36">
            <v>99206</v>
          </cell>
          <cell r="F36" t="str">
            <v>FT</v>
          </cell>
        </row>
        <row r="37">
          <cell r="B37">
            <v>10015</v>
          </cell>
          <cell r="F37" t="str">
            <v>FT</v>
          </cell>
        </row>
        <row r="38">
          <cell r="B38">
            <v>99612</v>
          </cell>
          <cell r="F38" t="str">
            <v>FT</v>
          </cell>
        </row>
        <row r="39">
          <cell r="B39">
            <v>99118</v>
          </cell>
          <cell r="F39" t="str">
            <v>FT</v>
          </cell>
        </row>
        <row r="40">
          <cell r="B40">
            <v>99655</v>
          </cell>
          <cell r="F40" t="str">
            <v>FT</v>
          </cell>
        </row>
        <row r="41">
          <cell r="B41">
            <v>10060</v>
          </cell>
          <cell r="F41" t="str">
            <v>FT</v>
          </cell>
        </row>
        <row r="42">
          <cell r="B42">
            <v>99954</v>
          </cell>
          <cell r="F42" t="str">
            <v>FT</v>
          </cell>
        </row>
        <row r="43">
          <cell r="B43">
            <v>362</v>
          </cell>
          <cell r="F43" t="str">
            <v>PT</v>
          </cell>
        </row>
        <row r="44">
          <cell r="B44">
            <v>99282</v>
          </cell>
          <cell r="F44" t="str">
            <v>FT</v>
          </cell>
        </row>
        <row r="45">
          <cell r="B45">
            <v>99987</v>
          </cell>
          <cell r="F45" t="str">
            <v>FT</v>
          </cell>
        </row>
        <row r="46">
          <cell r="B46">
            <v>524</v>
          </cell>
          <cell r="F46" t="str">
            <v>FT</v>
          </cell>
        </row>
        <row r="47">
          <cell r="B47">
            <v>99711</v>
          </cell>
          <cell r="F47" t="str">
            <v>FT</v>
          </cell>
        </row>
        <row r="48">
          <cell r="B48">
            <v>98971</v>
          </cell>
          <cell r="F48" t="str">
            <v>FT</v>
          </cell>
        </row>
        <row r="49">
          <cell r="B49">
            <v>523</v>
          </cell>
          <cell r="F49" t="str">
            <v>FT</v>
          </cell>
        </row>
        <row r="50">
          <cell r="B50">
            <v>98806</v>
          </cell>
          <cell r="F50" t="str">
            <v>FT</v>
          </cell>
        </row>
        <row r="51">
          <cell r="B51">
            <v>99859</v>
          </cell>
          <cell r="F51" t="str">
            <v>FT</v>
          </cell>
        </row>
        <row r="52">
          <cell r="B52">
            <v>98976</v>
          </cell>
          <cell r="F52" t="str">
            <v>FT</v>
          </cell>
        </row>
        <row r="53">
          <cell r="B53">
            <v>680</v>
          </cell>
          <cell r="F53" t="str">
            <v>FT</v>
          </cell>
        </row>
        <row r="54">
          <cell r="B54">
            <v>99334</v>
          </cell>
          <cell r="F54" t="str">
            <v>FT</v>
          </cell>
        </row>
        <row r="55">
          <cell r="B55">
            <v>99519</v>
          </cell>
          <cell r="F55" t="str">
            <v>FT</v>
          </cell>
        </row>
        <row r="56">
          <cell r="B56">
            <v>99587</v>
          </cell>
          <cell r="F56" t="str">
            <v>FT</v>
          </cell>
        </row>
        <row r="57">
          <cell r="B57">
            <v>99593</v>
          </cell>
          <cell r="F57" t="str">
            <v>FT</v>
          </cell>
        </row>
        <row r="58">
          <cell r="B58">
            <v>38956</v>
          </cell>
          <cell r="F58" t="str">
            <v>FT</v>
          </cell>
        </row>
        <row r="59">
          <cell r="B59">
            <v>99063</v>
          </cell>
          <cell r="F59" t="str">
            <v>FT</v>
          </cell>
        </row>
        <row r="60">
          <cell r="B60">
            <v>98668</v>
          </cell>
          <cell r="F60" t="str">
            <v>FT</v>
          </cell>
        </row>
        <row r="61">
          <cell r="B61">
            <v>99713</v>
          </cell>
          <cell r="F61" t="str">
            <v>FT</v>
          </cell>
        </row>
        <row r="62">
          <cell r="B62">
            <v>99576</v>
          </cell>
          <cell r="F62" t="str">
            <v>FT</v>
          </cell>
        </row>
        <row r="63">
          <cell r="B63">
            <v>98897</v>
          </cell>
          <cell r="F63" t="str">
            <v>FT</v>
          </cell>
        </row>
        <row r="64">
          <cell r="B64">
            <v>99017</v>
          </cell>
          <cell r="F64" t="str">
            <v>FT</v>
          </cell>
        </row>
        <row r="65">
          <cell r="B65">
            <v>99658</v>
          </cell>
          <cell r="F65" t="str">
            <v>FT</v>
          </cell>
        </row>
        <row r="66">
          <cell r="B66">
            <v>99969</v>
          </cell>
          <cell r="F66" t="str">
            <v>FT</v>
          </cell>
        </row>
        <row r="67">
          <cell r="B67">
            <v>99146</v>
          </cell>
          <cell r="F67" t="str">
            <v>FT</v>
          </cell>
        </row>
        <row r="68">
          <cell r="B68">
            <v>99983</v>
          </cell>
          <cell r="F68" t="str">
            <v>FT</v>
          </cell>
        </row>
        <row r="69">
          <cell r="B69">
            <v>99682</v>
          </cell>
          <cell r="F69" t="str">
            <v>FT</v>
          </cell>
        </row>
        <row r="70">
          <cell r="B70">
            <v>99986</v>
          </cell>
          <cell r="F70" t="str">
            <v>FT</v>
          </cell>
        </row>
        <row r="71">
          <cell r="B71">
            <v>99728</v>
          </cell>
          <cell r="F71" t="str">
            <v>FT</v>
          </cell>
        </row>
        <row r="72">
          <cell r="B72">
            <v>99938</v>
          </cell>
          <cell r="F72" t="str">
            <v>FT</v>
          </cell>
        </row>
        <row r="73">
          <cell r="B73">
            <v>99606</v>
          </cell>
          <cell r="F73" t="str">
            <v>FT</v>
          </cell>
        </row>
        <row r="74">
          <cell r="B74">
            <v>99729</v>
          </cell>
          <cell r="F74" t="str">
            <v>FT</v>
          </cell>
        </row>
        <row r="75">
          <cell r="B75">
            <v>99610</v>
          </cell>
          <cell r="F75" t="str">
            <v>FT</v>
          </cell>
        </row>
        <row r="76">
          <cell r="B76">
            <v>98860</v>
          </cell>
          <cell r="F76" t="str">
            <v>FT</v>
          </cell>
        </row>
        <row r="77">
          <cell r="B77">
            <v>99052</v>
          </cell>
          <cell r="F77" t="str">
            <v>FT</v>
          </cell>
        </row>
        <row r="78">
          <cell r="B78">
            <v>99080</v>
          </cell>
          <cell r="F78" t="str">
            <v>FT</v>
          </cell>
        </row>
        <row r="79">
          <cell r="B79">
            <v>99727</v>
          </cell>
          <cell r="F79" t="str">
            <v>FT</v>
          </cell>
        </row>
        <row r="80">
          <cell r="B80">
            <v>98726</v>
          </cell>
          <cell r="F80" t="str">
            <v>FT</v>
          </cell>
        </row>
        <row r="81">
          <cell r="B81">
            <v>99262</v>
          </cell>
          <cell r="F81" t="str">
            <v>FT</v>
          </cell>
        </row>
        <row r="82">
          <cell r="B82">
            <v>483</v>
          </cell>
          <cell r="F82" t="str">
            <v>FT</v>
          </cell>
        </row>
        <row r="83">
          <cell r="B83">
            <v>68605</v>
          </cell>
          <cell r="F83" t="str">
            <v>FT</v>
          </cell>
        </row>
        <row r="84">
          <cell r="B84">
            <v>99425</v>
          </cell>
          <cell r="F84" t="str">
            <v>FT</v>
          </cell>
        </row>
        <row r="85">
          <cell r="B85">
            <v>99076</v>
          </cell>
          <cell r="F85" t="str">
            <v>FT</v>
          </cell>
        </row>
        <row r="86">
          <cell r="B86">
            <v>99464</v>
          </cell>
          <cell r="F86" t="str">
            <v>FT</v>
          </cell>
        </row>
        <row r="87">
          <cell r="B87">
            <v>99939</v>
          </cell>
          <cell r="F87" t="str">
            <v>FT</v>
          </cell>
        </row>
        <row r="88">
          <cell r="B88">
            <v>99018</v>
          </cell>
          <cell r="F88" t="str">
            <v>FT</v>
          </cell>
        </row>
        <row r="89">
          <cell r="B89">
            <v>99571</v>
          </cell>
          <cell r="F89" t="str">
            <v>FT</v>
          </cell>
        </row>
        <row r="90">
          <cell r="B90">
            <v>99956</v>
          </cell>
          <cell r="F90" t="str">
            <v>FT</v>
          </cell>
        </row>
        <row r="91">
          <cell r="B91">
            <v>99982</v>
          </cell>
          <cell r="F91" t="str">
            <v>FT</v>
          </cell>
        </row>
        <row r="92">
          <cell r="B92">
            <v>99559</v>
          </cell>
          <cell r="F92" t="str">
            <v>FT</v>
          </cell>
        </row>
        <row r="93">
          <cell r="B93">
            <v>99940</v>
          </cell>
          <cell r="F93" t="str">
            <v>FT</v>
          </cell>
        </row>
        <row r="94">
          <cell r="B94">
            <v>99688</v>
          </cell>
          <cell r="F94" t="str">
            <v>FT</v>
          </cell>
        </row>
        <row r="95">
          <cell r="B95">
            <v>98954</v>
          </cell>
          <cell r="F95" t="str">
            <v>FT</v>
          </cell>
        </row>
        <row r="96">
          <cell r="B96">
            <v>99953</v>
          </cell>
          <cell r="F96" t="str">
            <v>FT</v>
          </cell>
        </row>
        <row r="97">
          <cell r="B97">
            <v>98743</v>
          </cell>
          <cell r="F97" t="str">
            <v>FT</v>
          </cell>
        </row>
        <row r="98">
          <cell r="B98">
            <v>710</v>
          </cell>
          <cell r="F98" t="str">
            <v>FT</v>
          </cell>
        </row>
        <row r="99">
          <cell r="B99">
            <v>98984</v>
          </cell>
          <cell r="F99" t="str">
            <v>FT</v>
          </cell>
        </row>
        <row r="100">
          <cell r="B100">
            <v>99747</v>
          </cell>
          <cell r="F100" t="str">
            <v>FT</v>
          </cell>
        </row>
        <row r="101">
          <cell r="B101">
            <v>99706</v>
          </cell>
          <cell r="F101" t="str">
            <v>FT</v>
          </cell>
        </row>
        <row r="102">
          <cell r="B102">
            <v>99583</v>
          </cell>
          <cell r="F102" t="str">
            <v>FT</v>
          </cell>
        </row>
        <row r="103">
          <cell r="B103">
            <v>652</v>
          </cell>
          <cell r="F103" t="str">
            <v>FT</v>
          </cell>
        </row>
        <row r="104">
          <cell r="B104">
            <v>360</v>
          </cell>
          <cell r="F104" t="str">
            <v>FT</v>
          </cell>
        </row>
        <row r="105">
          <cell r="B105">
            <v>98711</v>
          </cell>
          <cell r="F105" t="str">
            <v>FT</v>
          </cell>
        </row>
        <row r="106">
          <cell r="B106">
            <v>99233</v>
          </cell>
          <cell r="F106" t="str">
            <v>FT</v>
          </cell>
        </row>
        <row r="107">
          <cell r="B107">
            <v>1013</v>
          </cell>
          <cell r="F107" t="str">
            <v>FT</v>
          </cell>
        </row>
        <row r="108">
          <cell r="B108">
            <v>613</v>
          </cell>
          <cell r="F108" t="str">
            <v>FT</v>
          </cell>
        </row>
        <row r="109">
          <cell r="B109">
            <v>99356</v>
          </cell>
          <cell r="F109" t="str">
            <v>FT</v>
          </cell>
        </row>
        <row r="110">
          <cell r="B110">
            <v>99649</v>
          </cell>
          <cell r="F110" t="str">
            <v>FT</v>
          </cell>
        </row>
        <row r="111">
          <cell r="B111">
            <v>99185</v>
          </cell>
          <cell r="F111" t="str">
            <v>FT</v>
          </cell>
        </row>
        <row r="112">
          <cell r="B112">
            <v>99941</v>
          </cell>
          <cell r="F112" t="str">
            <v>FT</v>
          </cell>
        </row>
        <row r="113">
          <cell r="B113">
            <v>99795</v>
          </cell>
          <cell r="F113" t="str">
            <v>FT</v>
          </cell>
        </row>
        <row r="114">
          <cell r="B114">
            <v>99521</v>
          </cell>
          <cell r="F114" t="str">
            <v>FT</v>
          </cell>
        </row>
        <row r="115">
          <cell r="B115">
            <v>99326</v>
          </cell>
          <cell r="F115" t="str">
            <v>FT</v>
          </cell>
        </row>
        <row r="116">
          <cell r="B116">
            <v>697</v>
          </cell>
          <cell r="F116" t="str">
            <v>FT</v>
          </cell>
        </row>
        <row r="117">
          <cell r="B117">
            <v>0</v>
          </cell>
          <cell r="F117" t="str">
            <v>VAC-FT</v>
          </cell>
        </row>
        <row r="118">
          <cell r="B118">
            <v>0</v>
          </cell>
          <cell r="F118" t="str">
            <v>VAC-FT</v>
          </cell>
        </row>
        <row r="119">
          <cell r="B119">
            <v>0</v>
          </cell>
          <cell r="F119" t="str">
            <v>VAC-FT</v>
          </cell>
        </row>
      </sheetData>
      <sheetData sheetId="9">
        <row r="2">
          <cell r="B2" t="str">
            <v>South</v>
          </cell>
        </row>
        <row r="4">
          <cell r="B4" t="str">
            <v>ID</v>
          </cell>
          <cell r="F4" t="str">
            <v>FT/PT</v>
          </cell>
        </row>
        <row r="5">
          <cell r="B5">
            <v>99622</v>
          </cell>
          <cell r="F5" t="str">
            <v>FT</v>
          </cell>
        </row>
        <row r="6">
          <cell r="B6">
            <v>5427</v>
          </cell>
          <cell r="F6" t="str">
            <v>FT</v>
          </cell>
        </row>
        <row r="7">
          <cell r="B7">
            <v>293</v>
          </cell>
          <cell r="F7" t="str">
            <v>FT</v>
          </cell>
        </row>
        <row r="8">
          <cell r="B8">
            <v>99736</v>
          </cell>
          <cell r="F8" t="str">
            <v>FT</v>
          </cell>
        </row>
        <row r="9">
          <cell r="B9">
            <v>12246</v>
          </cell>
          <cell r="F9" t="str">
            <v>FT</v>
          </cell>
        </row>
        <row r="10">
          <cell r="B10">
            <v>10061</v>
          </cell>
          <cell r="F10" t="str">
            <v>FT</v>
          </cell>
        </row>
        <row r="11">
          <cell r="B11">
            <v>99431</v>
          </cell>
          <cell r="F11" t="str">
            <v>FT</v>
          </cell>
        </row>
        <row r="12">
          <cell r="B12">
            <v>446</v>
          </cell>
          <cell r="F12" t="str">
            <v>FT</v>
          </cell>
        </row>
        <row r="13">
          <cell r="B13">
            <v>99990</v>
          </cell>
          <cell r="F13" t="str">
            <v>FT</v>
          </cell>
        </row>
        <row r="14">
          <cell r="B14">
            <v>99020</v>
          </cell>
          <cell r="F14" t="str">
            <v>FT</v>
          </cell>
        </row>
        <row r="15">
          <cell r="B15">
            <v>30304</v>
          </cell>
          <cell r="F15" t="str">
            <v>FT</v>
          </cell>
        </row>
        <row r="16">
          <cell r="B16">
            <v>98957</v>
          </cell>
          <cell r="F16" t="str">
            <v>FT</v>
          </cell>
        </row>
        <row r="17">
          <cell r="B17">
            <v>99220</v>
          </cell>
          <cell r="F17" t="str">
            <v>FT</v>
          </cell>
        </row>
        <row r="18">
          <cell r="B18">
            <v>98902</v>
          </cell>
          <cell r="F18" t="str">
            <v>FT</v>
          </cell>
        </row>
        <row r="19">
          <cell r="B19">
            <v>48789</v>
          </cell>
          <cell r="F19" t="str">
            <v>FT</v>
          </cell>
        </row>
        <row r="20">
          <cell r="B20">
            <v>622</v>
          </cell>
          <cell r="F20" t="str">
            <v>FT</v>
          </cell>
        </row>
        <row r="21">
          <cell r="B21">
            <v>99947</v>
          </cell>
          <cell r="F21" t="str">
            <v>FT</v>
          </cell>
        </row>
        <row r="22">
          <cell r="B22">
            <v>99362</v>
          </cell>
          <cell r="F22" t="str">
            <v>FT</v>
          </cell>
        </row>
        <row r="23">
          <cell r="B23">
            <v>99754</v>
          </cell>
          <cell r="F23" t="str">
            <v>FT</v>
          </cell>
        </row>
        <row r="24">
          <cell r="B24">
            <v>98939</v>
          </cell>
          <cell r="F24" t="str">
            <v>FT</v>
          </cell>
        </row>
        <row r="25">
          <cell r="B25">
            <v>99762</v>
          </cell>
          <cell r="F25" t="str">
            <v>FT</v>
          </cell>
        </row>
        <row r="26">
          <cell r="B26">
            <v>99202</v>
          </cell>
          <cell r="F26" t="str">
            <v>FT</v>
          </cell>
        </row>
        <row r="27">
          <cell r="B27">
            <v>99532</v>
          </cell>
          <cell r="F27" t="str">
            <v>FT</v>
          </cell>
        </row>
        <row r="28">
          <cell r="B28">
            <v>99670</v>
          </cell>
          <cell r="F28" t="str">
            <v>FT</v>
          </cell>
        </row>
        <row r="29">
          <cell r="B29">
            <v>96892</v>
          </cell>
          <cell r="F29" t="str">
            <v>FT</v>
          </cell>
        </row>
        <row r="30">
          <cell r="B30">
            <v>294</v>
          </cell>
          <cell r="F30" t="str">
            <v>FT</v>
          </cell>
        </row>
        <row r="31">
          <cell r="B31">
            <v>99595</v>
          </cell>
          <cell r="F31" t="str">
            <v>PT</v>
          </cell>
        </row>
        <row r="32">
          <cell r="B32">
            <v>634</v>
          </cell>
          <cell r="F32" t="str">
            <v>PT</v>
          </cell>
        </row>
        <row r="33">
          <cell r="B33">
            <v>99350</v>
          </cell>
          <cell r="F33" t="str">
            <v>PT</v>
          </cell>
        </row>
        <row r="34">
          <cell r="B34">
            <v>99768</v>
          </cell>
          <cell r="F34" t="str">
            <v>PT</v>
          </cell>
        </row>
        <row r="35">
          <cell r="B35">
            <v>1005</v>
          </cell>
          <cell r="F35" t="str">
            <v>PT</v>
          </cell>
        </row>
        <row r="36">
          <cell r="B36">
            <v>0</v>
          </cell>
          <cell r="F36" t="str">
            <v>VAC-FT</v>
          </cell>
        </row>
        <row r="37">
          <cell r="B37">
            <v>0</v>
          </cell>
          <cell r="F37" t="str">
            <v>VAC-PT</v>
          </cell>
        </row>
      </sheetData>
      <sheetData sheetId="10">
        <row r="1">
          <cell r="B1">
            <v>0</v>
          </cell>
        </row>
        <row r="2">
          <cell r="B2" t="str">
            <v>West</v>
          </cell>
        </row>
        <row r="3">
          <cell r="B3">
            <v>0</v>
          </cell>
        </row>
        <row r="4">
          <cell r="B4" t="str">
            <v>ID</v>
          </cell>
          <cell r="F4" t="str">
            <v>FT/PT</v>
          </cell>
        </row>
        <row r="5">
          <cell r="B5">
            <v>99296</v>
          </cell>
          <cell r="F5" t="str">
            <v>FT</v>
          </cell>
        </row>
        <row r="6">
          <cell r="B6">
            <v>99786</v>
          </cell>
          <cell r="F6" t="str">
            <v>FT</v>
          </cell>
        </row>
        <row r="7">
          <cell r="B7">
            <v>99423</v>
          </cell>
          <cell r="F7" t="str">
            <v>FT</v>
          </cell>
        </row>
        <row r="8">
          <cell r="B8">
            <v>99641</v>
          </cell>
          <cell r="F8" t="str">
            <v>FT</v>
          </cell>
        </row>
        <row r="9">
          <cell r="B9">
            <v>99756</v>
          </cell>
          <cell r="F9" t="str">
            <v>FT</v>
          </cell>
        </row>
        <row r="10">
          <cell r="B10">
            <v>99638</v>
          </cell>
          <cell r="F10" t="str">
            <v>FT</v>
          </cell>
        </row>
        <row r="11">
          <cell r="B11">
            <v>99679</v>
          </cell>
          <cell r="F11" t="str">
            <v>FT</v>
          </cell>
        </row>
        <row r="12">
          <cell r="B12">
            <v>99580</v>
          </cell>
          <cell r="F12" t="str">
            <v>FT</v>
          </cell>
        </row>
        <row r="13">
          <cell r="B13">
            <v>99883</v>
          </cell>
          <cell r="F13" t="str">
            <v>FT</v>
          </cell>
        </row>
        <row r="14">
          <cell r="B14">
            <v>1007</v>
          </cell>
          <cell r="F14" t="str">
            <v>FT</v>
          </cell>
        </row>
        <row r="15">
          <cell r="B15">
            <v>99964</v>
          </cell>
          <cell r="F15" t="str">
            <v>FT</v>
          </cell>
        </row>
        <row r="16">
          <cell r="B16">
            <v>99963</v>
          </cell>
          <cell r="F16" t="str">
            <v>FT</v>
          </cell>
        </row>
        <row r="17">
          <cell r="B17">
            <v>99773</v>
          </cell>
          <cell r="F17" t="str">
            <v>FT</v>
          </cell>
        </row>
        <row r="18">
          <cell r="B18">
            <v>98992</v>
          </cell>
          <cell r="F18" t="str">
            <v>FT</v>
          </cell>
        </row>
        <row r="19">
          <cell r="B19">
            <v>99739</v>
          </cell>
          <cell r="F19" t="str">
            <v>FT</v>
          </cell>
        </row>
        <row r="20">
          <cell r="B20">
            <v>98861</v>
          </cell>
          <cell r="F20" t="str">
            <v>FT</v>
          </cell>
        </row>
        <row r="21">
          <cell r="B21">
            <v>99977</v>
          </cell>
          <cell r="F21" t="str">
            <v>FT</v>
          </cell>
        </row>
        <row r="22">
          <cell r="B22">
            <v>99929</v>
          </cell>
          <cell r="F22" t="str">
            <v>FT</v>
          </cell>
        </row>
        <row r="23">
          <cell r="B23">
            <v>99931</v>
          </cell>
          <cell r="F23" t="str">
            <v>FT</v>
          </cell>
        </row>
        <row r="24">
          <cell r="B24">
            <v>99184</v>
          </cell>
          <cell r="F24" t="str">
            <v>FT</v>
          </cell>
        </row>
        <row r="25">
          <cell r="B25">
            <v>1014</v>
          </cell>
          <cell r="F25" t="str">
            <v>FT</v>
          </cell>
        </row>
        <row r="26">
          <cell r="B26">
            <v>99400</v>
          </cell>
          <cell r="F26" t="str">
            <v>FT</v>
          </cell>
        </row>
        <row r="27">
          <cell r="B27">
            <v>99881</v>
          </cell>
          <cell r="F27" t="str">
            <v>FT</v>
          </cell>
        </row>
        <row r="28">
          <cell r="B28">
            <v>1003</v>
          </cell>
          <cell r="F28" t="str">
            <v>FT</v>
          </cell>
        </row>
        <row r="29">
          <cell r="B29">
            <v>99500</v>
          </cell>
          <cell r="F29" t="str">
            <v>FT</v>
          </cell>
        </row>
        <row r="30">
          <cell r="B30">
            <v>99147</v>
          </cell>
          <cell r="F30" t="str">
            <v>FT</v>
          </cell>
        </row>
        <row r="31">
          <cell r="B31">
            <v>99217</v>
          </cell>
          <cell r="F31" t="str">
            <v>FT</v>
          </cell>
        </row>
        <row r="32">
          <cell r="B32">
            <v>99966</v>
          </cell>
          <cell r="F32" t="str">
            <v>FT</v>
          </cell>
        </row>
        <row r="33">
          <cell r="B33">
            <v>99976</v>
          </cell>
          <cell r="F33" t="str">
            <v>FT</v>
          </cell>
        </row>
        <row r="34">
          <cell r="B34">
            <v>99995</v>
          </cell>
          <cell r="F34" t="str">
            <v>FT</v>
          </cell>
        </row>
        <row r="35">
          <cell r="B35">
            <v>99724</v>
          </cell>
          <cell r="F35" t="str">
            <v>FT</v>
          </cell>
        </row>
        <row r="36">
          <cell r="B36">
            <v>99066</v>
          </cell>
          <cell r="F36" t="str">
            <v>FT</v>
          </cell>
        </row>
        <row r="37">
          <cell r="B37">
            <v>99748</v>
          </cell>
          <cell r="F37" t="str">
            <v>FT</v>
          </cell>
        </row>
        <row r="38">
          <cell r="B38">
            <v>1004</v>
          </cell>
          <cell r="F38" t="str">
            <v>FT</v>
          </cell>
        </row>
        <row r="39">
          <cell r="B39">
            <v>99475</v>
          </cell>
          <cell r="F39" t="str">
            <v>FT</v>
          </cell>
        </row>
      </sheetData>
      <sheetData sheetId="11">
        <row r="1">
          <cell r="B1">
            <v>0</v>
          </cell>
          <cell r="G1">
            <v>0</v>
          </cell>
        </row>
        <row r="2">
          <cell r="B2" t="str">
            <v>Corporate</v>
          </cell>
          <cell r="G2">
            <v>0</v>
          </cell>
        </row>
        <row r="3">
          <cell r="B3">
            <v>0</v>
          </cell>
          <cell r="G3">
            <v>0</v>
          </cell>
        </row>
        <row r="4">
          <cell r="B4" t="str">
            <v>ID</v>
          </cell>
          <cell r="G4" t="str">
            <v>FT/PT</v>
          </cell>
        </row>
        <row r="5">
          <cell r="B5">
            <v>99915</v>
          </cell>
          <cell r="G5" t="str">
            <v>FT</v>
          </cell>
        </row>
        <row r="6">
          <cell r="B6">
            <v>99660</v>
          </cell>
          <cell r="G6" t="str">
            <v>FT</v>
          </cell>
        </row>
        <row r="7">
          <cell r="B7">
            <v>99503</v>
          </cell>
          <cell r="G7" t="str">
            <v>FT</v>
          </cell>
        </row>
        <row r="8">
          <cell r="B8">
            <v>99738</v>
          </cell>
          <cell r="G8" t="str">
            <v>FT</v>
          </cell>
        </row>
        <row r="9">
          <cell r="B9">
            <v>99820</v>
          </cell>
          <cell r="G9" t="str">
            <v>FT</v>
          </cell>
        </row>
        <row r="10">
          <cell r="B10">
            <v>99677</v>
          </cell>
          <cell r="G10" t="str">
            <v>FT</v>
          </cell>
        </row>
        <row r="11">
          <cell r="B11">
            <v>625</v>
          </cell>
          <cell r="G11" t="str">
            <v>FT</v>
          </cell>
        </row>
        <row r="12">
          <cell r="B12">
            <v>99961</v>
          </cell>
          <cell r="G12" t="str">
            <v>FT</v>
          </cell>
        </row>
        <row r="13">
          <cell r="B13">
            <v>1001</v>
          </cell>
          <cell r="G13" t="str">
            <v>FT</v>
          </cell>
        </row>
        <row r="14">
          <cell r="B14">
            <v>99621</v>
          </cell>
          <cell r="G14" t="str">
            <v>FT</v>
          </cell>
        </row>
        <row r="15">
          <cell r="B15">
            <v>99624</v>
          </cell>
          <cell r="G15" t="str">
            <v>FT</v>
          </cell>
        </row>
        <row r="16">
          <cell r="B16">
            <v>99823</v>
          </cell>
          <cell r="G16" t="str">
            <v>FT</v>
          </cell>
        </row>
        <row r="17">
          <cell r="B17">
            <v>760</v>
          </cell>
          <cell r="G17" t="str">
            <v>FT</v>
          </cell>
        </row>
        <row r="18">
          <cell r="B18">
            <v>98872</v>
          </cell>
          <cell r="G18" t="str">
            <v>FT</v>
          </cell>
        </row>
        <row r="19">
          <cell r="B19">
            <v>99191</v>
          </cell>
          <cell r="G19" t="str">
            <v>FT</v>
          </cell>
        </row>
        <row r="20">
          <cell r="B20">
            <v>99895</v>
          </cell>
          <cell r="G20" t="str">
            <v>FT</v>
          </cell>
        </row>
        <row r="21">
          <cell r="B21">
            <v>99945</v>
          </cell>
          <cell r="G21" t="str">
            <v>FT</v>
          </cell>
        </row>
        <row r="22">
          <cell r="B22">
            <v>99997</v>
          </cell>
          <cell r="G22" t="str">
            <v>FT</v>
          </cell>
        </row>
        <row r="23">
          <cell r="B23">
            <v>99946</v>
          </cell>
          <cell r="G23" t="str">
            <v>PT</v>
          </cell>
        </row>
        <row r="24">
          <cell r="B24">
            <v>99694</v>
          </cell>
          <cell r="G24" t="str">
            <v>FT</v>
          </cell>
        </row>
        <row r="25">
          <cell r="B25">
            <v>99548</v>
          </cell>
          <cell r="G25" t="str">
            <v>FT</v>
          </cell>
        </row>
        <row r="26">
          <cell r="B26">
            <v>0</v>
          </cell>
          <cell r="G26" t="str">
            <v>VAC-FT</v>
          </cell>
        </row>
        <row r="27">
          <cell r="B27">
            <v>0</v>
          </cell>
          <cell r="G27" t="str">
            <v>FT: 20 PT: 1</v>
          </cell>
        </row>
        <row r="28">
          <cell r="B28">
            <v>0</v>
          </cell>
          <cell r="G28">
            <v>0</v>
          </cell>
        </row>
        <row r="29">
          <cell r="B29">
            <v>99687</v>
          </cell>
          <cell r="G29" t="str">
            <v>FT</v>
          </cell>
        </row>
        <row r="30">
          <cell r="B30">
            <v>99918</v>
          </cell>
          <cell r="G30" t="str">
            <v>FT</v>
          </cell>
        </row>
        <row r="31">
          <cell r="B31">
            <v>99981</v>
          </cell>
          <cell r="G31" t="str">
            <v>FT</v>
          </cell>
        </row>
        <row r="32">
          <cell r="B32">
            <v>99980</v>
          </cell>
          <cell r="G32" t="str">
            <v>FT</v>
          </cell>
        </row>
        <row r="33">
          <cell r="B33">
            <v>98886</v>
          </cell>
          <cell r="G33" t="str">
            <v>FT</v>
          </cell>
        </row>
        <row r="34">
          <cell r="B34">
            <v>0</v>
          </cell>
          <cell r="G34" t="str">
            <v>FT: 5 PT: 0</v>
          </cell>
        </row>
        <row r="35">
          <cell r="B35">
            <v>0</v>
          </cell>
          <cell r="G35">
            <v>0</v>
          </cell>
        </row>
        <row r="36">
          <cell r="B36">
            <v>99914</v>
          </cell>
          <cell r="G36" t="str">
            <v>FT</v>
          </cell>
        </row>
        <row r="37">
          <cell r="B37">
            <v>99855</v>
          </cell>
          <cell r="G37" t="str">
            <v>FT</v>
          </cell>
        </row>
        <row r="38">
          <cell r="B38">
            <v>99907</v>
          </cell>
          <cell r="G38" t="str">
            <v>FT</v>
          </cell>
        </row>
        <row r="39">
          <cell r="B39">
            <v>99696</v>
          </cell>
          <cell r="G39" t="str">
            <v>FT</v>
          </cell>
        </row>
        <row r="40">
          <cell r="B40">
            <v>99921</v>
          </cell>
          <cell r="G40" t="str">
            <v>FT</v>
          </cell>
        </row>
        <row r="41">
          <cell r="B41">
            <v>99925</v>
          </cell>
          <cell r="G41" t="str">
            <v>FT</v>
          </cell>
        </row>
        <row r="42">
          <cell r="B42">
            <v>99710</v>
          </cell>
          <cell r="G42" t="str">
            <v>FT</v>
          </cell>
        </row>
        <row r="43">
          <cell r="B43">
            <v>99779</v>
          </cell>
          <cell r="G43" t="str">
            <v>FT</v>
          </cell>
        </row>
        <row r="44">
          <cell r="B44">
            <v>0</v>
          </cell>
          <cell r="G44" t="str">
            <v>FT: 8 PT: 0</v>
          </cell>
        </row>
        <row r="45">
          <cell r="B45">
            <v>0</v>
          </cell>
          <cell r="G45">
            <v>0</v>
          </cell>
        </row>
        <row r="46">
          <cell r="B46">
            <v>99436</v>
          </cell>
          <cell r="G46" t="str">
            <v>FT</v>
          </cell>
        </row>
        <row r="47">
          <cell r="B47">
            <v>99875</v>
          </cell>
          <cell r="G47" t="str">
            <v>FT</v>
          </cell>
        </row>
        <row r="48">
          <cell r="B48">
            <v>99315</v>
          </cell>
          <cell r="G48" t="str">
            <v>FT</v>
          </cell>
        </row>
        <row r="49">
          <cell r="B49">
            <v>99717</v>
          </cell>
          <cell r="G49" t="str">
            <v>FT</v>
          </cell>
        </row>
        <row r="50">
          <cell r="B50">
            <v>99851</v>
          </cell>
          <cell r="G50" t="str">
            <v>FT</v>
          </cell>
        </row>
        <row r="51">
          <cell r="B51">
            <v>0</v>
          </cell>
          <cell r="G51" t="str">
            <v>FT: 5 PT: 0</v>
          </cell>
        </row>
        <row r="52">
          <cell r="B52">
            <v>0</v>
          </cell>
          <cell r="G52">
            <v>0</v>
          </cell>
        </row>
        <row r="53">
          <cell r="B53">
            <v>99803</v>
          </cell>
          <cell r="G53" t="str">
            <v>FT</v>
          </cell>
        </row>
        <row r="54">
          <cell r="B54">
            <v>99678</v>
          </cell>
          <cell r="G54" t="str">
            <v>FT</v>
          </cell>
        </row>
        <row r="55">
          <cell r="B55">
            <v>99924</v>
          </cell>
          <cell r="G55" t="str">
            <v>FT</v>
          </cell>
        </row>
        <row r="56">
          <cell r="B56">
            <v>99901</v>
          </cell>
          <cell r="G56" t="str">
            <v>FT</v>
          </cell>
        </row>
        <row r="57">
          <cell r="B57">
            <v>99970</v>
          </cell>
          <cell r="G57" t="str">
            <v>FT</v>
          </cell>
        </row>
        <row r="58">
          <cell r="B58">
            <v>99767</v>
          </cell>
          <cell r="G58" t="str">
            <v>FT</v>
          </cell>
        </row>
        <row r="59">
          <cell r="B59">
            <v>99971</v>
          </cell>
          <cell r="G59" t="str">
            <v>FT</v>
          </cell>
        </row>
        <row r="60">
          <cell r="B60">
            <v>99932</v>
          </cell>
          <cell r="G60" t="str">
            <v>FT</v>
          </cell>
        </row>
        <row r="61">
          <cell r="B61">
            <v>99427</v>
          </cell>
          <cell r="G61" t="str">
            <v>FT</v>
          </cell>
        </row>
        <row r="62">
          <cell r="B62">
            <v>99827</v>
          </cell>
          <cell r="G62" t="str">
            <v>FT</v>
          </cell>
        </row>
        <row r="63">
          <cell r="B63">
            <v>99876</v>
          </cell>
          <cell r="G63" t="str">
            <v>FT</v>
          </cell>
        </row>
        <row r="64">
          <cell r="B64">
            <v>99944</v>
          </cell>
          <cell r="G64" t="str">
            <v>FT</v>
          </cell>
        </row>
        <row r="65">
          <cell r="B65">
            <v>99790</v>
          </cell>
          <cell r="G65" t="str">
            <v>FT</v>
          </cell>
        </row>
        <row r="66">
          <cell r="B66">
            <v>0</v>
          </cell>
          <cell r="G66" t="str">
            <v>VAC-FT</v>
          </cell>
        </row>
        <row r="67">
          <cell r="B67">
            <v>0</v>
          </cell>
          <cell r="G67" t="str">
            <v>VAC-FT</v>
          </cell>
        </row>
        <row r="68">
          <cell r="B68">
            <v>0</v>
          </cell>
          <cell r="G68" t="str">
            <v>VAC-FT</v>
          </cell>
        </row>
        <row r="69">
          <cell r="B69">
            <v>0</v>
          </cell>
          <cell r="G69" t="str">
            <v>VAC-FT</v>
          </cell>
        </row>
        <row r="70">
          <cell r="B70">
            <v>0</v>
          </cell>
          <cell r="G70" t="str">
            <v>FT: 13 PT: 0</v>
          </cell>
        </row>
        <row r="71">
          <cell r="B71">
            <v>0</v>
          </cell>
          <cell r="G71">
            <v>0</v>
          </cell>
        </row>
        <row r="72">
          <cell r="B72">
            <v>98885</v>
          </cell>
          <cell r="G72" t="str">
            <v>FT</v>
          </cell>
        </row>
        <row r="73">
          <cell r="B73">
            <v>99644</v>
          </cell>
          <cell r="G73" t="str">
            <v>FT</v>
          </cell>
        </row>
        <row r="74">
          <cell r="B74">
            <v>99735</v>
          </cell>
          <cell r="G74" t="str">
            <v>FT</v>
          </cell>
        </row>
        <row r="75">
          <cell r="B75">
            <v>98717</v>
          </cell>
          <cell r="G75" t="str">
            <v>FT</v>
          </cell>
        </row>
        <row r="76">
          <cell r="B76">
            <v>99760</v>
          </cell>
          <cell r="G76" t="str">
            <v>FT</v>
          </cell>
        </row>
        <row r="77">
          <cell r="B77">
            <v>99714</v>
          </cell>
          <cell r="G77" t="str">
            <v>FT</v>
          </cell>
        </row>
        <row r="78">
          <cell r="B78">
            <v>98875</v>
          </cell>
          <cell r="G78" t="str">
            <v>FT</v>
          </cell>
        </row>
        <row r="79">
          <cell r="B79">
            <v>98989</v>
          </cell>
          <cell r="G79" t="str">
            <v>FT</v>
          </cell>
        </row>
        <row r="80">
          <cell r="B80">
            <v>99039</v>
          </cell>
          <cell r="G80" t="str">
            <v>FT</v>
          </cell>
        </row>
        <row r="81">
          <cell r="B81">
            <v>99538</v>
          </cell>
          <cell r="G81" t="str">
            <v>PT</v>
          </cell>
        </row>
        <row r="82">
          <cell r="B82">
            <v>0</v>
          </cell>
          <cell r="G82" t="str">
            <v>FT: 9 PT: 1</v>
          </cell>
        </row>
        <row r="83">
          <cell r="B83">
            <v>0</v>
          </cell>
          <cell r="G83">
            <v>0</v>
          </cell>
        </row>
        <row r="84">
          <cell r="B84">
            <v>99849</v>
          </cell>
          <cell r="G84" t="str">
            <v>FT</v>
          </cell>
        </row>
        <row r="85">
          <cell r="B85">
            <v>0</v>
          </cell>
          <cell r="G85" t="str">
            <v>FT: 1 PT: 0</v>
          </cell>
        </row>
        <row r="86">
          <cell r="B86">
            <v>0</v>
          </cell>
          <cell r="G86">
            <v>0</v>
          </cell>
        </row>
        <row r="87">
          <cell r="B87">
            <v>99856</v>
          </cell>
          <cell r="G87" t="str">
            <v>FT</v>
          </cell>
        </row>
        <row r="88">
          <cell r="B88">
            <v>99791</v>
          </cell>
          <cell r="G88" t="str">
            <v>FT</v>
          </cell>
        </row>
        <row r="89">
          <cell r="B89">
            <v>0</v>
          </cell>
          <cell r="G89" t="str">
            <v>FT: 2 PT: 0</v>
          </cell>
        </row>
        <row r="90">
          <cell r="B90">
            <v>0</v>
          </cell>
          <cell r="G90">
            <v>0</v>
          </cell>
        </row>
        <row r="91">
          <cell r="B91">
            <v>98669</v>
          </cell>
          <cell r="G91" t="str">
            <v>FT</v>
          </cell>
        </row>
        <row r="92">
          <cell r="B92">
            <v>99968</v>
          </cell>
          <cell r="G92" t="str">
            <v>FT</v>
          </cell>
        </row>
        <row r="93">
          <cell r="B93">
            <v>766</v>
          </cell>
          <cell r="G93" t="str">
            <v>FT</v>
          </cell>
        </row>
        <row r="94">
          <cell r="B94">
            <v>1008</v>
          </cell>
          <cell r="G94" t="str">
            <v>FT</v>
          </cell>
        </row>
        <row r="95">
          <cell r="B95">
            <v>98986</v>
          </cell>
          <cell r="G95" t="str">
            <v>FT</v>
          </cell>
        </row>
        <row r="96">
          <cell r="B96">
            <v>98712</v>
          </cell>
          <cell r="G96" t="str">
            <v>FT</v>
          </cell>
        </row>
        <row r="97">
          <cell r="B97">
            <v>99704</v>
          </cell>
          <cell r="G97" t="str">
            <v>FT</v>
          </cell>
        </row>
        <row r="98">
          <cell r="B98">
            <v>99942</v>
          </cell>
          <cell r="G98" t="str">
            <v>FT</v>
          </cell>
        </row>
        <row r="99">
          <cell r="B99">
            <v>1006</v>
          </cell>
          <cell r="G99" t="str">
            <v>FT</v>
          </cell>
        </row>
        <row r="100">
          <cell r="B100">
            <v>99558</v>
          </cell>
          <cell r="G100" t="str">
            <v>FT</v>
          </cell>
        </row>
        <row r="101">
          <cell r="B101">
            <v>99967</v>
          </cell>
          <cell r="G101" t="str">
            <v>FT</v>
          </cell>
        </row>
        <row r="102">
          <cell r="B102">
            <v>1009</v>
          </cell>
          <cell r="G102" t="str">
            <v>FT</v>
          </cell>
        </row>
        <row r="103">
          <cell r="B103">
            <v>99543</v>
          </cell>
          <cell r="G103" t="str">
            <v>FT</v>
          </cell>
        </row>
        <row r="104">
          <cell r="B104">
            <v>99926</v>
          </cell>
          <cell r="G104" t="str">
            <v>FT</v>
          </cell>
        </row>
        <row r="105">
          <cell r="B105">
            <v>99650</v>
          </cell>
          <cell r="G105" t="str">
            <v>FT</v>
          </cell>
        </row>
        <row r="106">
          <cell r="B106">
            <v>98953</v>
          </cell>
          <cell r="G106" t="str">
            <v>FT</v>
          </cell>
        </row>
        <row r="107">
          <cell r="B107">
            <v>99290</v>
          </cell>
          <cell r="G107" t="str">
            <v>FT</v>
          </cell>
        </row>
        <row r="108">
          <cell r="B108">
            <v>99979</v>
          </cell>
          <cell r="G108" t="str">
            <v>FT</v>
          </cell>
        </row>
        <row r="109">
          <cell r="B109">
            <v>99708</v>
          </cell>
          <cell r="G109" t="str">
            <v>FT</v>
          </cell>
        </row>
        <row r="110">
          <cell r="B110">
            <v>99950</v>
          </cell>
          <cell r="G110" t="str">
            <v>FT</v>
          </cell>
        </row>
        <row r="111">
          <cell r="B111">
            <v>99709</v>
          </cell>
          <cell r="G111" t="str">
            <v>FT</v>
          </cell>
        </row>
        <row r="112">
          <cell r="B112">
            <v>99965</v>
          </cell>
          <cell r="G112" t="str">
            <v>FT</v>
          </cell>
        </row>
        <row r="113">
          <cell r="B113">
            <v>99993</v>
          </cell>
          <cell r="G113" t="str">
            <v>FT</v>
          </cell>
        </row>
        <row r="114">
          <cell r="B114">
            <v>99585</v>
          </cell>
          <cell r="G114" t="str">
            <v>FT</v>
          </cell>
        </row>
        <row r="115">
          <cell r="B115">
            <v>99654</v>
          </cell>
          <cell r="G115" t="str">
            <v>FT</v>
          </cell>
        </row>
        <row r="116">
          <cell r="B116">
            <v>99707</v>
          </cell>
          <cell r="G116" t="str">
            <v>FT</v>
          </cell>
        </row>
        <row r="117">
          <cell r="B117">
            <v>98648</v>
          </cell>
          <cell r="G117" t="str">
            <v>FT</v>
          </cell>
        </row>
        <row r="118">
          <cell r="B118">
            <v>99651</v>
          </cell>
          <cell r="G118" t="str">
            <v>FT</v>
          </cell>
        </row>
        <row r="119">
          <cell r="B119">
            <v>99700</v>
          </cell>
          <cell r="G119" t="str">
            <v>FT</v>
          </cell>
        </row>
        <row r="120">
          <cell r="B120">
            <v>0</v>
          </cell>
          <cell r="G120" t="str">
            <v>VAC-FT</v>
          </cell>
        </row>
        <row r="121">
          <cell r="B121">
            <v>0</v>
          </cell>
          <cell r="G121" t="str">
            <v>VAC-FT</v>
          </cell>
        </row>
        <row r="122">
          <cell r="B122">
            <v>0</v>
          </cell>
          <cell r="G122" t="str">
            <v>VAC-FT</v>
          </cell>
        </row>
        <row r="123">
          <cell r="B123">
            <v>0</v>
          </cell>
          <cell r="G123" t="str">
            <v>VAC-FT</v>
          </cell>
        </row>
        <row r="124">
          <cell r="B124">
            <v>0</v>
          </cell>
          <cell r="G124" t="str">
            <v>VAC-FT</v>
          </cell>
        </row>
        <row r="125">
          <cell r="B125">
            <v>0</v>
          </cell>
          <cell r="G125" t="str">
            <v>VAC-FT</v>
          </cell>
        </row>
        <row r="126">
          <cell r="B126">
            <v>0</v>
          </cell>
          <cell r="G126" t="str">
            <v>FT: 29 PT: 0</v>
          </cell>
        </row>
        <row r="127">
          <cell r="B127">
            <v>0</v>
          </cell>
          <cell r="G127">
            <v>0</v>
          </cell>
        </row>
        <row r="128">
          <cell r="B128">
            <v>99802</v>
          </cell>
          <cell r="G128" t="str">
            <v>FT</v>
          </cell>
        </row>
        <row r="129">
          <cell r="B129">
            <v>99222</v>
          </cell>
          <cell r="G129" t="str">
            <v>FT</v>
          </cell>
        </row>
        <row r="130">
          <cell r="B130">
            <v>99862</v>
          </cell>
          <cell r="G130" t="str">
            <v>FT</v>
          </cell>
        </row>
        <row r="131">
          <cell r="B131">
            <v>10056</v>
          </cell>
          <cell r="G131" t="str">
            <v>FT</v>
          </cell>
        </row>
        <row r="132">
          <cell r="B132">
            <v>99916</v>
          </cell>
          <cell r="G132" t="str">
            <v>FT</v>
          </cell>
        </row>
        <row r="133">
          <cell r="B133">
            <v>99788</v>
          </cell>
          <cell r="G133" t="str">
            <v>FT</v>
          </cell>
        </row>
        <row r="134">
          <cell r="B134">
            <v>10054</v>
          </cell>
          <cell r="G134" t="str">
            <v>FT</v>
          </cell>
        </row>
        <row r="135">
          <cell r="B135">
            <v>0</v>
          </cell>
          <cell r="G135" t="str">
            <v>FT: 7 PT: 0</v>
          </cell>
        </row>
      </sheetData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 Schedule"/>
      <sheetName val="Filing&gt;&gt;"/>
      <sheetName val="Sch.A-B.S"/>
      <sheetName val="Sch.B-I.S"/>
      <sheetName val="Sch.C-R.B"/>
      <sheetName val="Sch.D - Rev 2015"/>
      <sheetName val="Sch.E - Proposed Rates"/>
      <sheetName val="Sch.F - Average Bills"/>
      <sheetName val="Bad Debt&gt;&gt;"/>
      <sheetName val="wp.a"/>
      <sheetName val="RC Expense&gt;&gt;"/>
      <sheetName val="wp-d-rc.exp"/>
      <sheetName val="TOTI&gt;&gt;"/>
      <sheetName val="wp-e"/>
      <sheetName val="Income Taxes&gt;&gt;"/>
      <sheetName val="wp-g"/>
      <sheetName val="Cap Structure&gt;&gt;"/>
      <sheetName val="wp.h"/>
      <sheetName val="Working Capital&gt;&gt;"/>
      <sheetName val="wp-i-wc"/>
      <sheetName val="Vehicles&gt;&gt;"/>
      <sheetName val="wp-p2 Allocation of Vehicles"/>
      <sheetName val="Vehicle Inputs"/>
      <sheetName val="Computers&gt;&gt;"/>
      <sheetName val="wp-p3-alloc of State computers"/>
      <sheetName val="wp-p4 alloc of WSC computers"/>
      <sheetName val="Depreciation&gt;&gt;"/>
      <sheetName val="wp - r7 w"/>
      <sheetName val="wp - r7 s"/>
      <sheetName val="wp - r7 w support"/>
      <sheetName val="wp - r7 s support"/>
      <sheetName val="HomeServe&gt;&gt;"/>
      <sheetName val="wp - s HS Adj"/>
      <sheetName val="COSS&gt;&gt;"/>
      <sheetName val="wp - t-1 COSS"/>
      <sheetName val="wp - t-2 COSS"/>
      <sheetName val="wp - t-3 COSS"/>
      <sheetName val="wp - t-4 COSS"/>
      <sheetName val="wp - t-5 COSS"/>
      <sheetName val="wp - t-6 COSS Codes"/>
      <sheetName val="wp - t-7 Sewer Rate Design"/>
      <sheetName val="IL Consol"/>
      <sheetName val="Pro Forma Proposed"/>
      <sheetName val="Plant in Service (W) COSS"/>
      <sheetName val="Def Maint&gt;&gt;"/>
      <sheetName val="wp - u Def Charges Summary"/>
      <sheetName val="Prepaids&gt;&gt;"/>
      <sheetName val="wp- v Prepaids"/>
      <sheetName val="ADIT&gt;&gt;"/>
      <sheetName val="SE3 2014"/>
      <sheetName val="SE3 2015"/>
      <sheetName val="TAX.DEPR.SUM"/>
      <sheetName val="Post 2007 Tax Dep"/>
      <sheetName val="Pro Forma Present"/>
      <sheetName val="Plant in Service (WW) COSS"/>
      <sheetName val="TB&gt;&gt;"/>
      <sheetName val="Linked TTM 0614"/>
      <sheetName val="TTM 0614"/>
      <sheetName val="Linked 1214 TB"/>
      <sheetName val="1214 TB"/>
      <sheetName val="Linked 2015 TB"/>
      <sheetName val="0614 TB"/>
      <sheetName val="Forecast&gt;&gt;"/>
      <sheetName val="2014 O&amp;M-TOTI ROY FCST"/>
      <sheetName val="2015 O&amp;M-TOTI BGT"/>
      <sheetName val="Pro Forma Capital"/>
      <sheetName val="Revenue&gt;&gt;"/>
      <sheetName val="Sch.D - Rev 06.2014"/>
      <sheetName val="Sch.D - Rev 2014"/>
      <sheetName val="Report 17"/>
      <sheetName val="Report 16"/>
      <sheetName val="Report 16 2014"/>
      <sheetName val="Rates"/>
      <sheetName val="Variances-Delete New"/>
      <sheetName val="Monthly Consumption"/>
      <sheetName val="AUX&gt;&gt;"/>
      <sheetName val="ERC 2014"/>
      <sheetName val="NARUC ACCs "/>
      <sheetName val="JDE CO"/>
    </sheetNames>
    <sheetDataSet>
      <sheetData sheetId="0"/>
      <sheetData sheetId="1">
        <row r="4">
          <cell r="C4" t="str">
            <v>Utility Services of Illinois, Inc.</v>
          </cell>
        </row>
        <row r="8">
          <cell r="C8">
            <v>41820</v>
          </cell>
        </row>
        <row r="10">
          <cell r="C10">
            <v>42369</v>
          </cell>
        </row>
        <row r="13">
          <cell r="C13">
            <v>15393.300000000001</v>
          </cell>
          <cell r="D13">
            <v>0.80953457796476469</v>
          </cell>
        </row>
        <row r="14">
          <cell r="C14">
            <v>3621.7000000000003</v>
          </cell>
          <cell r="D14">
            <v>0.19046542203523537</v>
          </cell>
        </row>
        <row r="15">
          <cell r="C15">
            <v>19015</v>
          </cell>
        </row>
      </sheetData>
      <sheetData sheetId="2"/>
      <sheetData sheetId="3"/>
      <sheetData sheetId="4">
        <row r="74">
          <cell r="U74">
            <v>7752123.3597784936</v>
          </cell>
        </row>
      </sheetData>
      <sheetData sheetId="5"/>
      <sheetData sheetId="6">
        <row r="11">
          <cell r="J11">
            <v>433850436.86144823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P8">
            <v>0.2</v>
          </cell>
        </row>
        <row r="9">
          <cell r="P9">
            <v>0.33333333333333331</v>
          </cell>
        </row>
        <row r="10">
          <cell r="P10">
            <v>0.125</v>
          </cell>
        </row>
        <row r="11">
          <cell r="P11">
            <v>0.33333333333333331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0">
          <cell r="F10">
            <v>115926.06699073759</v>
          </cell>
        </row>
      </sheetData>
      <sheetData sheetId="55">
        <row r="69">
          <cell r="E69">
            <v>164595.12000000002</v>
          </cell>
        </row>
      </sheetData>
      <sheetData sheetId="56"/>
      <sheetData sheetId="57">
        <row r="797">
          <cell r="D797" t="str">
            <v>CUSTOMERS</v>
          </cell>
        </row>
      </sheetData>
      <sheetData sheetId="58"/>
      <sheetData sheetId="59"/>
      <sheetData sheetId="60"/>
      <sheetData sheetId="61">
        <row r="9">
          <cell r="C9">
            <v>1020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in ,000"/>
      <sheetName val="ROE"/>
      <sheetName val="UI ROE Relief"/>
      <sheetName val="Com ROE Relief"/>
      <sheetName val="Rate Case Revenue"/>
      <sheetName val="Ratebase"/>
      <sheetName val="Net Plant"/>
      <sheetName val="IS"/>
      <sheetName val="Effective Tax"/>
      <sheetName val="Jurisd Tax"/>
      <sheetName val="D-E"/>
      <sheetName val="Data"/>
      <sheetName val="Reports"/>
      <sheetName val="Closed Reg Rev"/>
      <sheetName val="Pending Reg Rev"/>
      <sheetName val="FORM.COS.SUBS.LIST"/>
      <sheetName val="Co by State"/>
      <sheetName val="9000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>
            <v>1</v>
          </cell>
          <cell r="D13">
            <v>688555.68</v>
          </cell>
          <cell r="F13">
            <v>4</v>
          </cell>
          <cell r="G13">
            <v>0</v>
          </cell>
          <cell r="I13">
            <v>1</v>
          </cell>
          <cell r="J13">
            <v>-149165.1</v>
          </cell>
          <cell r="L13">
            <v>1</v>
          </cell>
          <cell r="M13">
            <v>-9632854</v>
          </cell>
          <cell r="O13">
            <v>4</v>
          </cell>
          <cell r="P13">
            <v>450000</v>
          </cell>
          <cell r="R13">
            <v>4</v>
          </cell>
          <cell r="S13">
            <v>-340495.16</v>
          </cell>
          <cell r="U13">
            <v>2</v>
          </cell>
          <cell r="V13">
            <v>0</v>
          </cell>
          <cell r="X13">
            <v>1</v>
          </cell>
          <cell r="Y13">
            <v>-1412616.3</v>
          </cell>
          <cell r="AA13">
            <v>6</v>
          </cell>
          <cell r="AB13">
            <v>-350</v>
          </cell>
          <cell r="BE13">
            <v>5</v>
          </cell>
          <cell r="BF13">
            <v>24823.043409200007</v>
          </cell>
          <cell r="CF13">
            <v>1</v>
          </cell>
          <cell r="CG13" t="str">
            <v>Y</v>
          </cell>
        </row>
        <row r="14">
          <cell r="C14">
            <v>2</v>
          </cell>
          <cell r="D14">
            <v>6756002.0199999996</v>
          </cell>
          <cell r="F14">
            <v>5</v>
          </cell>
          <cell r="G14">
            <v>0</v>
          </cell>
          <cell r="I14">
            <v>2</v>
          </cell>
          <cell r="J14">
            <v>-4691567.1500000004</v>
          </cell>
          <cell r="L14">
            <v>18</v>
          </cell>
          <cell r="M14">
            <v>27837.56</v>
          </cell>
          <cell r="O14">
            <v>5</v>
          </cell>
          <cell r="P14">
            <v>-450000</v>
          </cell>
          <cell r="R14">
            <v>5</v>
          </cell>
          <cell r="S14">
            <v>-583336.21</v>
          </cell>
          <cell r="U14">
            <v>5</v>
          </cell>
          <cell r="V14">
            <v>3446.76</v>
          </cell>
          <cell r="X14">
            <v>2</v>
          </cell>
          <cell r="Y14">
            <v>-417573</v>
          </cell>
          <cell r="AA14">
            <v>13</v>
          </cell>
          <cell r="AB14">
            <v>-145</v>
          </cell>
          <cell r="BE14">
            <v>6</v>
          </cell>
          <cell r="BF14">
            <v>6108.3140748000005</v>
          </cell>
          <cell r="CF14">
            <v>2</v>
          </cell>
          <cell r="CG14" t="str">
            <v>Y</v>
          </cell>
        </row>
        <row r="15">
          <cell r="C15">
            <v>5</v>
          </cell>
          <cell r="D15">
            <v>2276220.59</v>
          </cell>
          <cell r="F15">
            <v>12</v>
          </cell>
          <cell r="G15">
            <v>-153268.37</v>
          </cell>
          <cell r="I15">
            <v>5</v>
          </cell>
          <cell r="J15">
            <v>-538733.71</v>
          </cell>
          <cell r="L15">
            <v>21</v>
          </cell>
          <cell r="M15">
            <v>102722.39</v>
          </cell>
          <cell r="O15">
            <v>23</v>
          </cell>
          <cell r="P15">
            <v>-975</v>
          </cell>
          <cell r="R15">
            <v>6</v>
          </cell>
          <cell r="S15">
            <v>-272780</v>
          </cell>
          <cell r="U15">
            <v>7</v>
          </cell>
          <cell r="V15">
            <v>3101.75</v>
          </cell>
          <cell r="X15">
            <v>4</v>
          </cell>
          <cell r="Y15">
            <v>1405724</v>
          </cell>
          <cell r="AA15">
            <v>24</v>
          </cell>
          <cell r="AB15">
            <v>-312</v>
          </cell>
          <cell r="BE15">
            <v>7</v>
          </cell>
          <cell r="BF15">
            <v>1074.4178665000002</v>
          </cell>
          <cell r="CF15">
            <v>4</v>
          </cell>
          <cell r="CG15" t="str">
            <v>Y</v>
          </cell>
        </row>
        <row r="16">
          <cell r="C16">
            <v>6</v>
          </cell>
          <cell r="D16">
            <v>1433009.07</v>
          </cell>
          <cell r="F16">
            <v>25</v>
          </cell>
          <cell r="G16">
            <v>0</v>
          </cell>
          <cell r="I16">
            <v>6</v>
          </cell>
          <cell r="J16">
            <v>-213683.09</v>
          </cell>
          <cell r="L16">
            <v>25</v>
          </cell>
          <cell r="M16">
            <v>24482</v>
          </cell>
          <cell r="O16">
            <v>28</v>
          </cell>
          <cell r="P16">
            <v>-5475</v>
          </cell>
          <cell r="R16">
            <v>7</v>
          </cell>
          <cell r="S16">
            <v>-1672</v>
          </cell>
          <cell r="U16">
            <v>8</v>
          </cell>
          <cell r="V16">
            <v>3964.03</v>
          </cell>
          <cell r="X16">
            <v>5</v>
          </cell>
          <cell r="Y16">
            <v>-93194</v>
          </cell>
          <cell r="AA16">
            <v>30</v>
          </cell>
          <cell r="AB16">
            <v>-36</v>
          </cell>
          <cell r="BE16">
            <v>8</v>
          </cell>
          <cell r="BF16">
            <v>4739.6431473000011</v>
          </cell>
          <cell r="CF16">
            <v>5</v>
          </cell>
          <cell r="CG16" t="str">
            <v>Y</v>
          </cell>
        </row>
        <row r="17">
          <cell r="C17">
            <v>7</v>
          </cell>
          <cell r="D17">
            <v>149716.32999999999</v>
          </cell>
          <cell r="F17">
            <v>34</v>
          </cell>
          <cell r="G17">
            <v>3168.25</v>
          </cell>
          <cell r="I17">
            <v>7</v>
          </cell>
          <cell r="J17">
            <v>-8889.58</v>
          </cell>
          <cell r="L17">
            <v>27</v>
          </cell>
          <cell r="M17">
            <v>-963620.89</v>
          </cell>
          <cell r="O17">
            <v>36</v>
          </cell>
          <cell r="P17">
            <v>-56796</v>
          </cell>
          <cell r="R17">
            <v>8</v>
          </cell>
          <cell r="S17">
            <v>-3043.45</v>
          </cell>
          <cell r="U17">
            <v>11</v>
          </cell>
          <cell r="V17">
            <v>0</v>
          </cell>
          <cell r="X17">
            <v>6</v>
          </cell>
          <cell r="Y17">
            <v>-147945</v>
          </cell>
          <cell r="AA17">
            <v>32</v>
          </cell>
          <cell r="AB17">
            <v>-280</v>
          </cell>
          <cell r="BE17">
            <v>9</v>
          </cell>
          <cell r="BF17">
            <v>7262.0274267000023</v>
          </cell>
          <cell r="CF17">
            <v>6</v>
          </cell>
          <cell r="CG17" t="str">
            <v>Y</v>
          </cell>
        </row>
        <row r="18">
          <cell r="C18">
            <v>8</v>
          </cell>
          <cell r="D18">
            <v>205138.07</v>
          </cell>
          <cell r="F18">
            <v>35</v>
          </cell>
          <cell r="G18">
            <v>461446.03</v>
          </cell>
          <cell r="I18">
            <v>8</v>
          </cell>
          <cell r="J18">
            <v>-18446.599999999999</v>
          </cell>
          <cell r="L18">
            <v>34</v>
          </cell>
          <cell r="M18">
            <v>485498.88</v>
          </cell>
          <cell r="O18">
            <v>70</v>
          </cell>
          <cell r="P18">
            <v>2400</v>
          </cell>
          <cell r="R18">
            <v>9</v>
          </cell>
          <cell r="S18">
            <v>-33384.82</v>
          </cell>
          <cell r="U18">
            <v>12</v>
          </cell>
          <cell r="V18">
            <v>8414.3700000000008</v>
          </cell>
          <cell r="X18">
            <v>7</v>
          </cell>
          <cell r="Y18">
            <v>-16011</v>
          </cell>
          <cell r="AA18">
            <v>33</v>
          </cell>
          <cell r="AB18">
            <v>-250</v>
          </cell>
          <cell r="BE18">
            <v>10</v>
          </cell>
          <cell r="BF18">
            <v>0</v>
          </cell>
          <cell r="CF18">
            <v>7</v>
          </cell>
          <cell r="CG18" t="str">
            <v>Y</v>
          </cell>
        </row>
        <row r="19">
          <cell r="C19">
            <v>9</v>
          </cell>
          <cell r="D19">
            <v>484758.46</v>
          </cell>
          <cell r="F19">
            <v>36</v>
          </cell>
          <cell r="G19">
            <v>663847.37</v>
          </cell>
          <cell r="I19">
            <v>9</v>
          </cell>
          <cell r="J19">
            <v>-52441.39</v>
          </cell>
          <cell r="L19">
            <v>36</v>
          </cell>
          <cell r="M19">
            <v>-117417.65</v>
          </cell>
          <cell r="O19">
            <v>80</v>
          </cell>
          <cell r="P19">
            <v>-34510</v>
          </cell>
          <cell r="R19">
            <v>11</v>
          </cell>
          <cell r="S19">
            <v>-17294.22</v>
          </cell>
          <cell r="U19">
            <v>13</v>
          </cell>
          <cell r="V19">
            <v>2984.25</v>
          </cell>
          <cell r="X19">
            <v>8</v>
          </cell>
          <cell r="Y19">
            <v>-11577</v>
          </cell>
          <cell r="AA19">
            <v>34</v>
          </cell>
          <cell r="AB19">
            <v>-84250</v>
          </cell>
          <cell r="BE19">
            <v>11</v>
          </cell>
          <cell r="BF19">
            <v>2277.1194064000001</v>
          </cell>
          <cell r="CF19">
            <v>8</v>
          </cell>
          <cell r="CG19" t="str">
            <v>Y</v>
          </cell>
        </row>
        <row r="20">
          <cell r="C20">
            <v>11</v>
          </cell>
          <cell r="D20">
            <v>116028.15</v>
          </cell>
          <cell r="F20">
            <v>38</v>
          </cell>
          <cell r="G20">
            <v>554049.14</v>
          </cell>
          <cell r="I20">
            <v>11</v>
          </cell>
          <cell r="J20">
            <v>-18023.96</v>
          </cell>
          <cell r="L20">
            <v>38</v>
          </cell>
          <cell r="M20">
            <v>-6341801.4500000002</v>
          </cell>
          <cell r="O20">
            <v>89</v>
          </cell>
          <cell r="P20">
            <v>-38400</v>
          </cell>
          <cell r="R20">
            <v>13</v>
          </cell>
          <cell r="S20">
            <v>-1032850.1</v>
          </cell>
          <cell r="U20">
            <v>14</v>
          </cell>
          <cell r="V20">
            <v>0</v>
          </cell>
          <cell r="X20">
            <v>9</v>
          </cell>
          <cell r="Y20">
            <v>-40240</v>
          </cell>
          <cell r="AA20">
            <v>35</v>
          </cell>
          <cell r="AB20">
            <v>-33840.53</v>
          </cell>
          <cell r="BE20">
            <v>12</v>
          </cell>
          <cell r="BF20">
            <v>1040.1696474999999</v>
          </cell>
          <cell r="CF20">
            <v>9</v>
          </cell>
          <cell r="CG20" t="str">
            <v>Y</v>
          </cell>
        </row>
        <row r="21">
          <cell r="C21">
            <v>12</v>
          </cell>
          <cell r="D21">
            <v>291422.34999999998</v>
          </cell>
          <cell r="F21">
            <v>40</v>
          </cell>
          <cell r="G21">
            <v>12530</v>
          </cell>
          <cell r="I21">
            <v>12</v>
          </cell>
          <cell r="J21">
            <v>22146.25</v>
          </cell>
          <cell r="L21">
            <v>40</v>
          </cell>
          <cell r="M21">
            <v>65673.55</v>
          </cell>
          <cell r="O21">
            <v>90</v>
          </cell>
          <cell r="P21">
            <v>-97052</v>
          </cell>
          <cell r="R21">
            <v>14</v>
          </cell>
          <cell r="S21">
            <v>-3091748.55</v>
          </cell>
          <cell r="U21">
            <v>15</v>
          </cell>
          <cell r="V21">
            <v>1175.3</v>
          </cell>
          <cell r="X21">
            <v>11</v>
          </cell>
          <cell r="Y21">
            <v>-9391</v>
          </cell>
          <cell r="AA21">
            <v>36</v>
          </cell>
          <cell r="AB21">
            <v>-193723.6</v>
          </cell>
          <cell r="BE21">
            <v>13</v>
          </cell>
          <cell r="BF21">
            <v>10580.711716199998</v>
          </cell>
          <cell r="CF21">
            <v>11</v>
          </cell>
          <cell r="CG21" t="str">
            <v>Y</v>
          </cell>
        </row>
        <row r="22">
          <cell r="C22">
            <v>13</v>
          </cell>
          <cell r="D22">
            <v>2576779.79</v>
          </cell>
          <cell r="F22">
            <v>44</v>
          </cell>
          <cell r="G22">
            <v>326.75</v>
          </cell>
          <cell r="I22">
            <v>13</v>
          </cell>
          <cell r="J22">
            <v>-821309.92</v>
          </cell>
          <cell r="L22">
            <v>42</v>
          </cell>
          <cell r="M22">
            <v>40720.080000000002</v>
          </cell>
          <cell r="O22">
            <v>135</v>
          </cell>
          <cell r="P22">
            <v>-658710.19999999995</v>
          </cell>
          <cell r="R22">
            <v>15</v>
          </cell>
          <cell r="S22">
            <v>-32215.34</v>
          </cell>
          <cell r="U22">
            <v>16</v>
          </cell>
          <cell r="V22">
            <v>4276</v>
          </cell>
          <cell r="X22">
            <v>12</v>
          </cell>
          <cell r="Y22">
            <v>-56556</v>
          </cell>
          <cell r="AA22">
            <v>38</v>
          </cell>
          <cell r="AB22">
            <v>-102861.1</v>
          </cell>
          <cell r="BE22">
            <v>14</v>
          </cell>
          <cell r="BF22">
            <v>45948.676116100003</v>
          </cell>
          <cell r="CF22">
            <v>12</v>
          </cell>
          <cell r="CG22" t="str">
            <v>Y</v>
          </cell>
        </row>
        <row r="23">
          <cell r="C23">
            <v>14</v>
          </cell>
          <cell r="D23">
            <v>7411838.9100000001</v>
          </cell>
          <cell r="F23">
            <v>47</v>
          </cell>
          <cell r="G23">
            <v>585306.77</v>
          </cell>
          <cell r="I23">
            <v>14</v>
          </cell>
          <cell r="J23">
            <v>-1853280.79</v>
          </cell>
          <cell r="L23">
            <v>43</v>
          </cell>
          <cell r="M23">
            <v>198411.88</v>
          </cell>
          <cell r="O23">
            <v>160</v>
          </cell>
          <cell r="P23">
            <v>-113080.53</v>
          </cell>
          <cell r="R23">
            <v>16</v>
          </cell>
          <cell r="S23">
            <v>-380488</v>
          </cell>
          <cell r="U23">
            <v>17</v>
          </cell>
          <cell r="V23">
            <v>0</v>
          </cell>
          <cell r="X23">
            <v>13</v>
          </cell>
          <cell r="Y23">
            <v>-90076</v>
          </cell>
          <cell r="AA23">
            <v>40</v>
          </cell>
          <cell r="AB23">
            <v>-42215.58</v>
          </cell>
          <cell r="BE23">
            <v>15</v>
          </cell>
          <cell r="BF23">
            <v>6754.151913900002</v>
          </cell>
          <cell r="CF23">
            <v>13</v>
          </cell>
          <cell r="CG23" t="str">
            <v>Y</v>
          </cell>
        </row>
        <row r="24">
          <cell r="C24">
            <v>15</v>
          </cell>
          <cell r="D24">
            <v>293165.89</v>
          </cell>
          <cell r="F24">
            <v>51</v>
          </cell>
          <cell r="G24">
            <v>70367.09</v>
          </cell>
          <cell r="I24">
            <v>15</v>
          </cell>
          <cell r="J24">
            <v>-78528.899999999994</v>
          </cell>
          <cell r="L24">
            <v>44</v>
          </cell>
          <cell r="M24">
            <v>-87611.65</v>
          </cell>
          <cell r="R24">
            <v>17</v>
          </cell>
          <cell r="S24">
            <v>-109915.67</v>
          </cell>
          <cell r="U24">
            <v>18</v>
          </cell>
          <cell r="V24">
            <v>3950.24</v>
          </cell>
          <cell r="X24">
            <v>14</v>
          </cell>
          <cell r="Y24">
            <v>-312170</v>
          </cell>
          <cell r="AA24">
            <v>44</v>
          </cell>
          <cell r="AB24">
            <v>-12905</v>
          </cell>
          <cell r="BE24">
            <v>16</v>
          </cell>
          <cell r="BF24">
            <v>35390.350280199993</v>
          </cell>
          <cell r="CF24">
            <v>14</v>
          </cell>
          <cell r="CG24" t="str">
            <v>Y</v>
          </cell>
        </row>
        <row r="25">
          <cell r="C25">
            <v>16</v>
          </cell>
          <cell r="D25">
            <v>2236448.91</v>
          </cell>
          <cell r="F25">
            <v>53</v>
          </cell>
          <cell r="G25">
            <v>0</v>
          </cell>
          <cell r="I25">
            <v>16</v>
          </cell>
          <cell r="J25">
            <v>-623130.59</v>
          </cell>
          <cell r="L25">
            <v>51</v>
          </cell>
          <cell r="M25">
            <v>136624</v>
          </cell>
          <cell r="R25">
            <v>18</v>
          </cell>
          <cell r="S25">
            <v>-321287.40999999997</v>
          </cell>
          <cell r="U25">
            <v>20</v>
          </cell>
          <cell r="V25">
            <v>2395</v>
          </cell>
          <cell r="X25">
            <v>15</v>
          </cell>
          <cell r="Y25">
            <v>-34102</v>
          </cell>
          <cell r="AA25">
            <v>47</v>
          </cell>
          <cell r="AB25">
            <v>-36412.5</v>
          </cell>
          <cell r="BE25">
            <v>17</v>
          </cell>
          <cell r="BF25">
            <v>16165.407129700001</v>
          </cell>
          <cell r="CF25">
            <v>15</v>
          </cell>
          <cell r="CG25" t="str">
            <v>Y</v>
          </cell>
        </row>
        <row r="26">
          <cell r="C26">
            <v>17</v>
          </cell>
          <cell r="D26">
            <v>950144.29</v>
          </cell>
          <cell r="F26">
            <v>55</v>
          </cell>
          <cell r="G26">
            <v>416572.64</v>
          </cell>
          <cell r="I26">
            <v>17</v>
          </cell>
          <cell r="J26">
            <v>-340533.38</v>
          </cell>
          <cell r="L26">
            <v>52</v>
          </cell>
          <cell r="M26">
            <v>-561576</v>
          </cell>
          <cell r="R26">
            <v>20</v>
          </cell>
          <cell r="S26">
            <v>-20875.810000000001</v>
          </cell>
          <cell r="U26">
            <v>24</v>
          </cell>
          <cell r="V26">
            <v>13373.75</v>
          </cell>
          <cell r="X26">
            <v>16</v>
          </cell>
          <cell r="Y26">
            <v>-81770</v>
          </cell>
          <cell r="AA26">
            <v>53</v>
          </cell>
          <cell r="AB26">
            <v>-6238.44</v>
          </cell>
          <cell r="BE26">
            <v>18</v>
          </cell>
          <cell r="BF26">
            <v>5298.7770282999991</v>
          </cell>
          <cell r="CF26">
            <v>16</v>
          </cell>
          <cell r="CG26" t="str">
            <v>Y</v>
          </cell>
        </row>
        <row r="27">
          <cell r="C27">
            <v>18</v>
          </cell>
          <cell r="D27">
            <v>874161.07</v>
          </cell>
          <cell r="F27">
            <v>57</v>
          </cell>
          <cell r="G27">
            <v>57827.01</v>
          </cell>
          <cell r="I27">
            <v>18</v>
          </cell>
          <cell r="J27">
            <v>-332223.99</v>
          </cell>
          <cell r="L27">
            <v>53</v>
          </cell>
          <cell r="M27">
            <v>-2798273.96</v>
          </cell>
          <cell r="R27">
            <v>23</v>
          </cell>
          <cell r="S27">
            <v>-20239.14</v>
          </cell>
          <cell r="U27">
            <v>26</v>
          </cell>
          <cell r="V27">
            <v>0</v>
          </cell>
          <cell r="X27">
            <v>17</v>
          </cell>
          <cell r="Y27">
            <v>-30767</v>
          </cell>
          <cell r="AA27">
            <v>57</v>
          </cell>
          <cell r="AB27">
            <v>-47465.43</v>
          </cell>
          <cell r="BE27">
            <v>20</v>
          </cell>
          <cell r="BF27">
            <v>6115.2491770000015</v>
          </cell>
          <cell r="CF27">
            <v>17</v>
          </cell>
          <cell r="CG27" t="str">
            <v>Y</v>
          </cell>
        </row>
        <row r="28">
          <cell r="C28">
            <v>20</v>
          </cell>
          <cell r="D28">
            <v>610755</v>
          </cell>
          <cell r="F28">
            <v>58</v>
          </cell>
          <cell r="G28">
            <v>0</v>
          </cell>
          <cell r="I28">
            <v>20</v>
          </cell>
          <cell r="J28">
            <v>-172583.83</v>
          </cell>
          <cell r="L28">
            <v>55</v>
          </cell>
          <cell r="M28">
            <v>-1601495.92</v>
          </cell>
          <cell r="R28">
            <v>24</v>
          </cell>
          <cell r="S28">
            <v>-474134.68</v>
          </cell>
          <cell r="U28">
            <v>27</v>
          </cell>
          <cell r="V28">
            <v>33094.400000000001</v>
          </cell>
          <cell r="X28">
            <v>18</v>
          </cell>
          <cell r="Y28">
            <v>-35731</v>
          </cell>
          <cell r="AA28">
            <v>60</v>
          </cell>
          <cell r="AB28">
            <v>-1615</v>
          </cell>
          <cell r="BE28">
            <v>21</v>
          </cell>
          <cell r="BF28">
            <v>4122.2344814999997</v>
          </cell>
          <cell r="CF28">
            <v>18</v>
          </cell>
          <cell r="CG28" t="str">
            <v>N</v>
          </cell>
        </row>
        <row r="29">
          <cell r="C29">
            <v>21</v>
          </cell>
          <cell r="D29">
            <v>235094.33</v>
          </cell>
          <cell r="F29">
            <v>60</v>
          </cell>
          <cell r="G29">
            <v>0</v>
          </cell>
          <cell r="I29">
            <v>21</v>
          </cell>
          <cell r="J29">
            <v>-115696.76</v>
          </cell>
          <cell r="L29">
            <v>56</v>
          </cell>
          <cell r="M29">
            <v>-232530.46</v>
          </cell>
          <cell r="R29">
            <v>25</v>
          </cell>
          <cell r="S29">
            <v>-19067.2</v>
          </cell>
          <cell r="U29">
            <v>28</v>
          </cell>
          <cell r="V29">
            <v>2629.25</v>
          </cell>
          <cell r="X29">
            <v>20</v>
          </cell>
          <cell r="Y29">
            <v>-47458</v>
          </cell>
          <cell r="AA29">
            <v>62</v>
          </cell>
          <cell r="AB29">
            <v>-1524</v>
          </cell>
          <cell r="BE29">
            <v>22</v>
          </cell>
          <cell r="BF29">
            <v>1350.7821603999998</v>
          </cell>
          <cell r="CF29">
            <v>20</v>
          </cell>
          <cell r="CG29" t="str">
            <v>Y</v>
          </cell>
        </row>
        <row r="30">
          <cell r="C30">
            <v>22</v>
          </cell>
          <cell r="D30">
            <v>132153.78</v>
          </cell>
          <cell r="F30">
            <v>61</v>
          </cell>
          <cell r="G30">
            <v>125246</v>
          </cell>
          <cell r="I30">
            <v>22</v>
          </cell>
          <cell r="J30">
            <v>-6767.08</v>
          </cell>
          <cell r="L30">
            <v>61</v>
          </cell>
          <cell r="M30">
            <v>280033.48</v>
          </cell>
          <cell r="R30">
            <v>26</v>
          </cell>
          <cell r="S30">
            <v>-56246.13</v>
          </cell>
          <cell r="U30">
            <v>29</v>
          </cell>
          <cell r="V30">
            <v>1698</v>
          </cell>
          <cell r="X30">
            <v>21</v>
          </cell>
          <cell r="Y30">
            <v>-18874</v>
          </cell>
          <cell r="AA30">
            <v>64</v>
          </cell>
          <cell r="AB30">
            <v>-47743</v>
          </cell>
          <cell r="BE30">
            <v>23</v>
          </cell>
          <cell r="BF30">
            <v>4081.6110252000008</v>
          </cell>
          <cell r="CF30">
            <v>21</v>
          </cell>
          <cell r="CG30" t="str">
            <v>Y</v>
          </cell>
        </row>
        <row r="31">
          <cell r="C31">
            <v>23</v>
          </cell>
          <cell r="D31">
            <v>203461.71</v>
          </cell>
          <cell r="F31">
            <v>62</v>
          </cell>
          <cell r="G31">
            <v>14527.79</v>
          </cell>
          <cell r="I31">
            <v>23</v>
          </cell>
          <cell r="J31">
            <v>-36069.78</v>
          </cell>
          <cell r="L31">
            <v>70</v>
          </cell>
          <cell r="M31">
            <v>-464265.59</v>
          </cell>
          <cell r="R31">
            <v>27</v>
          </cell>
          <cell r="S31">
            <v>-1842389.92</v>
          </cell>
          <cell r="U31">
            <v>31</v>
          </cell>
          <cell r="V31">
            <v>11394.74</v>
          </cell>
          <cell r="X31">
            <v>22</v>
          </cell>
          <cell r="Y31">
            <v>-17440</v>
          </cell>
          <cell r="AA31">
            <v>65</v>
          </cell>
          <cell r="AB31">
            <v>-35468</v>
          </cell>
          <cell r="BE31">
            <v>24</v>
          </cell>
          <cell r="BF31">
            <v>44815.010341200003</v>
          </cell>
          <cell r="CF31">
            <v>22</v>
          </cell>
          <cell r="CG31" t="str">
            <v>Y</v>
          </cell>
        </row>
        <row r="32">
          <cell r="C32">
            <v>24</v>
          </cell>
          <cell r="D32">
            <v>3596536.84</v>
          </cell>
          <cell r="F32">
            <v>64</v>
          </cell>
          <cell r="G32">
            <v>724.25</v>
          </cell>
          <cell r="I32">
            <v>24</v>
          </cell>
          <cell r="J32">
            <v>-1005501.67</v>
          </cell>
          <cell r="L32">
            <v>71</v>
          </cell>
          <cell r="M32">
            <v>1220293.1100000001</v>
          </cell>
          <cell r="R32">
            <v>28</v>
          </cell>
          <cell r="S32">
            <v>-209858.6</v>
          </cell>
          <cell r="U32">
            <v>34</v>
          </cell>
          <cell r="V32">
            <v>93182.19</v>
          </cell>
          <cell r="X32">
            <v>23</v>
          </cell>
          <cell r="Y32">
            <v>-18872</v>
          </cell>
          <cell r="AA32">
            <v>66</v>
          </cell>
          <cell r="AB32">
            <v>-50955</v>
          </cell>
          <cell r="BE32">
            <v>25</v>
          </cell>
          <cell r="BF32">
            <v>5164.661117900001</v>
          </cell>
          <cell r="CF32">
            <v>23</v>
          </cell>
          <cell r="CG32" t="str">
            <v>Y</v>
          </cell>
        </row>
        <row r="33">
          <cell r="C33">
            <v>25</v>
          </cell>
          <cell r="D33">
            <v>775698.38</v>
          </cell>
          <cell r="F33">
            <v>65</v>
          </cell>
          <cell r="G33">
            <v>177543.03</v>
          </cell>
          <cell r="I33">
            <v>25</v>
          </cell>
          <cell r="J33">
            <v>-144440.88</v>
          </cell>
          <cell r="L33">
            <v>73</v>
          </cell>
          <cell r="M33">
            <v>336502.6</v>
          </cell>
          <cell r="R33">
            <v>29</v>
          </cell>
          <cell r="S33">
            <v>-623717.93000000005</v>
          </cell>
          <cell r="U33">
            <v>35</v>
          </cell>
          <cell r="V33">
            <v>76688.53</v>
          </cell>
          <cell r="X33">
            <v>24</v>
          </cell>
          <cell r="Y33">
            <v>-350673</v>
          </cell>
          <cell r="AA33">
            <v>67</v>
          </cell>
          <cell r="AB33">
            <v>-128520</v>
          </cell>
          <cell r="BE33">
            <v>26</v>
          </cell>
          <cell r="BF33">
            <v>9044.5252213000022</v>
          </cell>
          <cell r="CF33">
            <v>24</v>
          </cell>
          <cell r="CG33" t="str">
            <v>Y</v>
          </cell>
        </row>
        <row r="34">
          <cell r="C34">
            <v>26</v>
          </cell>
          <cell r="D34">
            <v>943325.53</v>
          </cell>
          <cell r="F34">
            <v>66</v>
          </cell>
          <cell r="G34">
            <v>147.51</v>
          </cell>
          <cell r="I34">
            <v>26</v>
          </cell>
          <cell r="J34">
            <v>-338936.06</v>
          </cell>
          <cell r="L34">
            <v>79</v>
          </cell>
          <cell r="M34">
            <v>284832.56</v>
          </cell>
          <cell r="R34">
            <v>30</v>
          </cell>
          <cell r="S34">
            <v>-109548.74</v>
          </cell>
          <cell r="U34">
            <v>36</v>
          </cell>
          <cell r="V34">
            <v>32834.71</v>
          </cell>
          <cell r="X34">
            <v>25</v>
          </cell>
          <cell r="Y34">
            <v>-38948</v>
          </cell>
          <cell r="AA34">
            <v>68</v>
          </cell>
          <cell r="AB34">
            <v>-30362</v>
          </cell>
          <cell r="BE34">
            <v>27</v>
          </cell>
          <cell r="BF34">
            <v>10698.011668800002</v>
          </cell>
          <cell r="CF34">
            <v>25</v>
          </cell>
          <cell r="CG34" t="str">
            <v>N</v>
          </cell>
        </row>
        <row r="35">
          <cell r="C35">
            <v>27</v>
          </cell>
          <cell r="D35">
            <v>3840653.03</v>
          </cell>
          <cell r="F35">
            <v>67</v>
          </cell>
          <cell r="G35">
            <v>284356.51</v>
          </cell>
          <cell r="I35">
            <v>27</v>
          </cell>
          <cell r="J35">
            <v>-318539.34999999998</v>
          </cell>
          <cell r="L35">
            <v>80</v>
          </cell>
          <cell r="M35">
            <v>-1541397.86</v>
          </cell>
          <cell r="R35">
            <v>34</v>
          </cell>
          <cell r="S35">
            <v>-1756065.79</v>
          </cell>
          <cell r="U35">
            <v>38</v>
          </cell>
          <cell r="V35">
            <v>66039.210000000006</v>
          </cell>
          <cell r="X35">
            <v>26</v>
          </cell>
          <cell r="Y35">
            <v>-144207</v>
          </cell>
          <cell r="AA35">
            <v>69</v>
          </cell>
          <cell r="AB35">
            <v>-31800</v>
          </cell>
          <cell r="BE35">
            <v>28</v>
          </cell>
          <cell r="BF35">
            <v>2454.4645709000006</v>
          </cell>
          <cell r="CF35">
            <v>26</v>
          </cell>
          <cell r="CG35" t="str">
            <v>Y</v>
          </cell>
        </row>
        <row r="36">
          <cell r="C36">
            <v>28</v>
          </cell>
          <cell r="D36">
            <v>439548.09</v>
          </cell>
          <cell r="F36">
            <v>68</v>
          </cell>
          <cell r="G36">
            <v>16881.75</v>
          </cell>
          <cell r="I36">
            <v>28</v>
          </cell>
          <cell r="J36">
            <v>-141469.26</v>
          </cell>
          <cell r="L36">
            <v>83</v>
          </cell>
          <cell r="M36">
            <v>-235041.22</v>
          </cell>
          <cell r="R36">
            <v>35</v>
          </cell>
          <cell r="S36">
            <v>-2337923.81</v>
          </cell>
          <cell r="U36">
            <v>40</v>
          </cell>
          <cell r="V36">
            <v>0</v>
          </cell>
          <cell r="X36">
            <v>27</v>
          </cell>
          <cell r="Y36">
            <v>-113675</v>
          </cell>
          <cell r="AA36">
            <v>70</v>
          </cell>
          <cell r="AB36">
            <v>-215027.33</v>
          </cell>
          <cell r="BE36">
            <v>29</v>
          </cell>
          <cell r="BF36">
            <v>8762.436387400001</v>
          </cell>
          <cell r="CF36">
            <v>27</v>
          </cell>
          <cell r="CG36" t="str">
            <v>Y</v>
          </cell>
        </row>
        <row r="37">
          <cell r="C37">
            <v>29</v>
          </cell>
          <cell r="D37">
            <v>1097276.03</v>
          </cell>
          <cell r="F37">
            <v>69</v>
          </cell>
          <cell r="G37">
            <v>18135.75</v>
          </cell>
          <cell r="I37">
            <v>29</v>
          </cell>
          <cell r="J37">
            <v>-264593.96999999997</v>
          </cell>
          <cell r="L37">
            <v>86</v>
          </cell>
          <cell r="M37">
            <v>341225.02</v>
          </cell>
          <cell r="R37">
            <v>36</v>
          </cell>
          <cell r="S37">
            <v>-6463721.5499999998</v>
          </cell>
          <cell r="U37">
            <v>41</v>
          </cell>
          <cell r="V37">
            <v>5027.5</v>
          </cell>
          <cell r="X37">
            <v>28</v>
          </cell>
          <cell r="Y37">
            <v>-16878</v>
          </cell>
          <cell r="AA37">
            <v>71</v>
          </cell>
          <cell r="AB37">
            <v>-120856.94</v>
          </cell>
          <cell r="BE37">
            <v>30</v>
          </cell>
          <cell r="BF37">
            <v>7574.9101197999998</v>
          </cell>
          <cell r="CF37">
            <v>28</v>
          </cell>
          <cell r="CG37" t="str">
            <v>Y</v>
          </cell>
        </row>
        <row r="38">
          <cell r="C38">
            <v>30</v>
          </cell>
          <cell r="D38">
            <v>584834.87</v>
          </cell>
          <cell r="F38">
            <v>70</v>
          </cell>
          <cell r="G38">
            <v>502973.87</v>
          </cell>
          <cell r="I38">
            <v>30</v>
          </cell>
          <cell r="J38">
            <v>-239932.23</v>
          </cell>
          <cell r="L38">
            <v>87</v>
          </cell>
          <cell r="M38">
            <v>-3777502.16</v>
          </cell>
          <cell r="R38">
            <v>38</v>
          </cell>
          <cell r="S38">
            <v>-3040932.78</v>
          </cell>
          <cell r="U38">
            <v>42</v>
          </cell>
          <cell r="V38">
            <v>12829.22</v>
          </cell>
          <cell r="X38">
            <v>29</v>
          </cell>
          <cell r="Y38">
            <v>-21250</v>
          </cell>
          <cell r="AA38">
            <v>72</v>
          </cell>
          <cell r="AB38">
            <v>-13800</v>
          </cell>
          <cell r="BE38">
            <v>32</v>
          </cell>
          <cell r="BF38">
            <v>160.50348879999993</v>
          </cell>
          <cell r="CF38">
            <v>29</v>
          </cell>
          <cell r="CG38" t="str">
            <v>Y</v>
          </cell>
        </row>
        <row r="39">
          <cell r="C39">
            <v>31</v>
          </cell>
          <cell r="D39">
            <v>424701.88</v>
          </cell>
          <cell r="F39">
            <v>71</v>
          </cell>
          <cell r="G39">
            <v>481354.69</v>
          </cell>
          <cell r="I39">
            <v>31</v>
          </cell>
          <cell r="J39">
            <v>-286864.78000000003</v>
          </cell>
          <cell r="L39">
            <v>90</v>
          </cell>
          <cell r="M39">
            <v>433739.42</v>
          </cell>
          <cell r="R39">
            <v>40</v>
          </cell>
          <cell r="S39">
            <v>-2667782.39</v>
          </cell>
          <cell r="U39">
            <v>43</v>
          </cell>
          <cell r="V39">
            <v>2655.75</v>
          </cell>
          <cell r="X39">
            <v>30</v>
          </cell>
          <cell r="Y39">
            <v>-28960</v>
          </cell>
          <cell r="AA39">
            <v>73</v>
          </cell>
          <cell r="AB39">
            <v>-36730.550000000003</v>
          </cell>
          <cell r="BE39">
            <v>33</v>
          </cell>
          <cell r="BF39">
            <v>895.31728299999975</v>
          </cell>
          <cell r="CF39">
            <v>30</v>
          </cell>
          <cell r="CG39" t="str">
            <v>Y</v>
          </cell>
        </row>
        <row r="40">
          <cell r="C40">
            <v>34</v>
          </cell>
          <cell r="D40">
            <v>4312300.16</v>
          </cell>
          <cell r="F40">
            <v>72</v>
          </cell>
          <cell r="G40">
            <v>0</v>
          </cell>
          <cell r="I40">
            <v>34</v>
          </cell>
          <cell r="J40">
            <v>-524274.72</v>
          </cell>
          <cell r="L40">
            <v>103</v>
          </cell>
          <cell r="M40">
            <v>441303.48</v>
          </cell>
          <cell r="R40">
            <v>41</v>
          </cell>
          <cell r="S40">
            <v>-384013.4</v>
          </cell>
          <cell r="U40">
            <v>44</v>
          </cell>
          <cell r="V40">
            <v>0</v>
          </cell>
          <cell r="X40">
            <v>31</v>
          </cell>
          <cell r="Y40">
            <v>-10408</v>
          </cell>
          <cell r="AA40">
            <v>74</v>
          </cell>
          <cell r="AB40">
            <v>-1200</v>
          </cell>
          <cell r="BE40">
            <v>34</v>
          </cell>
          <cell r="BF40">
            <v>22107.898132900002</v>
          </cell>
          <cell r="CF40">
            <v>31</v>
          </cell>
          <cell r="CG40" t="str">
            <v>Y</v>
          </cell>
        </row>
        <row r="41">
          <cell r="C41">
            <v>35</v>
          </cell>
          <cell r="D41">
            <v>7592242.75</v>
          </cell>
          <cell r="F41">
            <v>73</v>
          </cell>
          <cell r="G41">
            <v>166544.25</v>
          </cell>
          <cell r="I41">
            <v>35</v>
          </cell>
          <cell r="J41">
            <v>-723303.78</v>
          </cell>
          <cell r="L41">
            <v>105</v>
          </cell>
          <cell r="M41">
            <v>958924.18</v>
          </cell>
          <cell r="R41">
            <v>42</v>
          </cell>
          <cell r="S41">
            <v>-328081.02</v>
          </cell>
          <cell r="U41">
            <v>47</v>
          </cell>
          <cell r="V41">
            <v>8730.5</v>
          </cell>
          <cell r="X41">
            <v>34</v>
          </cell>
          <cell r="Y41">
            <v>-269988</v>
          </cell>
          <cell r="AA41">
            <v>75</v>
          </cell>
          <cell r="AB41">
            <v>-35168</v>
          </cell>
          <cell r="BE41">
            <v>35</v>
          </cell>
          <cell r="BF41">
            <v>30831.339511800004</v>
          </cell>
          <cell r="CF41">
            <v>32</v>
          </cell>
          <cell r="CG41" t="str">
            <v>Y</v>
          </cell>
        </row>
        <row r="42">
          <cell r="C42">
            <v>36</v>
          </cell>
          <cell r="D42">
            <v>14628820.08</v>
          </cell>
          <cell r="F42">
            <v>74</v>
          </cell>
          <cell r="G42">
            <v>31.25</v>
          </cell>
          <cell r="I42">
            <v>36</v>
          </cell>
          <cell r="J42">
            <v>-2067870.39</v>
          </cell>
          <cell r="L42">
            <v>106</v>
          </cell>
          <cell r="M42">
            <v>-263680.64000000001</v>
          </cell>
          <cell r="R42">
            <v>43</v>
          </cell>
          <cell r="S42">
            <v>-597213.81000000006</v>
          </cell>
          <cell r="U42">
            <v>50</v>
          </cell>
          <cell r="V42">
            <v>20901.91</v>
          </cell>
          <cell r="X42">
            <v>35</v>
          </cell>
          <cell r="Y42">
            <v>-521846</v>
          </cell>
          <cell r="AA42">
            <v>77</v>
          </cell>
          <cell r="AB42">
            <v>0</v>
          </cell>
          <cell r="BE42">
            <v>36</v>
          </cell>
          <cell r="BF42">
            <v>50643.837685499981</v>
          </cell>
          <cell r="CF42">
            <v>33</v>
          </cell>
          <cell r="CG42" t="str">
            <v>Y</v>
          </cell>
        </row>
        <row r="43">
          <cell r="C43">
            <v>38</v>
          </cell>
          <cell r="D43">
            <v>22374298.640000001</v>
          </cell>
          <cell r="F43">
            <v>75</v>
          </cell>
          <cell r="G43">
            <v>266142.37</v>
          </cell>
          <cell r="I43">
            <v>38</v>
          </cell>
          <cell r="J43">
            <v>-4805178.1399999997</v>
          </cell>
          <cell r="L43">
            <v>107</v>
          </cell>
          <cell r="M43">
            <v>476560.11</v>
          </cell>
          <cell r="R43">
            <v>44</v>
          </cell>
          <cell r="S43">
            <v>-1217893.01</v>
          </cell>
          <cell r="U43">
            <v>51</v>
          </cell>
          <cell r="V43">
            <v>24597.439999999999</v>
          </cell>
          <cell r="X43">
            <v>36</v>
          </cell>
          <cell r="Y43">
            <v>-869454</v>
          </cell>
          <cell r="AA43">
            <v>79</v>
          </cell>
          <cell r="AB43">
            <v>-59355</v>
          </cell>
          <cell r="BE43">
            <v>38</v>
          </cell>
          <cell r="BF43">
            <v>41384.864358200015</v>
          </cell>
          <cell r="CF43">
            <v>34</v>
          </cell>
          <cell r="CG43" t="str">
            <v>N</v>
          </cell>
        </row>
        <row r="44">
          <cell r="C44">
            <v>40</v>
          </cell>
          <cell r="D44">
            <v>6854342.9100000001</v>
          </cell>
          <cell r="F44">
            <v>79</v>
          </cell>
          <cell r="G44">
            <v>312.5</v>
          </cell>
          <cell r="I44">
            <v>40</v>
          </cell>
          <cell r="J44">
            <v>-1182417.1299999999</v>
          </cell>
          <cell r="L44">
            <v>108</v>
          </cell>
          <cell r="M44">
            <v>465759</v>
          </cell>
          <cell r="R44">
            <v>47</v>
          </cell>
          <cell r="S44">
            <v>-16854127.93</v>
          </cell>
          <cell r="U44">
            <v>52</v>
          </cell>
          <cell r="V44">
            <v>1055.5</v>
          </cell>
          <cell r="X44">
            <v>38</v>
          </cell>
          <cell r="Y44">
            <v>-818893</v>
          </cell>
          <cell r="AA44">
            <v>80</v>
          </cell>
          <cell r="AB44">
            <v>-451397.88</v>
          </cell>
          <cell r="BE44">
            <v>40</v>
          </cell>
          <cell r="BF44">
            <v>10270.235442000001</v>
          </cell>
          <cell r="CF44">
            <v>35</v>
          </cell>
          <cell r="CG44" t="str">
            <v>Y</v>
          </cell>
        </row>
        <row r="45">
          <cell r="C45">
            <v>41</v>
          </cell>
          <cell r="D45">
            <v>1308825.4099999999</v>
          </cell>
          <cell r="F45">
            <v>80</v>
          </cell>
          <cell r="G45">
            <v>1076879.6599999999</v>
          </cell>
          <cell r="I45">
            <v>41</v>
          </cell>
          <cell r="J45">
            <v>-225019.62</v>
          </cell>
          <cell r="L45">
            <v>120</v>
          </cell>
          <cell r="M45">
            <v>883155.33</v>
          </cell>
          <cell r="R45">
            <v>50</v>
          </cell>
          <cell r="S45">
            <v>-70077.86</v>
          </cell>
          <cell r="U45">
            <v>53</v>
          </cell>
          <cell r="V45">
            <v>53197.79</v>
          </cell>
          <cell r="X45">
            <v>40</v>
          </cell>
          <cell r="Y45">
            <v>-502348</v>
          </cell>
          <cell r="AA45">
            <v>81</v>
          </cell>
          <cell r="AB45">
            <v>-600</v>
          </cell>
          <cell r="BE45">
            <v>41</v>
          </cell>
          <cell r="BF45">
            <v>1371.1207386999999</v>
          </cell>
          <cell r="CF45">
            <v>36</v>
          </cell>
          <cell r="CG45" t="str">
            <v>Y</v>
          </cell>
        </row>
        <row r="46">
          <cell r="C46">
            <v>42</v>
          </cell>
          <cell r="D46">
            <v>1557599.9</v>
          </cell>
          <cell r="F46">
            <v>83</v>
          </cell>
          <cell r="G46">
            <v>236570.77</v>
          </cell>
          <cell r="I46">
            <v>42</v>
          </cell>
          <cell r="J46">
            <v>-405081.52</v>
          </cell>
          <cell r="L46">
            <v>121</v>
          </cell>
          <cell r="M46">
            <v>4106.7</v>
          </cell>
          <cell r="R46">
            <v>51</v>
          </cell>
          <cell r="S46">
            <v>-218902.12</v>
          </cell>
          <cell r="U46">
            <v>55</v>
          </cell>
          <cell r="V46">
            <v>0</v>
          </cell>
          <cell r="X46">
            <v>41</v>
          </cell>
          <cell r="Y46">
            <v>-104020</v>
          </cell>
          <cell r="AA46">
            <v>83</v>
          </cell>
          <cell r="AB46">
            <v>-42845</v>
          </cell>
          <cell r="BE46">
            <v>42</v>
          </cell>
          <cell r="BF46">
            <v>5406.1091174999983</v>
          </cell>
          <cell r="CF46">
            <v>38</v>
          </cell>
          <cell r="CG46" t="str">
            <v>Y</v>
          </cell>
        </row>
        <row r="47">
          <cell r="C47">
            <v>43</v>
          </cell>
          <cell r="D47">
            <v>2207031.3199999998</v>
          </cell>
          <cell r="F47">
            <v>86</v>
          </cell>
          <cell r="G47">
            <v>282956.40000000002</v>
          </cell>
          <cell r="I47">
            <v>43</v>
          </cell>
          <cell r="J47">
            <v>-869173.47</v>
          </cell>
          <cell r="L47">
            <v>123</v>
          </cell>
          <cell r="M47">
            <v>45333.52</v>
          </cell>
          <cell r="R47">
            <v>52</v>
          </cell>
          <cell r="S47">
            <v>-1658405.65</v>
          </cell>
          <cell r="U47">
            <v>56</v>
          </cell>
          <cell r="V47">
            <v>12769.75</v>
          </cell>
          <cell r="X47">
            <v>42</v>
          </cell>
          <cell r="Y47">
            <v>-78231</v>
          </cell>
          <cell r="AA47">
            <v>86</v>
          </cell>
          <cell r="AB47">
            <v>-5725</v>
          </cell>
          <cell r="BE47">
            <v>43</v>
          </cell>
          <cell r="BF47">
            <v>8572.7909542999987</v>
          </cell>
          <cell r="CF47">
            <v>40</v>
          </cell>
          <cell r="CG47" t="str">
            <v>Y</v>
          </cell>
        </row>
        <row r="48">
          <cell r="C48">
            <v>44</v>
          </cell>
          <cell r="D48">
            <v>4326803.03</v>
          </cell>
          <cell r="F48">
            <v>87</v>
          </cell>
          <cell r="G48">
            <v>120592.92</v>
          </cell>
          <cell r="I48">
            <v>44</v>
          </cell>
          <cell r="J48">
            <v>-1447080.49</v>
          </cell>
          <cell r="L48">
            <v>133</v>
          </cell>
          <cell r="M48">
            <v>-1300309.8600000001</v>
          </cell>
          <cell r="R48">
            <v>55</v>
          </cell>
          <cell r="S48">
            <v>-13016904.640000001</v>
          </cell>
          <cell r="U48">
            <v>57</v>
          </cell>
          <cell r="V48">
            <v>253545.27</v>
          </cell>
          <cell r="X48">
            <v>43</v>
          </cell>
          <cell r="Y48">
            <v>-179342</v>
          </cell>
          <cell r="AA48">
            <v>87</v>
          </cell>
          <cell r="AB48">
            <v>-350</v>
          </cell>
          <cell r="BE48">
            <v>44</v>
          </cell>
          <cell r="BF48">
            <v>7985.5789596999994</v>
          </cell>
          <cell r="CF48">
            <v>41</v>
          </cell>
          <cell r="CG48" t="str">
            <v>Y</v>
          </cell>
        </row>
        <row r="49">
          <cell r="C49">
            <v>47</v>
          </cell>
          <cell r="D49">
            <v>23902484.170000002</v>
          </cell>
          <cell r="F49">
            <v>88</v>
          </cell>
          <cell r="G49">
            <v>255.25</v>
          </cell>
          <cell r="I49">
            <v>47</v>
          </cell>
          <cell r="J49">
            <v>-1720999.26</v>
          </cell>
          <cell r="L49">
            <v>140</v>
          </cell>
          <cell r="M49">
            <v>524032.2</v>
          </cell>
          <cell r="R49">
            <v>56</v>
          </cell>
          <cell r="S49">
            <v>-860113.12</v>
          </cell>
          <cell r="U49">
            <v>58</v>
          </cell>
          <cell r="V49">
            <v>6050.5</v>
          </cell>
          <cell r="X49">
            <v>44</v>
          </cell>
          <cell r="Y49">
            <v>-314366</v>
          </cell>
          <cell r="AA49">
            <v>89</v>
          </cell>
          <cell r="AB49">
            <v>-270975.21000000002</v>
          </cell>
          <cell r="BE49">
            <v>47</v>
          </cell>
          <cell r="BF49">
            <v>21997.196783200012</v>
          </cell>
          <cell r="CF49">
            <v>42</v>
          </cell>
          <cell r="CG49" t="str">
            <v>N</v>
          </cell>
        </row>
        <row r="50">
          <cell r="C50">
            <v>50</v>
          </cell>
          <cell r="D50">
            <v>1285259.99</v>
          </cell>
          <cell r="F50">
            <v>89</v>
          </cell>
          <cell r="G50">
            <v>3112341.05</v>
          </cell>
          <cell r="I50">
            <v>50</v>
          </cell>
          <cell r="J50">
            <v>-377677.53</v>
          </cell>
          <cell r="L50">
            <v>150</v>
          </cell>
          <cell r="M50">
            <v>162244.29999999999</v>
          </cell>
          <cell r="R50">
            <v>57</v>
          </cell>
          <cell r="S50">
            <v>-369385.7</v>
          </cell>
          <cell r="U50">
            <v>60</v>
          </cell>
          <cell r="V50">
            <v>173411.66</v>
          </cell>
          <cell r="X50">
            <v>47</v>
          </cell>
          <cell r="Y50">
            <v>-461936</v>
          </cell>
          <cell r="AA50">
            <v>90</v>
          </cell>
          <cell r="AB50">
            <v>-84690</v>
          </cell>
          <cell r="BE50">
            <v>50</v>
          </cell>
          <cell r="BF50">
            <v>5997.1502156999986</v>
          </cell>
          <cell r="CF50">
            <v>43</v>
          </cell>
          <cell r="CG50" t="str">
            <v>N</v>
          </cell>
        </row>
        <row r="51">
          <cell r="C51">
            <v>51</v>
          </cell>
          <cell r="D51">
            <v>995497.86</v>
          </cell>
          <cell r="F51">
            <v>90</v>
          </cell>
          <cell r="G51">
            <v>122476.85</v>
          </cell>
          <cell r="I51">
            <v>51</v>
          </cell>
          <cell r="J51">
            <v>-401003.12</v>
          </cell>
          <cell r="L51">
            <v>151</v>
          </cell>
          <cell r="M51">
            <v>1209503.26</v>
          </cell>
          <cell r="R51">
            <v>58</v>
          </cell>
          <cell r="S51">
            <v>-103730.28</v>
          </cell>
          <cell r="U51">
            <v>61</v>
          </cell>
          <cell r="V51">
            <v>74441.67</v>
          </cell>
          <cell r="X51">
            <v>50</v>
          </cell>
          <cell r="Y51">
            <v>-68215</v>
          </cell>
          <cell r="AA51">
            <v>91</v>
          </cell>
          <cell r="AB51">
            <v>-16325</v>
          </cell>
          <cell r="BE51">
            <v>51</v>
          </cell>
          <cell r="BF51">
            <v>3767.6126438999981</v>
          </cell>
          <cell r="CF51">
            <v>44</v>
          </cell>
          <cell r="CG51" t="str">
            <v>Y</v>
          </cell>
        </row>
        <row r="52">
          <cell r="C52">
            <v>52</v>
          </cell>
          <cell r="D52">
            <v>4672606</v>
          </cell>
          <cell r="F52">
            <v>91</v>
          </cell>
          <cell r="G52">
            <v>386.5</v>
          </cell>
          <cell r="I52">
            <v>52</v>
          </cell>
          <cell r="J52">
            <v>-1576284.55</v>
          </cell>
          <cell r="L52">
            <v>160</v>
          </cell>
          <cell r="M52">
            <v>-172043.12</v>
          </cell>
          <cell r="R52">
            <v>60</v>
          </cell>
          <cell r="S52">
            <v>-4703721.47</v>
          </cell>
          <cell r="U52">
            <v>62</v>
          </cell>
          <cell r="V52">
            <v>150</v>
          </cell>
          <cell r="X52">
            <v>51</v>
          </cell>
          <cell r="Y52">
            <v>-98179</v>
          </cell>
          <cell r="AA52">
            <v>92</v>
          </cell>
          <cell r="AB52">
            <v>-45</v>
          </cell>
          <cell r="BE52">
            <v>52</v>
          </cell>
          <cell r="BF52">
            <v>7379.2947365000009</v>
          </cell>
          <cell r="CF52">
            <v>47</v>
          </cell>
          <cell r="CG52" t="str">
            <v>Y</v>
          </cell>
        </row>
        <row r="53">
          <cell r="C53">
            <v>53</v>
          </cell>
          <cell r="D53">
            <v>8530989.9800000004</v>
          </cell>
          <cell r="F53">
            <v>93</v>
          </cell>
          <cell r="G53">
            <v>0</v>
          </cell>
          <cell r="I53">
            <v>53</v>
          </cell>
          <cell r="J53">
            <v>-2285484.8199999998</v>
          </cell>
          <cell r="L53">
            <v>165</v>
          </cell>
          <cell r="M53">
            <v>1017337.28</v>
          </cell>
          <cell r="R53">
            <v>61</v>
          </cell>
          <cell r="S53">
            <v>-638289.77</v>
          </cell>
          <cell r="U53">
            <v>64</v>
          </cell>
          <cell r="V53">
            <v>117707.89</v>
          </cell>
          <cell r="X53">
            <v>52</v>
          </cell>
          <cell r="Y53">
            <v>-113062</v>
          </cell>
          <cell r="AA53">
            <v>101</v>
          </cell>
          <cell r="AB53">
            <v>-125339.11</v>
          </cell>
          <cell r="BE53">
            <v>53</v>
          </cell>
          <cell r="BF53">
            <v>16655.742690500003</v>
          </cell>
          <cell r="CF53">
            <v>50</v>
          </cell>
          <cell r="CG53" t="str">
            <v>Y</v>
          </cell>
        </row>
        <row r="54">
          <cell r="C54">
            <v>55</v>
          </cell>
          <cell r="D54">
            <v>21289444.280000001</v>
          </cell>
          <cell r="F54">
            <v>101</v>
          </cell>
          <cell r="G54">
            <v>388441.11</v>
          </cell>
          <cell r="I54">
            <v>55</v>
          </cell>
          <cell r="J54">
            <v>-2861271.17</v>
          </cell>
          <cell r="R54">
            <v>62</v>
          </cell>
          <cell r="S54">
            <v>-96434.69</v>
          </cell>
          <cell r="U54">
            <v>65</v>
          </cell>
          <cell r="V54">
            <v>0</v>
          </cell>
          <cell r="X54">
            <v>53</v>
          </cell>
          <cell r="Y54">
            <v>-293613</v>
          </cell>
          <cell r="AA54">
            <v>103</v>
          </cell>
          <cell r="AB54">
            <v>-16500</v>
          </cell>
          <cell r="BE54">
            <v>55</v>
          </cell>
          <cell r="BF54">
            <v>41382.913161699995</v>
          </cell>
          <cell r="CF54">
            <v>51</v>
          </cell>
          <cell r="CG54" t="str">
            <v>N</v>
          </cell>
        </row>
        <row r="55">
          <cell r="C55">
            <v>56</v>
          </cell>
          <cell r="D55">
            <v>2115622.66</v>
          </cell>
          <cell r="F55">
            <v>103</v>
          </cell>
          <cell r="G55">
            <v>59409.5</v>
          </cell>
          <cell r="I55">
            <v>56</v>
          </cell>
          <cell r="J55">
            <v>-589573.04</v>
          </cell>
          <cell r="R55">
            <v>64</v>
          </cell>
          <cell r="S55">
            <v>-145201.68</v>
          </cell>
          <cell r="U55">
            <v>66</v>
          </cell>
          <cell r="V55">
            <v>29246.61</v>
          </cell>
          <cell r="X55">
            <v>55</v>
          </cell>
          <cell r="Y55">
            <v>185917</v>
          </cell>
          <cell r="AA55">
            <v>104</v>
          </cell>
          <cell r="AB55">
            <v>-11424</v>
          </cell>
          <cell r="BE55">
            <v>56</v>
          </cell>
          <cell r="BF55">
            <v>2453.5620121999991</v>
          </cell>
          <cell r="CF55">
            <v>52</v>
          </cell>
          <cell r="CG55" t="str">
            <v>Y</v>
          </cell>
        </row>
        <row r="56">
          <cell r="C56">
            <v>57</v>
          </cell>
          <cell r="D56">
            <v>2169497.9700000002</v>
          </cell>
          <cell r="F56">
            <v>104</v>
          </cell>
          <cell r="G56">
            <v>0</v>
          </cell>
          <cell r="I56">
            <v>57</v>
          </cell>
          <cell r="J56">
            <v>-747885.22</v>
          </cell>
          <cell r="R56">
            <v>65</v>
          </cell>
          <cell r="S56">
            <v>-78140.649999999994</v>
          </cell>
          <cell r="U56">
            <v>67</v>
          </cell>
          <cell r="V56">
            <v>176495.72</v>
          </cell>
          <cell r="X56">
            <v>56</v>
          </cell>
          <cell r="Y56">
            <v>-48066</v>
          </cell>
          <cell r="AA56">
            <v>105</v>
          </cell>
          <cell r="AB56">
            <v>-41255</v>
          </cell>
          <cell r="BE56">
            <v>57</v>
          </cell>
          <cell r="BF56">
            <v>6736.9271866999961</v>
          </cell>
          <cell r="CF56">
            <v>53</v>
          </cell>
          <cell r="CG56" t="str">
            <v>Y</v>
          </cell>
        </row>
        <row r="57">
          <cell r="C57">
            <v>58</v>
          </cell>
          <cell r="D57">
            <v>1393943.34</v>
          </cell>
          <cell r="F57">
            <v>105</v>
          </cell>
          <cell r="G57">
            <v>0</v>
          </cell>
          <cell r="I57">
            <v>58</v>
          </cell>
          <cell r="J57">
            <v>-136550.89000000001</v>
          </cell>
          <cell r="R57">
            <v>66</v>
          </cell>
          <cell r="S57">
            <v>-1816888.82</v>
          </cell>
          <cell r="U57">
            <v>68</v>
          </cell>
          <cell r="V57">
            <v>56508.37</v>
          </cell>
          <cell r="X57">
            <v>57</v>
          </cell>
          <cell r="Y57">
            <v>-250693</v>
          </cell>
          <cell r="AA57">
            <v>107</v>
          </cell>
          <cell r="AB57">
            <v>-10706</v>
          </cell>
          <cell r="BE57">
            <v>60</v>
          </cell>
          <cell r="BF57">
            <v>42501.437761800007</v>
          </cell>
          <cell r="CF57">
            <v>55</v>
          </cell>
          <cell r="CG57" t="str">
            <v>Y</v>
          </cell>
        </row>
        <row r="58">
          <cell r="C58">
            <v>60</v>
          </cell>
          <cell r="D58">
            <v>16476701.039999999</v>
          </cell>
          <cell r="F58">
            <v>106</v>
          </cell>
          <cell r="G58">
            <v>109930.87</v>
          </cell>
          <cell r="I58">
            <v>60</v>
          </cell>
          <cell r="J58">
            <v>-3634428.02</v>
          </cell>
          <cell r="R58">
            <v>67</v>
          </cell>
          <cell r="S58">
            <v>-9859876.0299999993</v>
          </cell>
          <cell r="U58">
            <v>69</v>
          </cell>
          <cell r="V58">
            <v>40434.93</v>
          </cell>
          <cell r="X58">
            <v>58</v>
          </cell>
          <cell r="Y58">
            <v>-85254</v>
          </cell>
          <cell r="AA58">
            <v>109</v>
          </cell>
          <cell r="AB58">
            <v>-8534</v>
          </cell>
          <cell r="BE58">
            <v>61</v>
          </cell>
          <cell r="BF58">
            <v>5610.7077346999995</v>
          </cell>
          <cell r="CF58">
            <v>56</v>
          </cell>
          <cell r="CG58" t="str">
            <v>Y</v>
          </cell>
        </row>
        <row r="59">
          <cell r="C59">
            <v>61</v>
          </cell>
          <cell r="D59">
            <v>3298819.64</v>
          </cell>
          <cell r="F59">
            <v>107</v>
          </cell>
          <cell r="G59">
            <v>0</v>
          </cell>
          <cell r="I59">
            <v>61</v>
          </cell>
          <cell r="J59">
            <v>-1911967.45</v>
          </cell>
          <cell r="R59">
            <v>68</v>
          </cell>
          <cell r="S59">
            <v>-689127.77</v>
          </cell>
          <cell r="U59">
            <v>70</v>
          </cell>
          <cell r="V59">
            <v>353530.4</v>
          </cell>
          <cell r="X59">
            <v>60</v>
          </cell>
          <cell r="Y59">
            <v>-804889</v>
          </cell>
          <cell r="AA59">
            <v>120</v>
          </cell>
          <cell r="AB59">
            <v>-4742.5</v>
          </cell>
          <cell r="BE59">
            <v>62</v>
          </cell>
          <cell r="BF59">
            <v>1807.3653587999995</v>
          </cell>
          <cell r="CF59">
            <v>57</v>
          </cell>
          <cell r="CG59" t="str">
            <v>Y</v>
          </cell>
        </row>
        <row r="60">
          <cell r="C60">
            <v>62</v>
          </cell>
          <cell r="D60">
            <v>907808.23</v>
          </cell>
          <cell r="F60">
            <v>108</v>
          </cell>
          <cell r="G60">
            <v>75.25</v>
          </cell>
          <cell r="I60">
            <v>62</v>
          </cell>
          <cell r="J60">
            <v>-440381.76</v>
          </cell>
          <cell r="R60">
            <v>69</v>
          </cell>
          <cell r="S60">
            <v>-3846987.72</v>
          </cell>
          <cell r="U60">
            <v>71</v>
          </cell>
          <cell r="V60">
            <v>236274.88</v>
          </cell>
          <cell r="X60">
            <v>61</v>
          </cell>
          <cell r="Y60">
            <v>-87493</v>
          </cell>
          <cell r="AA60">
            <v>121</v>
          </cell>
          <cell r="AB60">
            <v>-1425</v>
          </cell>
          <cell r="BE60">
            <v>64</v>
          </cell>
          <cell r="BF60">
            <v>6913.0273951000017</v>
          </cell>
          <cell r="CF60">
            <v>58</v>
          </cell>
          <cell r="CG60" t="str">
            <v>Y</v>
          </cell>
        </row>
        <row r="61">
          <cell r="C61">
            <v>64</v>
          </cell>
          <cell r="D61">
            <v>4333654.71</v>
          </cell>
          <cell r="F61">
            <v>109</v>
          </cell>
          <cell r="G61">
            <v>304709.61</v>
          </cell>
          <cell r="I61">
            <v>64</v>
          </cell>
          <cell r="J61">
            <v>-2025911.26</v>
          </cell>
          <cell r="R61">
            <v>70</v>
          </cell>
          <cell r="S61">
            <v>-15157623.33</v>
          </cell>
          <cell r="U61">
            <v>72</v>
          </cell>
          <cell r="V61">
            <v>31885.51</v>
          </cell>
          <cell r="X61">
            <v>62</v>
          </cell>
          <cell r="Y61">
            <v>-20502</v>
          </cell>
          <cell r="AA61">
            <v>122</v>
          </cell>
          <cell r="AB61">
            <v>-24100</v>
          </cell>
          <cell r="BE61">
            <v>65</v>
          </cell>
          <cell r="BF61">
            <v>13446.453393099997</v>
          </cell>
          <cell r="CF61">
            <v>60</v>
          </cell>
          <cell r="CG61" t="str">
            <v>Y</v>
          </cell>
        </row>
        <row r="62">
          <cell r="C62">
            <v>65</v>
          </cell>
          <cell r="D62">
            <v>1544826.35</v>
          </cell>
          <cell r="F62">
            <v>120</v>
          </cell>
          <cell r="G62">
            <v>1036269.01</v>
          </cell>
          <cell r="I62">
            <v>65</v>
          </cell>
          <cell r="J62">
            <v>-245734.2</v>
          </cell>
          <cell r="R62">
            <v>71</v>
          </cell>
          <cell r="S62">
            <v>-36562.44</v>
          </cell>
          <cell r="U62">
            <v>73</v>
          </cell>
          <cell r="V62">
            <v>65779.62</v>
          </cell>
          <cell r="X62">
            <v>64</v>
          </cell>
          <cell r="Y62">
            <v>-228794</v>
          </cell>
          <cell r="AA62">
            <v>123</v>
          </cell>
          <cell r="AB62">
            <v>-550</v>
          </cell>
          <cell r="BE62">
            <v>66</v>
          </cell>
          <cell r="BF62">
            <v>14386.646283100003</v>
          </cell>
          <cell r="CF62">
            <v>61</v>
          </cell>
          <cell r="CG62" t="str">
            <v>N</v>
          </cell>
        </row>
        <row r="63">
          <cell r="C63">
            <v>66</v>
          </cell>
          <cell r="D63">
            <v>6542895.0700000003</v>
          </cell>
          <cell r="F63">
            <v>122</v>
          </cell>
          <cell r="G63">
            <v>210.25</v>
          </cell>
          <cell r="I63">
            <v>66</v>
          </cell>
          <cell r="J63">
            <v>-2020524.76</v>
          </cell>
          <cell r="R63">
            <v>72</v>
          </cell>
          <cell r="S63">
            <v>-769694.03</v>
          </cell>
          <cell r="U63">
            <v>74</v>
          </cell>
          <cell r="V63">
            <v>1648</v>
          </cell>
          <cell r="X63">
            <v>65</v>
          </cell>
          <cell r="Y63">
            <v>-186146</v>
          </cell>
          <cell r="AA63">
            <v>133</v>
          </cell>
          <cell r="AB63">
            <v>-3950</v>
          </cell>
          <cell r="BE63">
            <v>67</v>
          </cell>
          <cell r="BF63">
            <v>53238.977536699997</v>
          </cell>
          <cell r="CF63">
            <v>62</v>
          </cell>
          <cell r="CG63" t="str">
            <v>Y</v>
          </cell>
        </row>
        <row r="64">
          <cell r="C64">
            <v>67</v>
          </cell>
          <cell r="D64">
            <v>22426270.309999999</v>
          </cell>
          <cell r="F64">
            <v>123</v>
          </cell>
          <cell r="G64">
            <v>22072</v>
          </cell>
          <cell r="I64">
            <v>67</v>
          </cell>
          <cell r="J64">
            <v>-6106309.0300000003</v>
          </cell>
          <cell r="R64">
            <v>73</v>
          </cell>
          <cell r="S64">
            <v>-1268311.53</v>
          </cell>
          <cell r="U64">
            <v>75</v>
          </cell>
          <cell r="V64">
            <v>33226.559999999998</v>
          </cell>
          <cell r="X64">
            <v>66</v>
          </cell>
          <cell r="Y64">
            <v>-342456</v>
          </cell>
          <cell r="AA64">
            <v>135</v>
          </cell>
          <cell r="AB64">
            <v>-298078.84000000003</v>
          </cell>
          <cell r="BE64">
            <v>68</v>
          </cell>
          <cell r="BF64">
            <v>13272.657975799995</v>
          </cell>
          <cell r="CF64">
            <v>64</v>
          </cell>
          <cell r="CG64" t="str">
            <v>Y</v>
          </cell>
        </row>
        <row r="65">
          <cell r="C65">
            <v>68</v>
          </cell>
          <cell r="D65">
            <v>3623818.45</v>
          </cell>
          <cell r="F65">
            <v>133</v>
          </cell>
          <cell r="G65">
            <v>21245.75</v>
          </cell>
          <cell r="I65">
            <v>68</v>
          </cell>
          <cell r="J65">
            <v>-1616352.38</v>
          </cell>
          <cell r="R65">
            <v>74</v>
          </cell>
          <cell r="S65">
            <v>-100281.8</v>
          </cell>
          <cell r="U65">
            <v>79</v>
          </cell>
          <cell r="V65">
            <v>0</v>
          </cell>
          <cell r="X65">
            <v>67</v>
          </cell>
          <cell r="Y65">
            <v>766</v>
          </cell>
          <cell r="AA65">
            <v>140</v>
          </cell>
          <cell r="AB65">
            <v>-30779.85</v>
          </cell>
          <cell r="BE65">
            <v>69</v>
          </cell>
          <cell r="BF65">
            <v>15384.653113999997</v>
          </cell>
          <cell r="CF65">
            <v>65</v>
          </cell>
          <cell r="CG65" t="str">
            <v>Y</v>
          </cell>
        </row>
        <row r="66">
          <cell r="C66">
            <v>69</v>
          </cell>
          <cell r="D66">
            <v>10712588.039999999</v>
          </cell>
          <cell r="F66">
            <v>135</v>
          </cell>
          <cell r="G66">
            <v>154335.32</v>
          </cell>
          <cell r="I66">
            <v>69</v>
          </cell>
          <cell r="J66">
            <v>-4686497.8499999996</v>
          </cell>
          <cell r="R66">
            <v>75</v>
          </cell>
          <cell r="S66">
            <v>-2596111.9700000002</v>
          </cell>
          <cell r="U66">
            <v>80</v>
          </cell>
          <cell r="V66">
            <v>922879.56</v>
          </cell>
          <cell r="X66">
            <v>68</v>
          </cell>
          <cell r="Y66">
            <v>-271575</v>
          </cell>
          <cell r="AA66">
            <v>151</v>
          </cell>
          <cell r="AB66">
            <v>-21074.25</v>
          </cell>
          <cell r="BE66">
            <v>70</v>
          </cell>
          <cell r="BF66">
            <v>101945.3959799</v>
          </cell>
          <cell r="CF66">
            <v>66</v>
          </cell>
          <cell r="CG66" t="str">
            <v>Y</v>
          </cell>
        </row>
        <row r="67">
          <cell r="C67">
            <v>70</v>
          </cell>
          <cell r="D67">
            <v>39970342.579999998</v>
          </cell>
          <cell r="F67">
            <v>140</v>
          </cell>
          <cell r="G67">
            <v>4721115.71</v>
          </cell>
          <cell r="I67">
            <v>70</v>
          </cell>
          <cell r="J67">
            <v>-5323401.34</v>
          </cell>
          <cell r="R67">
            <v>77</v>
          </cell>
          <cell r="S67">
            <v>0</v>
          </cell>
          <cell r="U67">
            <v>81</v>
          </cell>
          <cell r="V67">
            <v>11436</v>
          </cell>
          <cell r="X67">
            <v>69</v>
          </cell>
          <cell r="Y67">
            <v>229531</v>
          </cell>
          <cell r="AA67">
            <v>160</v>
          </cell>
          <cell r="AB67">
            <v>-118949.1</v>
          </cell>
          <cell r="BE67">
            <v>71</v>
          </cell>
          <cell r="BF67">
            <v>49876.842957700035</v>
          </cell>
          <cell r="CF67">
            <v>67</v>
          </cell>
          <cell r="CG67" t="str">
            <v>Y</v>
          </cell>
        </row>
        <row r="68">
          <cell r="C68">
            <v>71</v>
          </cell>
          <cell r="D68">
            <v>9609705.4900000002</v>
          </cell>
          <cell r="F68">
            <v>151</v>
          </cell>
          <cell r="G68">
            <v>0</v>
          </cell>
          <cell r="I68">
            <v>71</v>
          </cell>
          <cell r="J68">
            <v>-1583103.82</v>
          </cell>
          <cell r="R68">
            <v>79</v>
          </cell>
          <cell r="S68">
            <v>-6777533.75</v>
          </cell>
          <cell r="U68">
            <v>83</v>
          </cell>
          <cell r="V68">
            <v>72005.990000000005</v>
          </cell>
          <cell r="X68">
            <v>70</v>
          </cell>
          <cell r="Y68">
            <v>-1798289</v>
          </cell>
          <cell r="AA68">
            <v>165</v>
          </cell>
          <cell r="AB68">
            <v>-21500</v>
          </cell>
          <cell r="BE68">
            <v>72</v>
          </cell>
          <cell r="BF68">
            <v>11342.433411999995</v>
          </cell>
          <cell r="CF68">
            <v>68</v>
          </cell>
          <cell r="CG68" t="str">
            <v>Y</v>
          </cell>
        </row>
        <row r="69">
          <cell r="C69">
            <v>72</v>
          </cell>
          <cell r="D69">
            <v>4106210.3</v>
          </cell>
          <cell r="F69">
            <v>160</v>
          </cell>
          <cell r="G69">
            <v>217345.06</v>
          </cell>
          <cell r="I69">
            <v>72</v>
          </cell>
          <cell r="J69">
            <v>-1280756.05</v>
          </cell>
          <cell r="R69">
            <v>80</v>
          </cell>
          <cell r="S69">
            <v>-33046498.280000001</v>
          </cell>
          <cell r="U69">
            <v>85</v>
          </cell>
          <cell r="V69">
            <v>0</v>
          </cell>
          <cell r="X69">
            <v>71</v>
          </cell>
          <cell r="Y69">
            <v>-530116</v>
          </cell>
          <cell r="BE69">
            <v>73</v>
          </cell>
          <cell r="BF69">
            <v>14301.041122599996</v>
          </cell>
          <cell r="CF69">
            <v>69</v>
          </cell>
          <cell r="CG69" t="str">
            <v>Y</v>
          </cell>
        </row>
        <row r="70">
          <cell r="C70">
            <v>73</v>
          </cell>
          <cell r="D70">
            <v>6191525.9500000002</v>
          </cell>
          <cell r="F70">
            <v>165</v>
          </cell>
          <cell r="G70">
            <v>0</v>
          </cell>
          <cell r="I70">
            <v>73</v>
          </cell>
          <cell r="J70">
            <v>-2935368.34</v>
          </cell>
          <cell r="R70">
            <v>81</v>
          </cell>
          <cell r="S70">
            <v>-47497.59</v>
          </cell>
          <cell r="U70">
            <v>86</v>
          </cell>
          <cell r="V70">
            <v>3428.44</v>
          </cell>
          <cell r="X70">
            <v>72</v>
          </cell>
          <cell r="Y70">
            <v>-30698</v>
          </cell>
          <cell r="BE70">
            <v>74</v>
          </cell>
          <cell r="BF70">
            <v>1138.7309018999995</v>
          </cell>
          <cell r="CF70">
            <v>70</v>
          </cell>
          <cell r="CG70" t="str">
            <v>Y</v>
          </cell>
        </row>
        <row r="71">
          <cell r="C71">
            <v>74</v>
          </cell>
          <cell r="D71">
            <v>307832.58</v>
          </cell>
          <cell r="I71">
            <v>74</v>
          </cell>
          <cell r="J71">
            <v>-27787.43</v>
          </cell>
          <cell r="R71">
            <v>83</v>
          </cell>
          <cell r="S71">
            <v>-10265035.779999999</v>
          </cell>
          <cell r="U71">
            <v>87</v>
          </cell>
          <cell r="V71">
            <v>60249.8</v>
          </cell>
          <cell r="X71">
            <v>73</v>
          </cell>
          <cell r="Y71">
            <v>-154709</v>
          </cell>
          <cell r="BE71">
            <v>75</v>
          </cell>
          <cell r="BF71">
            <v>12115.671968600003</v>
          </cell>
          <cell r="CF71">
            <v>71</v>
          </cell>
          <cell r="CG71" t="str">
            <v>N</v>
          </cell>
        </row>
        <row r="72">
          <cell r="C72">
            <v>75</v>
          </cell>
          <cell r="D72">
            <v>5431410.4900000002</v>
          </cell>
          <cell r="I72">
            <v>75</v>
          </cell>
          <cell r="J72">
            <v>-599780.57999999996</v>
          </cell>
          <cell r="R72">
            <v>85</v>
          </cell>
          <cell r="S72">
            <v>-50894.94</v>
          </cell>
          <cell r="U72">
            <v>88</v>
          </cell>
          <cell r="V72">
            <v>72969.119999999995</v>
          </cell>
          <cell r="X72">
            <v>74</v>
          </cell>
          <cell r="Y72">
            <v>-42757</v>
          </cell>
          <cell r="BE72">
            <v>77</v>
          </cell>
          <cell r="BF72">
            <v>0</v>
          </cell>
          <cell r="CF72">
            <v>72</v>
          </cell>
          <cell r="CG72" t="str">
            <v>Y</v>
          </cell>
        </row>
        <row r="73">
          <cell r="C73">
            <v>77</v>
          </cell>
          <cell r="D73">
            <v>0</v>
          </cell>
          <cell r="I73">
            <v>77</v>
          </cell>
          <cell r="J73">
            <v>0</v>
          </cell>
          <cell r="R73">
            <v>86</v>
          </cell>
          <cell r="S73">
            <v>-3854909.92</v>
          </cell>
          <cell r="U73">
            <v>89</v>
          </cell>
          <cell r="V73">
            <v>2781</v>
          </cell>
          <cell r="X73">
            <v>75</v>
          </cell>
          <cell r="Y73">
            <v>-384570</v>
          </cell>
          <cell r="BE73">
            <v>79</v>
          </cell>
          <cell r="BF73">
            <v>17336.925242000001</v>
          </cell>
          <cell r="CF73">
            <v>73</v>
          </cell>
          <cell r="CG73" t="str">
            <v>N</v>
          </cell>
        </row>
        <row r="74">
          <cell r="C74">
            <v>79</v>
          </cell>
          <cell r="D74">
            <v>12004929.439999999</v>
          </cell>
          <cell r="I74">
            <v>79</v>
          </cell>
          <cell r="J74">
            <v>-2964792.57</v>
          </cell>
          <cell r="R74">
            <v>87</v>
          </cell>
          <cell r="S74">
            <v>-519851.69</v>
          </cell>
          <cell r="U74">
            <v>90</v>
          </cell>
          <cell r="V74">
            <v>393334.43</v>
          </cell>
          <cell r="X74">
            <v>77</v>
          </cell>
          <cell r="Y74">
            <v>0</v>
          </cell>
          <cell r="BE74">
            <v>80</v>
          </cell>
          <cell r="BF74">
            <v>216066.30235519994</v>
          </cell>
          <cell r="CF74">
            <v>74</v>
          </cell>
          <cell r="CG74" t="str">
            <v>Y</v>
          </cell>
        </row>
        <row r="75">
          <cell r="C75">
            <v>80</v>
          </cell>
          <cell r="D75">
            <v>87305363.549999997</v>
          </cell>
          <cell r="I75">
            <v>80</v>
          </cell>
          <cell r="J75">
            <v>-15777978.869999999</v>
          </cell>
          <cell r="R75">
            <v>88</v>
          </cell>
          <cell r="S75">
            <v>-1521082.66</v>
          </cell>
          <cell r="U75">
            <v>91</v>
          </cell>
          <cell r="V75">
            <v>70160.179999999993</v>
          </cell>
          <cell r="X75">
            <v>79</v>
          </cell>
          <cell r="Y75">
            <v>-511171</v>
          </cell>
          <cell r="BE75">
            <v>81</v>
          </cell>
          <cell r="BF75">
            <v>1967.8688475999993</v>
          </cell>
          <cell r="CF75">
            <v>75</v>
          </cell>
          <cell r="CG75" t="str">
            <v>Y</v>
          </cell>
        </row>
        <row r="76">
          <cell r="C76">
            <v>81</v>
          </cell>
          <cell r="D76">
            <v>1537084.66</v>
          </cell>
          <cell r="I76">
            <v>81</v>
          </cell>
          <cell r="J76">
            <v>-252784.59</v>
          </cell>
          <cell r="R76">
            <v>89</v>
          </cell>
          <cell r="S76">
            <v>-17267824.66</v>
          </cell>
          <cell r="U76">
            <v>92</v>
          </cell>
          <cell r="V76">
            <v>2333</v>
          </cell>
          <cell r="X76">
            <v>80</v>
          </cell>
          <cell r="Y76">
            <v>-4922354</v>
          </cell>
          <cell r="BE76">
            <v>83</v>
          </cell>
          <cell r="BF76">
            <v>61038.529934400009</v>
          </cell>
          <cell r="CF76">
            <v>77</v>
          </cell>
          <cell r="CG76" t="str">
            <v>Y</v>
          </cell>
        </row>
        <row r="77">
          <cell r="C77">
            <v>83</v>
          </cell>
          <cell r="D77">
            <v>20649057.960000001</v>
          </cell>
          <cell r="I77">
            <v>83</v>
          </cell>
          <cell r="J77">
            <v>-4284777.1500000004</v>
          </cell>
          <cell r="R77">
            <v>90</v>
          </cell>
          <cell r="S77">
            <v>-988573.75</v>
          </cell>
          <cell r="U77">
            <v>101</v>
          </cell>
          <cell r="V77">
            <v>31909.05</v>
          </cell>
          <cell r="X77">
            <v>81</v>
          </cell>
          <cell r="Y77">
            <v>-92428</v>
          </cell>
          <cell r="BE77">
            <v>85</v>
          </cell>
          <cell r="BF77">
            <v>1244.4690747999996</v>
          </cell>
          <cell r="CF77">
            <v>79</v>
          </cell>
          <cell r="CG77" t="str">
            <v>N</v>
          </cell>
        </row>
        <row r="78">
          <cell r="C78">
            <v>85</v>
          </cell>
          <cell r="D78">
            <v>277282.78000000003</v>
          </cell>
          <cell r="I78">
            <v>85</v>
          </cell>
          <cell r="J78">
            <v>-42959.86</v>
          </cell>
          <cell r="R78">
            <v>91</v>
          </cell>
          <cell r="S78">
            <v>-473233.51</v>
          </cell>
          <cell r="U78">
            <v>103</v>
          </cell>
          <cell r="V78">
            <v>38183.72</v>
          </cell>
          <cell r="X78">
            <v>83</v>
          </cell>
          <cell r="Y78">
            <v>-1333565</v>
          </cell>
          <cell r="BE78">
            <v>86</v>
          </cell>
          <cell r="BF78">
            <v>13367.725961199996</v>
          </cell>
          <cell r="CF78">
            <v>80</v>
          </cell>
          <cell r="CG78" t="str">
            <v>Y</v>
          </cell>
        </row>
        <row r="79">
          <cell r="C79">
            <v>86</v>
          </cell>
          <cell r="D79">
            <v>6309084.3399999999</v>
          </cell>
          <cell r="I79">
            <v>86</v>
          </cell>
          <cell r="J79">
            <v>-1043550.19</v>
          </cell>
          <cell r="R79">
            <v>92</v>
          </cell>
          <cell r="S79">
            <v>-837770.99</v>
          </cell>
          <cell r="U79">
            <v>104</v>
          </cell>
          <cell r="V79">
            <v>68131.899999999994</v>
          </cell>
          <cell r="X79">
            <v>85</v>
          </cell>
          <cell r="Y79">
            <v>-34693</v>
          </cell>
          <cell r="BE79">
            <v>87</v>
          </cell>
          <cell r="BF79">
            <v>15203.626373500001</v>
          </cell>
          <cell r="CF79">
            <v>81</v>
          </cell>
          <cell r="CG79" t="str">
            <v>Y</v>
          </cell>
        </row>
        <row r="80">
          <cell r="C80">
            <v>87</v>
          </cell>
          <cell r="D80">
            <v>9945525.0199999996</v>
          </cell>
          <cell r="I80">
            <v>87</v>
          </cell>
          <cell r="J80">
            <v>-2825445.2</v>
          </cell>
          <cell r="R80">
            <v>101</v>
          </cell>
          <cell r="S80">
            <v>-7352578.4100000001</v>
          </cell>
          <cell r="U80">
            <v>105</v>
          </cell>
          <cell r="V80">
            <v>31199.89</v>
          </cell>
          <cell r="X80">
            <v>86</v>
          </cell>
          <cell r="Y80">
            <v>-220972</v>
          </cell>
          <cell r="BE80">
            <v>88</v>
          </cell>
          <cell r="BF80">
            <v>15778.216984100003</v>
          </cell>
          <cell r="CF80">
            <v>83</v>
          </cell>
          <cell r="CG80" t="str">
            <v>Y</v>
          </cell>
        </row>
        <row r="81">
          <cell r="C81">
            <v>88</v>
          </cell>
          <cell r="D81">
            <v>6575926.7000000002</v>
          </cell>
          <cell r="I81">
            <v>88</v>
          </cell>
          <cell r="J81">
            <v>-1828359.89</v>
          </cell>
          <cell r="R81">
            <v>103</v>
          </cell>
          <cell r="S81">
            <v>-1495918.53</v>
          </cell>
          <cell r="U81">
            <v>106</v>
          </cell>
          <cell r="V81">
            <v>77097.37</v>
          </cell>
          <cell r="X81">
            <v>87</v>
          </cell>
          <cell r="Y81">
            <v>-288895</v>
          </cell>
          <cell r="BE81">
            <v>89</v>
          </cell>
          <cell r="BF81">
            <v>60526.496573299992</v>
          </cell>
          <cell r="CF81">
            <v>85</v>
          </cell>
          <cell r="CG81" t="str">
            <v>Y</v>
          </cell>
        </row>
        <row r="82">
          <cell r="C82">
            <v>89</v>
          </cell>
          <cell r="D82">
            <v>29794822.359999999</v>
          </cell>
          <cell r="I82">
            <v>89</v>
          </cell>
          <cell r="J82">
            <v>-3753981.35</v>
          </cell>
          <cell r="R82">
            <v>104</v>
          </cell>
          <cell r="S82">
            <v>-9126.7999999999993</v>
          </cell>
          <cell r="U82">
            <v>107</v>
          </cell>
          <cell r="V82">
            <v>150</v>
          </cell>
          <cell r="X82">
            <v>88</v>
          </cell>
          <cell r="Y82">
            <v>-135386</v>
          </cell>
          <cell r="BE82">
            <v>90</v>
          </cell>
          <cell r="BF82">
            <v>58043.765607800007</v>
          </cell>
          <cell r="CF82">
            <v>86</v>
          </cell>
          <cell r="CG82" t="str">
            <v>N</v>
          </cell>
        </row>
        <row r="83">
          <cell r="C83">
            <v>90</v>
          </cell>
          <cell r="D83">
            <v>13495427.01</v>
          </cell>
          <cell r="I83">
            <v>90</v>
          </cell>
          <cell r="J83">
            <v>-4406658.1100000003</v>
          </cell>
          <cell r="R83">
            <v>105</v>
          </cell>
          <cell r="S83">
            <v>-327585.15000000002</v>
          </cell>
          <cell r="U83">
            <v>108</v>
          </cell>
          <cell r="V83">
            <v>23721.26</v>
          </cell>
          <cell r="X83">
            <v>89</v>
          </cell>
          <cell r="Y83">
            <v>-417186.12</v>
          </cell>
          <cell r="BE83">
            <v>91</v>
          </cell>
          <cell r="BF83">
            <v>9717.228866899999</v>
          </cell>
          <cell r="CF83">
            <v>87</v>
          </cell>
          <cell r="CG83" t="str">
            <v>Y</v>
          </cell>
        </row>
        <row r="84">
          <cell r="C84">
            <v>91</v>
          </cell>
          <cell r="D84">
            <v>3826020.21</v>
          </cell>
          <cell r="I84">
            <v>91</v>
          </cell>
          <cell r="J84">
            <v>-1044086.75</v>
          </cell>
          <cell r="R84">
            <v>106</v>
          </cell>
          <cell r="S84">
            <v>-342</v>
          </cell>
          <cell r="U84">
            <v>109</v>
          </cell>
          <cell r="V84">
            <v>9151.7800000000007</v>
          </cell>
          <cell r="X84">
            <v>90</v>
          </cell>
          <cell r="Y84">
            <v>-1076805</v>
          </cell>
          <cell r="BE84">
            <v>92</v>
          </cell>
          <cell r="BF84">
            <v>2081.9724169000006</v>
          </cell>
          <cell r="CF84">
            <v>88</v>
          </cell>
          <cell r="CG84" t="str">
            <v>Y</v>
          </cell>
        </row>
        <row r="85">
          <cell r="C85">
            <v>92</v>
          </cell>
          <cell r="D85">
            <v>1529495.68</v>
          </cell>
          <cell r="I85">
            <v>92</v>
          </cell>
          <cell r="J85">
            <v>-206276.28</v>
          </cell>
          <cell r="R85">
            <v>107</v>
          </cell>
          <cell r="S85">
            <v>-1468875.64</v>
          </cell>
          <cell r="U85">
            <v>120</v>
          </cell>
          <cell r="V85">
            <v>9760.06</v>
          </cell>
          <cell r="X85">
            <v>91</v>
          </cell>
          <cell r="Y85">
            <v>-386189</v>
          </cell>
          <cell r="BE85">
            <v>93</v>
          </cell>
          <cell r="BF85">
            <v>2031.7800385004375</v>
          </cell>
          <cell r="CF85">
            <v>89</v>
          </cell>
          <cell r="CG85" t="str">
            <v>Y</v>
          </cell>
        </row>
        <row r="86">
          <cell r="C86">
            <v>93</v>
          </cell>
          <cell r="D86">
            <v>3046256.94</v>
          </cell>
          <cell r="I86">
            <v>93</v>
          </cell>
          <cell r="J86">
            <v>-1028137.25</v>
          </cell>
          <cell r="R86">
            <v>108</v>
          </cell>
          <cell r="S86">
            <v>-324508.32</v>
          </cell>
          <cell r="U86">
            <v>121</v>
          </cell>
          <cell r="V86">
            <v>24431.82</v>
          </cell>
          <cell r="X86">
            <v>92</v>
          </cell>
          <cell r="Y86">
            <v>-62086</v>
          </cell>
          <cell r="BE86">
            <v>94</v>
          </cell>
          <cell r="BF86">
            <v>976.7031006000002</v>
          </cell>
          <cell r="CF86">
            <v>90</v>
          </cell>
          <cell r="CG86" t="str">
            <v>N</v>
          </cell>
        </row>
        <row r="87">
          <cell r="C87">
            <v>94</v>
          </cell>
          <cell r="D87">
            <v>11634.19</v>
          </cell>
          <cell r="I87">
            <v>94</v>
          </cell>
          <cell r="J87">
            <v>7099.3</v>
          </cell>
          <cell r="R87">
            <v>109</v>
          </cell>
          <cell r="S87">
            <v>-88173.62</v>
          </cell>
          <cell r="U87">
            <v>122</v>
          </cell>
          <cell r="V87">
            <v>47017.13</v>
          </cell>
          <cell r="X87">
            <v>93</v>
          </cell>
          <cell r="Y87">
            <v>37244</v>
          </cell>
          <cell r="BE87">
            <v>101</v>
          </cell>
          <cell r="BF87">
            <v>105625.41562209999</v>
          </cell>
          <cell r="CF87">
            <v>91</v>
          </cell>
          <cell r="CG87" t="str">
            <v>Y</v>
          </cell>
        </row>
        <row r="88">
          <cell r="C88">
            <v>101</v>
          </cell>
          <cell r="D88">
            <v>38755270.740000002</v>
          </cell>
          <cell r="I88">
            <v>101</v>
          </cell>
          <cell r="J88">
            <v>-19234060.050000001</v>
          </cell>
          <cell r="R88">
            <v>120</v>
          </cell>
          <cell r="S88">
            <v>-6636518.1299999999</v>
          </cell>
          <cell r="U88">
            <v>123</v>
          </cell>
          <cell r="V88">
            <v>26600.78</v>
          </cell>
          <cell r="X88">
            <v>94</v>
          </cell>
          <cell r="Y88">
            <v>-10</v>
          </cell>
          <cell r="BE88">
            <v>103</v>
          </cell>
          <cell r="BF88">
            <v>7098.6270731000013</v>
          </cell>
          <cell r="CF88">
            <v>92</v>
          </cell>
          <cell r="CG88" t="str">
            <v>Y</v>
          </cell>
        </row>
        <row r="89">
          <cell r="C89">
            <v>103</v>
          </cell>
          <cell r="D89">
            <v>2570856.2000000002</v>
          </cell>
          <cell r="I89">
            <v>103</v>
          </cell>
          <cell r="J89">
            <v>-833588.68</v>
          </cell>
          <cell r="R89">
            <v>121</v>
          </cell>
          <cell r="S89">
            <v>-18961.72</v>
          </cell>
          <cell r="U89">
            <v>133</v>
          </cell>
          <cell r="V89">
            <v>5167.32</v>
          </cell>
          <cell r="X89">
            <v>101</v>
          </cell>
          <cell r="Y89">
            <v>-47656</v>
          </cell>
          <cell r="BE89">
            <v>104</v>
          </cell>
          <cell r="BF89">
            <v>2270.6207198999982</v>
          </cell>
          <cell r="CF89">
            <v>93</v>
          </cell>
          <cell r="CG89" t="str">
            <v>Y</v>
          </cell>
        </row>
        <row r="90">
          <cell r="C90">
            <v>104</v>
          </cell>
          <cell r="D90">
            <v>716119.17</v>
          </cell>
          <cell r="I90">
            <v>104</v>
          </cell>
          <cell r="J90">
            <v>-329726.15999999997</v>
          </cell>
          <cell r="R90">
            <v>122</v>
          </cell>
          <cell r="S90">
            <v>-280640.56</v>
          </cell>
          <cell r="U90">
            <v>135</v>
          </cell>
          <cell r="V90">
            <v>16920.04</v>
          </cell>
          <cell r="X90">
            <v>103</v>
          </cell>
          <cell r="Y90">
            <v>84835</v>
          </cell>
          <cell r="BE90">
            <v>105</v>
          </cell>
          <cell r="BF90">
            <v>26108.754381600014</v>
          </cell>
          <cell r="CF90">
            <v>94</v>
          </cell>
          <cell r="CG90" t="str">
            <v>Y</v>
          </cell>
        </row>
        <row r="91">
          <cell r="C91">
            <v>105</v>
          </cell>
          <cell r="D91">
            <v>2830210.65</v>
          </cell>
          <cell r="I91">
            <v>105</v>
          </cell>
          <cell r="J91">
            <v>-1539261.59</v>
          </cell>
          <cell r="R91">
            <v>123</v>
          </cell>
          <cell r="S91">
            <v>-409933.66</v>
          </cell>
          <cell r="U91">
            <v>140</v>
          </cell>
          <cell r="V91">
            <v>28890.45</v>
          </cell>
          <cell r="X91">
            <v>104</v>
          </cell>
          <cell r="Y91">
            <v>-51305</v>
          </cell>
          <cell r="BE91">
            <v>106</v>
          </cell>
          <cell r="BF91">
            <v>8369.7166496000027</v>
          </cell>
          <cell r="CF91">
            <v>101</v>
          </cell>
          <cell r="CG91" t="str">
            <v>Y</v>
          </cell>
        </row>
        <row r="92">
          <cell r="C92">
            <v>106</v>
          </cell>
          <cell r="D92">
            <v>2178170.15</v>
          </cell>
          <cell r="I92">
            <v>106</v>
          </cell>
          <cell r="J92">
            <v>-538214.98</v>
          </cell>
          <cell r="R92">
            <v>135</v>
          </cell>
          <cell r="S92">
            <v>-2427089.38</v>
          </cell>
          <cell r="U92">
            <v>150</v>
          </cell>
          <cell r="V92">
            <v>53193.120000000003</v>
          </cell>
          <cell r="X92">
            <v>105</v>
          </cell>
          <cell r="Y92">
            <v>-71259</v>
          </cell>
          <cell r="BE92">
            <v>107</v>
          </cell>
          <cell r="BF92">
            <v>13318.277416699999</v>
          </cell>
          <cell r="CF92">
            <v>103</v>
          </cell>
          <cell r="CG92" t="str">
            <v>N</v>
          </cell>
        </row>
        <row r="93">
          <cell r="C93">
            <v>107</v>
          </cell>
          <cell r="D93">
            <v>4550461.16</v>
          </cell>
          <cell r="I93">
            <v>107</v>
          </cell>
          <cell r="J93">
            <v>-1436091.03</v>
          </cell>
          <cell r="R93">
            <v>140</v>
          </cell>
          <cell r="S93">
            <v>-13532276.01</v>
          </cell>
          <cell r="U93">
            <v>151</v>
          </cell>
          <cell r="V93">
            <v>0</v>
          </cell>
          <cell r="X93">
            <v>106</v>
          </cell>
          <cell r="Y93">
            <v>-118946</v>
          </cell>
          <cell r="BE93">
            <v>108</v>
          </cell>
          <cell r="BF93">
            <v>2207.0997682999996</v>
          </cell>
          <cell r="CF93">
            <v>104</v>
          </cell>
          <cell r="CG93" t="str">
            <v>Y</v>
          </cell>
        </row>
        <row r="94">
          <cell r="C94">
            <v>108</v>
          </cell>
          <cell r="D94">
            <v>3448405.55</v>
          </cell>
          <cell r="I94">
            <v>108</v>
          </cell>
          <cell r="J94">
            <v>-1524294.43</v>
          </cell>
          <cell r="R94">
            <v>150</v>
          </cell>
          <cell r="S94">
            <v>-3242.27</v>
          </cell>
          <cell r="U94">
            <v>160</v>
          </cell>
          <cell r="V94">
            <v>249269.69</v>
          </cell>
          <cell r="X94">
            <v>107</v>
          </cell>
          <cell r="Y94">
            <v>-31625</v>
          </cell>
          <cell r="BE94">
            <v>109</v>
          </cell>
          <cell r="BF94">
            <v>2349.3481518000003</v>
          </cell>
          <cell r="CF94">
            <v>105</v>
          </cell>
          <cell r="CG94" t="str">
            <v>N</v>
          </cell>
        </row>
        <row r="95">
          <cell r="C95">
            <v>109</v>
          </cell>
          <cell r="D95">
            <v>1864421.95</v>
          </cell>
          <cell r="I95">
            <v>109</v>
          </cell>
          <cell r="J95">
            <v>-794791.98</v>
          </cell>
          <cell r="R95">
            <v>151</v>
          </cell>
          <cell r="S95">
            <v>-392975.69</v>
          </cell>
          <cell r="X95">
            <v>108</v>
          </cell>
          <cell r="Y95">
            <v>-24687</v>
          </cell>
          <cell r="BE95">
            <v>120</v>
          </cell>
          <cell r="BF95">
            <v>19795.060191700009</v>
          </cell>
          <cell r="CF95">
            <v>106</v>
          </cell>
          <cell r="CG95" t="str">
            <v>N</v>
          </cell>
        </row>
        <row r="96">
          <cell r="C96">
            <v>120</v>
          </cell>
          <cell r="D96">
            <v>9833724.2599999998</v>
          </cell>
          <cell r="I96">
            <v>120</v>
          </cell>
          <cell r="J96">
            <v>-1744987.04</v>
          </cell>
          <cell r="R96">
            <v>160</v>
          </cell>
          <cell r="S96">
            <v>-76251.429999999993</v>
          </cell>
          <cell r="X96">
            <v>109</v>
          </cell>
          <cell r="Y96">
            <v>-79441</v>
          </cell>
          <cell r="BE96">
            <v>121</v>
          </cell>
          <cell r="BF96">
            <v>1634.3137754000006</v>
          </cell>
          <cell r="CF96">
            <v>107</v>
          </cell>
          <cell r="CG96" t="str">
            <v>N</v>
          </cell>
        </row>
        <row r="97">
          <cell r="C97">
            <v>121</v>
          </cell>
          <cell r="D97">
            <v>461430.26</v>
          </cell>
          <cell r="I97">
            <v>121</v>
          </cell>
          <cell r="J97">
            <v>-310966.19</v>
          </cell>
          <cell r="R97">
            <v>165</v>
          </cell>
          <cell r="S97">
            <v>-46098.14</v>
          </cell>
          <cell r="X97">
            <v>120</v>
          </cell>
          <cell r="Y97">
            <v>-100024</v>
          </cell>
          <cell r="BE97">
            <v>122</v>
          </cell>
          <cell r="BF97">
            <v>10397.667584499997</v>
          </cell>
          <cell r="CF97">
            <v>108</v>
          </cell>
          <cell r="CG97" t="str">
            <v>N</v>
          </cell>
        </row>
        <row r="98">
          <cell r="C98">
            <v>122</v>
          </cell>
          <cell r="D98">
            <v>3989333.29</v>
          </cell>
          <cell r="I98">
            <v>122</v>
          </cell>
          <cell r="J98">
            <v>-888980.55</v>
          </cell>
          <cell r="X98">
            <v>121</v>
          </cell>
          <cell r="Y98">
            <v>-26823</v>
          </cell>
          <cell r="BE98">
            <v>123</v>
          </cell>
          <cell r="BF98">
            <v>1379.4861351</v>
          </cell>
          <cell r="CF98">
            <v>109</v>
          </cell>
          <cell r="CG98" t="str">
            <v>Y</v>
          </cell>
        </row>
        <row r="99">
          <cell r="C99">
            <v>123</v>
          </cell>
          <cell r="D99">
            <v>546039.87</v>
          </cell>
          <cell r="I99">
            <v>123</v>
          </cell>
          <cell r="J99">
            <v>-62611.56</v>
          </cell>
          <cell r="X99">
            <v>122</v>
          </cell>
          <cell r="Y99">
            <v>-181561</v>
          </cell>
          <cell r="BE99">
            <v>133</v>
          </cell>
          <cell r="BF99">
            <v>4597.5310681999963</v>
          </cell>
          <cell r="CF99">
            <v>120</v>
          </cell>
          <cell r="CG99" t="str">
            <v>N</v>
          </cell>
        </row>
        <row r="100">
          <cell r="C100">
            <v>133</v>
          </cell>
          <cell r="D100">
            <v>2356116.27</v>
          </cell>
          <cell r="I100">
            <v>133</v>
          </cell>
          <cell r="J100">
            <v>-373811.89</v>
          </cell>
          <cell r="X100">
            <v>123</v>
          </cell>
          <cell r="Y100">
            <v>-27383</v>
          </cell>
          <cell r="BE100">
            <v>135</v>
          </cell>
          <cell r="BF100">
            <v>60878.416684899996</v>
          </cell>
          <cell r="CF100">
            <v>121</v>
          </cell>
          <cell r="CG100" t="str">
            <v>N</v>
          </cell>
        </row>
        <row r="101">
          <cell r="C101">
            <v>135</v>
          </cell>
          <cell r="D101">
            <v>10390962.67</v>
          </cell>
          <cell r="I101">
            <v>135</v>
          </cell>
          <cell r="J101">
            <v>-3805428.59</v>
          </cell>
          <cell r="X101">
            <v>133</v>
          </cell>
          <cell r="Y101">
            <v>-43217</v>
          </cell>
          <cell r="BE101">
            <v>140</v>
          </cell>
          <cell r="BF101">
            <v>55868.066294499993</v>
          </cell>
          <cell r="CF101">
            <v>122</v>
          </cell>
          <cell r="CG101" t="str">
            <v>Y</v>
          </cell>
        </row>
        <row r="102">
          <cell r="C102">
            <v>140</v>
          </cell>
          <cell r="D102">
            <v>26677223.27</v>
          </cell>
          <cell r="I102">
            <v>140</v>
          </cell>
          <cell r="J102">
            <v>-10111066.41</v>
          </cell>
          <cell r="X102">
            <v>135</v>
          </cell>
          <cell r="Y102">
            <v>-504503</v>
          </cell>
          <cell r="BE102">
            <v>150</v>
          </cell>
          <cell r="BF102">
            <v>5697.056729099997</v>
          </cell>
          <cell r="CF102">
            <v>123</v>
          </cell>
          <cell r="CG102" t="str">
            <v>N</v>
          </cell>
        </row>
        <row r="103">
          <cell r="C103">
            <v>150</v>
          </cell>
          <cell r="D103">
            <v>911439.58</v>
          </cell>
          <cell r="I103">
            <v>150</v>
          </cell>
          <cell r="J103">
            <v>-225628.1</v>
          </cell>
          <cell r="X103">
            <v>140</v>
          </cell>
          <cell r="Y103">
            <v>527767</v>
          </cell>
          <cell r="BE103">
            <v>151</v>
          </cell>
          <cell r="BF103">
            <v>12084.868768700004</v>
          </cell>
          <cell r="CF103">
            <v>133</v>
          </cell>
          <cell r="CG103" t="str">
            <v>Y</v>
          </cell>
        </row>
        <row r="104">
          <cell r="C104">
            <v>151</v>
          </cell>
          <cell r="D104">
            <v>1232028.31</v>
          </cell>
          <cell r="I104">
            <v>151</v>
          </cell>
          <cell r="J104">
            <v>-283063.76</v>
          </cell>
          <cell r="X104">
            <v>150</v>
          </cell>
          <cell r="Y104">
            <v>-146625</v>
          </cell>
          <cell r="BE104">
            <v>160</v>
          </cell>
          <cell r="BF104">
            <v>39447.98193400001</v>
          </cell>
          <cell r="CF104">
            <v>135</v>
          </cell>
          <cell r="CG104" t="str">
            <v>Y</v>
          </cell>
        </row>
        <row r="105">
          <cell r="C105">
            <v>160</v>
          </cell>
          <cell r="D105">
            <v>7692277.9299999997</v>
          </cell>
          <cell r="I105">
            <v>160</v>
          </cell>
          <cell r="J105">
            <v>-3194558</v>
          </cell>
          <cell r="X105">
            <v>151</v>
          </cell>
          <cell r="Y105">
            <v>-114843</v>
          </cell>
          <cell r="BE105">
            <v>165</v>
          </cell>
          <cell r="BF105">
            <v>15260.306241200004</v>
          </cell>
          <cell r="CF105">
            <v>140</v>
          </cell>
          <cell r="CG105" t="str">
            <v>N</v>
          </cell>
        </row>
        <row r="106">
          <cell r="C106">
            <v>165</v>
          </cell>
          <cell r="D106">
            <v>1994603.87</v>
          </cell>
          <cell r="I106">
            <v>165</v>
          </cell>
          <cell r="J106">
            <v>-121322.2</v>
          </cell>
          <cell r="X106">
            <v>160</v>
          </cell>
          <cell r="Y106">
            <v>-358150</v>
          </cell>
          <cell r="CF106">
            <v>150</v>
          </cell>
          <cell r="CG106" t="str">
            <v>Y</v>
          </cell>
        </row>
        <row r="107">
          <cell r="X107">
            <v>165</v>
          </cell>
          <cell r="Y107">
            <v>-160563</v>
          </cell>
          <cell r="CF107">
            <v>151</v>
          </cell>
          <cell r="CG107" t="str">
            <v>N</v>
          </cell>
        </row>
        <row r="108">
          <cell r="CF108">
            <v>160</v>
          </cell>
          <cell r="CG108" t="str">
            <v>Y</v>
          </cell>
        </row>
        <row r="109">
          <cell r="CF109">
            <v>165</v>
          </cell>
          <cell r="CG109" t="str">
            <v>Y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 Schedule"/>
      <sheetName val="COSS&gt;&gt;"/>
      <sheetName val="wp - t-1 COSS"/>
      <sheetName val="wp - t-2 COSS"/>
      <sheetName val="wp - t-3 COSS"/>
      <sheetName val="wp - t-4 COSS"/>
      <sheetName val="wp - t-5 COSS"/>
      <sheetName val="wp - t-6 COSS Codes"/>
      <sheetName val="wp - t-7 WSCKY Summary"/>
      <sheetName val="wp - t-8 Pro Forma Proposed"/>
      <sheetName val="wp - t-9 Plant in Service COSS"/>
      <sheetName val="TB&gt;&gt;"/>
      <sheetName val="TB Hard Code"/>
      <sheetName val="TB Clean"/>
      <sheetName val="Linked TB"/>
      <sheetName val="Filing&gt;&gt;"/>
      <sheetName val="Sch.A-B.S"/>
      <sheetName val="Sch.B-I.S"/>
      <sheetName val="Sch.C-R.B"/>
      <sheetName val="Sch.D-Revenue"/>
      <sheetName val="Sch.D-2-Revenue"/>
      <sheetName val="Sch.D - Summary"/>
      <sheetName val="Sch.E-Rev Req"/>
      <sheetName val="Average Gallons"/>
      <sheetName val="xxxRate-Rev Comp"/>
      <sheetName val="wp.a-uncoll"/>
      <sheetName val="wp-b-Salary"/>
      <sheetName val="wp-c-PIS Adj"/>
      <sheetName val="wp-d-rc.exp"/>
      <sheetName val="wp-e-toi"/>
      <sheetName val="wp-f-depr new rates"/>
      <sheetName val="wp(g)-inc.tx"/>
      <sheetName val="wp.h-cap.struc"/>
      <sheetName val="wp-i-wc"/>
      <sheetName val="wp-j-Maint&amp;Rep Adj"/>
      <sheetName val="wp-k-Chemicals"/>
      <sheetName val="wp-l-Transportation Expense"/>
      <sheetName val="wp-m-Expense Reports"/>
      <sheetName val="wp-n-Outside Services"/>
      <sheetName val="wp-o-Computers"/>
      <sheetName val="wp-p-Vehicles"/>
      <sheetName val="wp-q AIAC"/>
      <sheetName val="wp-r-Check Collect Fee"/>
      <sheetName val="wp-s-Rev Bridge"/>
      <sheetName val="ERC"/>
      <sheetName val="2015 RC WSCKY - 5100087"/>
      <sheetName val="CO"/>
      <sheetName val="PF Salaries"/>
      <sheetName val="EXCLUDE&gt;&gt;"/>
      <sheetName val="Exhibit 9"/>
      <sheetName val="wp-appendix"/>
      <sheetName val="wp-f-depr"/>
      <sheetName val="Operators allocation"/>
      <sheetName val="wp b1"/>
      <sheetName val="Wp b2 - Captime"/>
      <sheetName val="w.p-b2"/>
      <sheetName val="wp b3 - CSR"/>
      <sheetName val="Wp b4 - WSC"/>
      <sheetName val="Wp b - salary"/>
      <sheetName val="wp-p2 Allocation of Vehicles"/>
      <sheetName val="wp-p2a Allocation of Trans Exp"/>
      <sheetName val="wp-p3-alloc of State computers"/>
      <sheetName val="wp-p4-alloc of WSC computers"/>
      <sheetName val="wp-p5 Recon Summary"/>
      <sheetName val="wp-p5a-restatement (audit)"/>
      <sheetName val="wp-q City of Clinton"/>
      <sheetName val="wp-q(2) salary allocation"/>
      <sheetName val="wp-q(3) Clinton salary revised"/>
      <sheetName val="wp-q(4) Clinton trans exp"/>
      <sheetName val="wp-Expense Reports"/>
      <sheetName val="Allocation Calc"/>
      <sheetName val="wp-l-gl plant additions"/>
      <sheetName val="wp-j-pf.plant"/>
      <sheetName val="wp-k-retirements"/>
      <sheetName val="Sch.E ORM "/>
      <sheetName val="wp c2"/>
      <sheetName val="wp c3"/>
      <sheetName val="wp-p-restate(audit)"/>
      <sheetName val="wp-o-restate-acq"/>
      <sheetName val="Rate Base Reallocation wp-$ "/>
      <sheetName val="Expense Reallocation Wp-$"/>
      <sheetName val="plnt category"/>
      <sheetName val="CPI"/>
    </sheetNames>
    <sheetDataSet>
      <sheetData sheetId="0"/>
      <sheetData sheetId="1">
        <row r="4">
          <cell r="G4" t="str">
            <v>Case No. 2015 - 00382</v>
          </cell>
        </row>
        <row r="6">
          <cell r="G6" t="str">
            <v>WATER SERVICE CORPORATION OF KENTUCKY</v>
          </cell>
        </row>
        <row r="9">
          <cell r="G9" t="str">
            <v>Test Year Ended 6/30/2015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05">
          <cell r="B705" t="str">
            <v>CUSTOMERS</v>
          </cell>
          <cell r="C705">
            <v>7107.0999999999995</v>
          </cell>
          <cell r="D705">
            <v>0</v>
          </cell>
          <cell r="E705">
            <v>7107.0999999999995</v>
          </cell>
          <cell r="F705">
            <v>1</v>
          </cell>
          <cell r="G705">
            <v>0</v>
          </cell>
          <cell r="H705">
            <v>1</v>
          </cell>
        </row>
        <row r="706">
          <cell r="B706" t="str">
            <v>REVENUES</v>
          </cell>
          <cell r="C706">
            <v>-2655132.1600000006</v>
          </cell>
          <cell r="D706">
            <v>0</v>
          </cell>
          <cell r="E706">
            <v>-2655132.1600000006</v>
          </cell>
          <cell r="F706">
            <v>1</v>
          </cell>
          <cell r="G706">
            <v>0</v>
          </cell>
          <cell r="H706">
            <v>1</v>
          </cell>
        </row>
        <row r="707">
          <cell r="B707" t="str">
            <v>PLANT IN SERVICE</v>
          </cell>
          <cell r="C707">
            <v>12723289.330000002</v>
          </cell>
          <cell r="D707">
            <v>0</v>
          </cell>
          <cell r="E707">
            <v>12723289.330000002</v>
          </cell>
          <cell r="F707">
            <v>1</v>
          </cell>
          <cell r="G707">
            <v>0</v>
          </cell>
          <cell r="H707">
            <v>1</v>
          </cell>
        </row>
        <row r="708">
          <cell r="B708" t="str">
            <v>NET PLANT</v>
          </cell>
          <cell r="C708">
            <v>7020686.9900000021</v>
          </cell>
          <cell r="D708">
            <v>0</v>
          </cell>
          <cell r="E708">
            <v>7020686.9900000021</v>
          </cell>
          <cell r="F708">
            <v>1</v>
          </cell>
          <cell r="G708">
            <v>0</v>
          </cell>
          <cell r="H708">
            <v>1</v>
          </cell>
        </row>
        <row r="709">
          <cell r="B709" t="str">
            <v>DEFERRED MAINTENANCE</v>
          </cell>
          <cell r="C709">
            <v>207391.05</v>
          </cell>
          <cell r="D709">
            <v>0</v>
          </cell>
          <cell r="E709">
            <v>207391.05</v>
          </cell>
          <cell r="F709">
            <v>1</v>
          </cell>
          <cell r="G709">
            <v>0</v>
          </cell>
          <cell r="H709">
            <v>1</v>
          </cell>
        </row>
        <row r="710">
          <cell r="B710" t="str">
            <v>CIAC</v>
          </cell>
          <cell r="C710">
            <v>-268212.19</v>
          </cell>
          <cell r="D710">
            <v>0</v>
          </cell>
          <cell r="E710">
            <v>-268212.19</v>
          </cell>
          <cell r="F710">
            <v>1</v>
          </cell>
          <cell r="G710">
            <v>0</v>
          </cell>
          <cell r="H710">
            <v>1</v>
          </cell>
        </row>
        <row r="711">
          <cell r="B711" t="str">
            <v>CAP STRUCTURE</v>
          </cell>
          <cell r="C711">
            <v>33123.9845027626</v>
          </cell>
          <cell r="D711">
            <v>562518.17549723748</v>
          </cell>
          <cell r="E711">
            <v>595642.16</v>
          </cell>
          <cell r="F711">
            <v>5.5610543925840639E-2</v>
          </cell>
          <cell r="G711">
            <v>0.94438945607415947</v>
          </cell>
          <cell r="H711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</sheetPr>
  <dimension ref="A1:E21"/>
  <sheetViews>
    <sheetView view="pageBreakPreview" zoomScale="85" zoomScaleNormal="85" zoomScaleSheetLayoutView="85" workbookViewId="0">
      <selection activeCell="Q22" sqref="Q22"/>
    </sheetView>
  </sheetViews>
  <sheetFormatPr defaultRowHeight="16.5"/>
  <cols>
    <col min="1" max="1" width="5.5" style="131" customWidth="1"/>
    <col min="2" max="2" width="34.5" style="131" customWidth="1"/>
    <col min="3" max="4" width="11.125" style="132" customWidth="1"/>
    <col min="5" max="16384" width="9" style="131"/>
  </cols>
  <sheetData>
    <row r="1" spans="1:4">
      <c r="A1" s="136" t="s">
        <v>346</v>
      </c>
    </row>
    <row r="2" spans="1:4">
      <c r="A2" s="136" t="s">
        <v>339</v>
      </c>
    </row>
    <row r="3" spans="1:4">
      <c r="A3" s="136" t="s">
        <v>1011</v>
      </c>
    </row>
    <row r="5" spans="1:4">
      <c r="A5" s="136"/>
      <c r="B5" s="136" t="s">
        <v>34</v>
      </c>
      <c r="C5" s="138" t="s">
        <v>35</v>
      </c>
      <c r="D5" s="138" t="s">
        <v>36</v>
      </c>
    </row>
    <row r="6" spans="1:4">
      <c r="A6" s="136"/>
      <c r="B6" s="136"/>
      <c r="C6" s="228" t="s">
        <v>39</v>
      </c>
      <c r="D6" s="228"/>
    </row>
    <row r="7" spans="1:4">
      <c r="A7" s="136" t="s">
        <v>43</v>
      </c>
      <c r="B7" s="136" t="s">
        <v>83</v>
      </c>
      <c r="C7" s="138" t="s">
        <v>69</v>
      </c>
      <c r="D7" s="138" t="s">
        <v>70</v>
      </c>
    </row>
    <row r="8" spans="1:4">
      <c r="A8" s="139">
        <v>1</v>
      </c>
      <c r="B8" s="134" t="s">
        <v>110</v>
      </c>
      <c r="C8" s="135">
        <f>'Wp-b Salary'!E82</f>
        <v>92505.00609850313</v>
      </c>
      <c r="D8" s="135">
        <f>'Wp-b Salary'!F82</f>
        <v>0</v>
      </c>
    </row>
    <row r="9" spans="1:4">
      <c r="A9" s="140">
        <v>2</v>
      </c>
      <c r="B9" s="131" t="s">
        <v>111</v>
      </c>
      <c r="C9" s="133">
        <f>'Wp-b Salary'!H82</f>
        <v>13326.596786613023</v>
      </c>
      <c r="D9" s="133">
        <f>'Wp-b Salary'!J82</f>
        <v>0</v>
      </c>
    </row>
    <row r="10" spans="1:4">
      <c r="A10" s="140">
        <v>3</v>
      </c>
      <c r="B10" s="131" t="s">
        <v>29</v>
      </c>
      <c r="C10" s="133">
        <f>'Wp-b Salary'!L82</f>
        <v>19014.812892005924</v>
      </c>
      <c r="D10" s="133">
        <f>'Wp-b Salary'!N82</f>
        <v>0</v>
      </c>
    </row>
    <row r="11" spans="1:4">
      <c r="A11" s="140">
        <v>4</v>
      </c>
      <c r="B11" s="131" t="s">
        <v>13</v>
      </c>
      <c r="C11" s="133">
        <f>'Wp-b Salary'!P82</f>
        <v>57445.324985127256</v>
      </c>
      <c r="D11" s="133">
        <f>'Wp-b Salary'!R82</f>
        <v>0</v>
      </c>
    </row>
    <row r="12" spans="1:4" ht="17.25" thickBot="1">
      <c r="A12" s="140">
        <v>6</v>
      </c>
      <c r="B12" s="131" t="s">
        <v>112</v>
      </c>
      <c r="C12" s="137">
        <f>SUM(C8:C11)</f>
        <v>182291.74076224933</v>
      </c>
      <c r="D12" s="137">
        <f>SUM(D8:D11)</f>
        <v>0</v>
      </c>
    </row>
    <row r="13" spans="1:4" ht="17.25" thickTop="1"/>
    <row r="21" spans="5:5">
      <c r="E21" s="157"/>
    </row>
  </sheetData>
  <mergeCells count="1">
    <mergeCell ref="C6:D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9"/>
  <sheetViews>
    <sheetView topLeftCell="A34" workbookViewId="0">
      <selection activeCell="G15" sqref="G15"/>
    </sheetView>
  </sheetViews>
  <sheetFormatPr defaultRowHeight="15" outlineLevelRow="1"/>
  <cols>
    <col min="1" max="1" width="3" style="194" customWidth="1"/>
    <col min="2" max="2" width="21" style="194" customWidth="1"/>
    <col min="3" max="3" width="9" style="193"/>
    <col min="4" max="4" width="9.25" style="193" customWidth="1"/>
    <col min="5" max="16384" width="9" style="194"/>
  </cols>
  <sheetData>
    <row r="2" spans="2:4" ht="23.25">
      <c r="B2" s="143" t="s">
        <v>310</v>
      </c>
    </row>
    <row r="3" spans="2:4" ht="18" thickBot="1">
      <c r="B3" s="195">
        <v>43100</v>
      </c>
      <c r="D3" s="148" t="s">
        <v>1320</v>
      </c>
    </row>
    <row r="4" spans="2:4" s="193" customFormat="1" ht="15.75" thickTop="1">
      <c r="D4" s="196" t="s">
        <v>304</v>
      </c>
    </row>
    <row r="5" spans="2:4" s="193" customFormat="1">
      <c r="D5" s="197" t="s">
        <v>311</v>
      </c>
    </row>
    <row r="6" spans="2:4" s="199" customFormat="1">
      <c r="B6" s="198" t="s">
        <v>313</v>
      </c>
      <c r="C6" s="196"/>
      <c r="D6" s="196"/>
    </row>
    <row r="7" spans="2:4" outlineLevel="1">
      <c r="B7" s="200" t="s">
        <v>305</v>
      </c>
      <c r="C7" s="201">
        <v>102101</v>
      </c>
      <c r="D7" s="202">
        <v>15</v>
      </c>
    </row>
    <row r="8" spans="2:4" outlineLevel="1">
      <c r="B8" s="200" t="s">
        <v>314</v>
      </c>
      <c r="C8" s="201">
        <v>102103</v>
      </c>
      <c r="D8" s="202">
        <v>5</v>
      </c>
    </row>
    <row r="9" spans="2:4" outlineLevel="1">
      <c r="B9" s="200" t="s">
        <v>307</v>
      </c>
      <c r="C9" s="201">
        <v>102104</v>
      </c>
      <c r="D9" s="202">
        <v>9</v>
      </c>
    </row>
    <row r="10" spans="2:4" outlineLevel="1">
      <c r="B10" s="200" t="s">
        <v>308</v>
      </c>
      <c r="C10" s="201">
        <v>102105</v>
      </c>
      <c r="D10" s="202">
        <v>10</v>
      </c>
    </row>
    <row r="11" spans="2:4" outlineLevel="1">
      <c r="B11" s="200" t="s">
        <v>84</v>
      </c>
      <c r="C11" s="201">
        <v>102106</v>
      </c>
      <c r="D11" s="202">
        <v>33</v>
      </c>
    </row>
    <row r="12" spans="2:4" outlineLevel="1">
      <c r="B12" s="200" t="s">
        <v>306</v>
      </c>
      <c r="C12" s="201">
        <v>102107</v>
      </c>
      <c r="D12" s="202">
        <v>5</v>
      </c>
    </row>
    <row r="13" spans="2:4" outlineLevel="1">
      <c r="B13" s="200" t="s">
        <v>309</v>
      </c>
      <c r="C13" s="201">
        <v>102108</v>
      </c>
      <c r="D13" s="202">
        <v>4</v>
      </c>
    </row>
    <row r="14" spans="2:4" outlineLevel="1">
      <c r="B14" s="200" t="s">
        <v>315</v>
      </c>
      <c r="C14" s="201">
        <v>102109</v>
      </c>
      <c r="D14" s="202">
        <v>6</v>
      </c>
    </row>
    <row r="15" spans="2:4" s="199" customFormat="1">
      <c r="B15" s="205" t="s">
        <v>316</v>
      </c>
      <c r="C15" s="206"/>
      <c r="D15" s="203">
        <f>SUBTOTAL(9,D7:D14)</f>
        <v>87</v>
      </c>
    </row>
    <row r="16" spans="2:4" s="199" customFormat="1" ht="7.5" customHeight="1">
      <c r="C16" s="196"/>
      <c r="D16" s="207"/>
    </row>
    <row r="17" spans="2:4" s="199" customFormat="1">
      <c r="B17" s="198" t="s">
        <v>317</v>
      </c>
      <c r="C17" s="196"/>
      <c r="D17" s="207"/>
    </row>
    <row r="18" spans="2:4" outlineLevel="1">
      <c r="B18" s="200"/>
      <c r="C18" s="201">
        <v>700100</v>
      </c>
      <c r="D18" s="202">
        <v>8</v>
      </c>
    </row>
    <row r="19" spans="2:4" outlineLevel="1">
      <c r="B19" s="200"/>
      <c r="C19" s="201">
        <v>800100</v>
      </c>
      <c r="D19" s="202">
        <v>2</v>
      </c>
    </row>
    <row r="20" spans="2:4" outlineLevel="1">
      <c r="B20" s="200"/>
      <c r="C20" s="201">
        <v>803100</v>
      </c>
      <c r="D20" s="202">
        <v>2</v>
      </c>
    </row>
    <row r="21" spans="2:4" outlineLevel="1">
      <c r="B21" s="200" t="s">
        <v>318</v>
      </c>
      <c r="C21" s="201">
        <v>850100</v>
      </c>
      <c r="D21" s="202">
        <v>27</v>
      </c>
    </row>
    <row r="22" spans="2:4" outlineLevel="1">
      <c r="B22" s="200" t="s">
        <v>319</v>
      </c>
      <c r="C22" s="201">
        <v>851100</v>
      </c>
      <c r="D22" s="202">
        <v>8</v>
      </c>
    </row>
    <row r="23" spans="2:4" outlineLevel="1">
      <c r="B23" s="200" t="s">
        <v>320</v>
      </c>
      <c r="C23" s="201">
        <v>856100</v>
      </c>
      <c r="D23" s="202">
        <v>5</v>
      </c>
    </row>
    <row r="24" spans="2:4" outlineLevel="1">
      <c r="B24" s="200" t="s">
        <v>321</v>
      </c>
      <c r="C24" s="201">
        <v>857100</v>
      </c>
      <c r="D24" s="202">
        <v>1</v>
      </c>
    </row>
    <row r="25" spans="2:4" outlineLevel="1">
      <c r="B25" s="200" t="s">
        <v>322</v>
      </c>
      <c r="C25" s="201">
        <v>858100</v>
      </c>
      <c r="D25" s="202">
        <v>8</v>
      </c>
    </row>
    <row r="26" spans="2:4" outlineLevel="1">
      <c r="B26" s="200" t="s">
        <v>395</v>
      </c>
      <c r="C26" s="201">
        <v>859100</v>
      </c>
      <c r="D26" s="202">
        <v>9</v>
      </c>
    </row>
    <row r="27" spans="2:4" outlineLevel="1">
      <c r="B27" s="200" t="s">
        <v>323</v>
      </c>
      <c r="C27" s="201">
        <v>860100</v>
      </c>
      <c r="D27" s="202">
        <v>10</v>
      </c>
    </row>
    <row r="28" spans="2:4" s="199" customFormat="1">
      <c r="B28" s="205" t="s">
        <v>316</v>
      </c>
      <c r="C28" s="206"/>
      <c r="D28" s="203">
        <f>SUBTOTAL(9,D18:D27)</f>
        <v>80</v>
      </c>
    </row>
    <row r="29" spans="2:4" s="199" customFormat="1" ht="7.5" customHeight="1">
      <c r="C29" s="196"/>
      <c r="D29" s="207"/>
    </row>
    <row r="30" spans="2:4" s="199" customFormat="1">
      <c r="B30" s="198" t="s">
        <v>324</v>
      </c>
      <c r="C30" s="196"/>
      <c r="D30" s="207"/>
    </row>
    <row r="31" spans="2:4" hidden="1" outlineLevel="1">
      <c r="B31" s="200"/>
      <c r="C31" s="201">
        <v>701100</v>
      </c>
      <c r="D31" s="202">
        <v>0</v>
      </c>
    </row>
    <row r="32" spans="2:4" outlineLevel="1">
      <c r="B32" s="200"/>
      <c r="C32" s="201">
        <v>801100</v>
      </c>
      <c r="D32" s="202">
        <v>7</v>
      </c>
    </row>
    <row r="33" spans="2:4" outlineLevel="1">
      <c r="B33" s="200" t="s">
        <v>325</v>
      </c>
      <c r="C33" s="201">
        <v>853100</v>
      </c>
      <c r="D33" s="202">
        <v>76</v>
      </c>
    </row>
    <row r="34" spans="2:4" s="199" customFormat="1">
      <c r="B34" s="205" t="s">
        <v>316</v>
      </c>
      <c r="C34" s="201"/>
      <c r="D34" s="203">
        <f>SUBTOTAL(9,D31:D33)</f>
        <v>83</v>
      </c>
    </row>
    <row r="35" spans="2:4" s="199" customFormat="1" ht="7.5" customHeight="1">
      <c r="C35" s="196"/>
      <c r="D35" s="207"/>
    </row>
    <row r="36" spans="2:4" s="199" customFormat="1">
      <c r="B36" s="198" t="s">
        <v>66</v>
      </c>
      <c r="C36" s="196"/>
      <c r="D36" s="207"/>
    </row>
    <row r="37" spans="2:4" hidden="1" outlineLevel="1">
      <c r="B37" s="200"/>
      <c r="C37" s="201">
        <v>702100</v>
      </c>
      <c r="D37" s="202">
        <v>0</v>
      </c>
    </row>
    <row r="38" spans="2:4" outlineLevel="1">
      <c r="B38" s="200"/>
      <c r="C38" s="201">
        <v>802100</v>
      </c>
      <c r="D38" s="202">
        <v>7</v>
      </c>
    </row>
    <row r="39" spans="2:4" outlineLevel="1">
      <c r="B39" s="200" t="s">
        <v>326</v>
      </c>
      <c r="C39" s="201">
        <v>855100</v>
      </c>
      <c r="D39" s="202">
        <v>69</v>
      </c>
    </row>
    <row r="40" spans="2:4" s="199" customFormat="1">
      <c r="B40" s="205" t="s">
        <v>316</v>
      </c>
      <c r="C40" s="201"/>
      <c r="D40" s="203">
        <f>SUBTOTAL(9,D37:D39)</f>
        <v>76</v>
      </c>
    </row>
    <row r="41" spans="2:4" s="199" customFormat="1" ht="7.5" customHeight="1">
      <c r="C41" s="196"/>
      <c r="D41" s="207"/>
    </row>
    <row r="42" spans="2:4" s="199" customFormat="1">
      <c r="B42" s="198" t="s">
        <v>327</v>
      </c>
      <c r="C42" s="196"/>
      <c r="D42" s="207"/>
    </row>
    <row r="43" spans="2:4" hidden="1" outlineLevel="1">
      <c r="B43" s="200"/>
      <c r="C43" s="201">
        <v>704100</v>
      </c>
      <c r="D43" s="202">
        <v>0</v>
      </c>
    </row>
    <row r="44" spans="2:4" outlineLevel="1">
      <c r="B44" s="200"/>
      <c r="C44" s="201">
        <v>804100</v>
      </c>
      <c r="D44" s="202">
        <v>10</v>
      </c>
    </row>
    <row r="45" spans="2:4" outlineLevel="1">
      <c r="B45" s="200" t="s">
        <v>410</v>
      </c>
      <c r="C45" s="201">
        <v>868100</v>
      </c>
      <c r="D45" s="202">
        <v>5</v>
      </c>
    </row>
    <row r="46" spans="2:4" outlineLevel="1">
      <c r="B46" s="200" t="s">
        <v>328</v>
      </c>
      <c r="C46" s="201">
        <v>861100</v>
      </c>
      <c r="D46" s="202">
        <v>38</v>
      </c>
    </row>
    <row r="47" spans="2:4" outlineLevel="1">
      <c r="B47" s="200" t="s">
        <v>329</v>
      </c>
      <c r="C47" s="201">
        <v>863100</v>
      </c>
      <c r="D47" s="202">
        <v>12</v>
      </c>
    </row>
    <row r="48" spans="2:4" s="199" customFormat="1">
      <c r="B48" s="205" t="s">
        <v>316</v>
      </c>
      <c r="C48" s="201"/>
      <c r="D48" s="203">
        <f>SUBTOTAL(9,D43:D47)</f>
        <v>65</v>
      </c>
    </row>
    <row r="49" spans="2:4" s="199" customFormat="1" ht="7.5" customHeight="1">
      <c r="C49" s="196"/>
      <c r="D49" s="207"/>
    </row>
    <row r="50" spans="2:4" s="199" customFormat="1">
      <c r="B50" s="198" t="s">
        <v>81</v>
      </c>
      <c r="C50" s="196"/>
      <c r="D50" s="207"/>
    </row>
    <row r="51" spans="2:4" hidden="1" outlineLevel="1">
      <c r="B51" s="200"/>
      <c r="C51" s="201">
        <v>705100</v>
      </c>
      <c r="D51" s="202">
        <v>0</v>
      </c>
    </row>
    <row r="52" spans="2:4" outlineLevel="1">
      <c r="B52" s="200"/>
      <c r="C52" s="201">
        <v>805100</v>
      </c>
      <c r="D52" s="202">
        <v>6</v>
      </c>
    </row>
    <row r="53" spans="2:4" outlineLevel="1">
      <c r="B53" s="200" t="s">
        <v>330</v>
      </c>
      <c r="C53" s="201">
        <v>864100</v>
      </c>
      <c r="D53" s="202">
        <v>39</v>
      </c>
    </row>
    <row r="54" spans="2:4" s="199" customFormat="1">
      <c r="B54" s="205" t="s">
        <v>316</v>
      </c>
      <c r="C54" s="201"/>
      <c r="D54" s="203">
        <f>SUBTOTAL(9,D51:D53)</f>
        <v>45</v>
      </c>
    </row>
    <row r="55" spans="2:4" s="199" customFormat="1" ht="7.5" customHeight="1">
      <c r="C55" s="196"/>
      <c r="D55" s="207"/>
    </row>
    <row r="56" spans="2:4">
      <c r="B56" s="198" t="s">
        <v>331</v>
      </c>
      <c r="D56" s="204"/>
    </row>
    <row r="57" spans="2:4" hidden="1" outlineLevel="1">
      <c r="B57" s="200"/>
      <c r="C57" s="201">
        <v>706100</v>
      </c>
      <c r="D57" s="202">
        <v>0</v>
      </c>
    </row>
    <row r="58" spans="2:4" outlineLevel="1">
      <c r="B58" s="200"/>
      <c r="C58" s="201">
        <v>806100</v>
      </c>
      <c r="D58" s="202">
        <v>7</v>
      </c>
    </row>
    <row r="59" spans="2:4" outlineLevel="1">
      <c r="B59" s="200" t="s">
        <v>332</v>
      </c>
      <c r="C59" s="201">
        <v>865100</v>
      </c>
      <c r="D59" s="202">
        <v>8</v>
      </c>
    </row>
    <row r="60" spans="2:4" outlineLevel="1">
      <c r="B60" s="200" t="s">
        <v>333</v>
      </c>
      <c r="C60" s="201">
        <v>866100</v>
      </c>
      <c r="D60" s="202">
        <v>25</v>
      </c>
    </row>
    <row r="61" spans="2:4" s="199" customFormat="1">
      <c r="B61" s="205" t="s">
        <v>316</v>
      </c>
      <c r="C61" s="201"/>
      <c r="D61" s="203">
        <f>SUBTOTAL(9,D57:D60)</f>
        <v>40</v>
      </c>
    </row>
    <row r="62" spans="2:4" s="199" customFormat="1" ht="7.5" customHeight="1">
      <c r="C62" s="196"/>
      <c r="D62" s="207"/>
    </row>
    <row r="63" spans="2:4" s="199" customFormat="1">
      <c r="B63" s="198" t="s">
        <v>417</v>
      </c>
      <c r="C63" s="196"/>
      <c r="D63" s="207"/>
    </row>
    <row r="64" spans="2:4" outlineLevel="1">
      <c r="B64" s="200"/>
      <c r="C64" s="201">
        <v>807100</v>
      </c>
      <c r="D64" s="202">
        <v>4</v>
      </c>
    </row>
    <row r="65" spans="2:4" outlineLevel="1">
      <c r="B65" s="200" t="s">
        <v>416</v>
      </c>
      <c r="C65" s="201">
        <v>867100</v>
      </c>
      <c r="D65" s="202">
        <v>32</v>
      </c>
    </row>
    <row r="66" spans="2:4" s="199" customFormat="1">
      <c r="B66" s="205" t="s">
        <v>316</v>
      </c>
      <c r="C66" s="201"/>
      <c r="D66" s="203">
        <f>SUBTOTAL(9,D64:D65)</f>
        <v>36</v>
      </c>
    </row>
    <row r="67" spans="2:4" s="199" customFormat="1" ht="7.5" customHeight="1">
      <c r="C67" s="196"/>
      <c r="D67" s="207"/>
    </row>
    <row r="68" spans="2:4" s="199" customFormat="1" ht="15.75" thickBot="1">
      <c r="B68" s="208" t="s">
        <v>5</v>
      </c>
      <c r="C68" s="209"/>
      <c r="D68" s="210">
        <f>SUBTOTAL(9,D6:D66)</f>
        <v>512</v>
      </c>
    </row>
    <row r="69" spans="2:4" ht="15.75" thickTop="1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workbookViewId="0">
      <selection activeCell="A28" sqref="A28:A126"/>
    </sheetView>
  </sheetViews>
  <sheetFormatPr defaultRowHeight="15"/>
  <cols>
    <col min="1" max="1" width="20" style="168" bestFit="1" customWidth="1"/>
    <col min="2" max="2" width="3.625" style="161" bestFit="1" customWidth="1"/>
    <col min="3" max="3" width="3.625" style="161" customWidth="1"/>
    <col min="4" max="4" width="11" style="161" bestFit="1" customWidth="1"/>
    <col min="5" max="5" width="11.125" style="161" bestFit="1" customWidth="1"/>
    <col min="6" max="6" width="29.625" style="161" bestFit="1" customWidth="1"/>
    <col min="7" max="7" width="9" style="162"/>
    <col min="8" max="8" width="10.125" style="163" bestFit="1" customWidth="1"/>
    <col min="9" max="9" width="9" style="162"/>
    <col min="10" max="10" width="9" style="161"/>
    <col min="11" max="11" width="9.25" style="161" bestFit="1" customWidth="1"/>
    <col min="12" max="16384" width="9" style="161"/>
  </cols>
  <sheetData>
    <row r="1" spans="1:11" ht="15.75" thickBot="1">
      <c r="A1" s="159" t="s">
        <v>403</v>
      </c>
      <c r="B1" s="160" t="s">
        <v>404</v>
      </c>
      <c r="C1" s="160"/>
      <c r="D1" s="160" t="s">
        <v>405</v>
      </c>
      <c r="E1" s="160"/>
      <c r="G1" s="162" t="s">
        <v>406</v>
      </c>
      <c r="H1" s="163" t="s">
        <v>407</v>
      </c>
      <c r="I1" s="162" t="s">
        <v>114</v>
      </c>
    </row>
    <row r="2" spans="1:11">
      <c r="A2" s="232"/>
      <c r="B2" s="164" t="s">
        <v>101</v>
      </c>
      <c r="C2" s="164"/>
      <c r="D2" s="167">
        <v>22.498850000000001</v>
      </c>
      <c r="E2" s="165">
        <f t="shared" ref="E2:E12" si="0">+IF(B2="S",D2*24,D2*2080)</f>
        <v>46797.608</v>
      </c>
      <c r="F2" s="161" t="s">
        <v>78</v>
      </c>
      <c r="G2" s="166">
        <v>1</v>
      </c>
      <c r="H2" s="163">
        <f t="shared" ref="H2:H26" si="1">+E2*G2</f>
        <v>46797.608</v>
      </c>
      <c r="I2" s="162">
        <v>6150</v>
      </c>
    </row>
    <row r="3" spans="1:11">
      <c r="A3" s="232"/>
      <c r="B3" s="164" t="s">
        <v>101</v>
      </c>
      <c r="C3" s="164"/>
      <c r="D3" s="167">
        <v>15.428700000000001</v>
      </c>
      <c r="E3" s="165">
        <f t="shared" si="0"/>
        <v>32091.696000000004</v>
      </c>
      <c r="F3" s="161" t="s">
        <v>78</v>
      </c>
      <c r="G3" s="166">
        <v>1</v>
      </c>
      <c r="H3" s="163">
        <f t="shared" si="1"/>
        <v>32091.696000000004</v>
      </c>
      <c r="I3" s="162">
        <v>6150</v>
      </c>
    </row>
    <row r="4" spans="1:11">
      <c r="A4" s="232"/>
      <c r="B4" s="164" t="s">
        <v>101</v>
      </c>
      <c r="C4" s="164"/>
      <c r="D4" s="167">
        <v>28.735199999999999</v>
      </c>
      <c r="E4" s="165">
        <f t="shared" si="0"/>
        <v>59769.216</v>
      </c>
      <c r="F4" s="161" t="s">
        <v>78</v>
      </c>
      <c r="G4" s="166">
        <v>1</v>
      </c>
      <c r="H4" s="163">
        <f t="shared" si="1"/>
        <v>59769.216</v>
      </c>
      <c r="I4" s="162">
        <v>6150</v>
      </c>
    </row>
    <row r="5" spans="1:11">
      <c r="A5" s="232"/>
      <c r="B5" s="164" t="s">
        <v>101</v>
      </c>
      <c r="C5" s="164"/>
      <c r="D5" s="167">
        <v>19.936249999999998</v>
      </c>
      <c r="E5" s="165">
        <f t="shared" si="0"/>
        <v>41467.399999999994</v>
      </c>
      <c r="F5" s="161" t="s">
        <v>78</v>
      </c>
      <c r="G5" s="166">
        <v>1</v>
      </c>
      <c r="H5" s="163">
        <f t="shared" si="1"/>
        <v>41467.399999999994</v>
      </c>
      <c r="I5" s="162">
        <v>6150</v>
      </c>
    </row>
    <row r="6" spans="1:11">
      <c r="A6" s="232"/>
      <c r="B6" s="164" t="s">
        <v>101</v>
      </c>
      <c r="C6" s="164"/>
      <c r="D6" s="167">
        <v>26.749099999999999</v>
      </c>
      <c r="E6" s="165">
        <f t="shared" si="0"/>
        <v>55638.127999999997</v>
      </c>
      <c r="F6" s="161" t="s">
        <v>78</v>
      </c>
      <c r="G6" s="166">
        <v>1</v>
      </c>
      <c r="H6" s="163">
        <f t="shared" si="1"/>
        <v>55638.127999999997</v>
      </c>
      <c r="I6" s="162">
        <v>6150</v>
      </c>
    </row>
    <row r="7" spans="1:11">
      <c r="A7" s="232"/>
      <c r="B7" s="164" t="s">
        <v>101</v>
      </c>
      <c r="C7" s="164"/>
      <c r="D7" s="167">
        <v>15.43465</v>
      </c>
      <c r="E7" s="165">
        <f t="shared" si="0"/>
        <v>32104.072</v>
      </c>
      <c r="F7" s="161" t="s">
        <v>78</v>
      </c>
      <c r="G7" s="166">
        <v>1</v>
      </c>
      <c r="H7" s="163">
        <f t="shared" si="1"/>
        <v>32104.072</v>
      </c>
      <c r="I7" s="162">
        <v>6150</v>
      </c>
    </row>
    <row r="8" spans="1:11">
      <c r="A8" s="232"/>
      <c r="B8" s="164" t="s">
        <v>101</v>
      </c>
      <c r="C8" s="164"/>
      <c r="D8" s="167">
        <v>15.462300000000001</v>
      </c>
      <c r="E8" s="165">
        <f t="shared" si="0"/>
        <v>32161.584000000003</v>
      </c>
      <c r="F8" s="161" t="s">
        <v>78</v>
      </c>
      <c r="G8" s="166">
        <v>1</v>
      </c>
      <c r="H8" s="163">
        <f t="shared" si="1"/>
        <v>32161.584000000003</v>
      </c>
      <c r="I8" s="162">
        <v>6150</v>
      </c>
    </row>
    <row r="9" spans="1:11">
      <c r="A9" s="232"/>
      <c r="B9" s="164" t="s">
        <v>101</v>
      </c>
      <c r="C9" s="164"/>
      <c r="D9" s="167">
        <v>22.497600000000002</v>
      </c>
      <c r="E9" s="165">
        <f t="shared" si="0"/>
        <v>46795.008000000002</v>
      </c>
      <c r="F9" s="161" t="s">
        <v>78</v>
      </c>
      <c r="G9" s="166">
        <v>1</v>
      </c>
      <c r="H9" s="163">
        <f t="shared" si="1"/>
        <v>46795.008000000002</v>
      </c>
      <c r="I9" s="162">
        <v>6150</v>
      </c>
    </row>
    <row r="10" spans="1:11">
      <c r="A10" s="232"/>
      <c r="B10" s="164" t="s">
        <v>101</v>
      </c>
      <c r="C10" s="164"/>
      <c r="D10" s="167">
        <v>15.600000000000001</v>
      </c>
      <c r="E10" s="165">
        <f t="shared" si="0"/>
        <v>32448.000000000004</v>
      </c>
      <c r="F10" s="161" t="s">
        <v>78</v>
      </c>
      <c r="G10" s="166">
        <v>1</v>
      </c>
      <c r="H10" s="163">
        <f t="shared" si="1"/>
        <v>32448.000000000004</v>
      </c>
      <c r="I10" s="162">
        <v>6150</v>
      </c>
    </row>
    <row r="11" spans="1:11">
      <c r="A11" s="232"/>
      <c r="B11" s="164" t="s">
        <v>101</v>
      </c>
      <c r="C11" s="164"/>
      <c r="D11" s="167">
        <v>22.548250000000003</v>
      </c>
      <c r="E11" s="165">
        <f t="shared" si="0"/>
        <v>46900.360000000008</v>
      </c>
      <c r="F11" s="161" t="s">
        <v>78</v>
      </c>
      <c r="G11" s="166">
        <v>1</v>
      </c>
      <c r="H11" s="163">
        <f t="shared" si="1"/>
        <v>46900.360000000008</v>
      </c>
      <c r="I11" s="162">
        <v>6150</v>
      </c>
    </row>
    <row r="12" spans="1:11">
      <c r="A12" s="232"/>
      <c r="B12" s="164" t="s">
        <v>31</v>
      </c>
      <c r="C12" s="164"/>
      <c r="D12" s="165">
        <v>2864.6112180000005</v>
      </c>
      <c r="E12" s="165">
        <f t="shared" si="0"/>
        <v>68750.669232000015</v>
      </c>
      <c r="F12" s="161" t="s">
        <v>78</v>
      </c>
      <c r="G12" s="166">
        <v>1</v>
      </c>
      <c r="H12" s="163">
        <f t="shared" si="1"/>
        <v>68750.669232000015</v>
      </c>
      <c r="I12" s="162">
        <v>6150</v>
      </c>
      <c r="K12" s="188"/>
    </row>
    <row r="13" spans="1:11">
      <c r="A13" s="232"/>
      <c r="B13" s="164"/>
      <c r="C13" s="164"/>
      <c r="D13" s="165">
        <v>6600</v>
      </c>
      <c r="E13" s="165">
        <f>+D13</f>
        <v>6600</v>
      </c>
      <c r="F13" s="161" t="s">
        <v>78</v>
      </c>
      <c r="G13" s="166">
        <v>1</v>
      </c>
      <c r="H13" s="163">
        <f t="shared" si="1"/>
        <v>6600</v>
      </c>
      <c r="I13" s="162">
        <v>6150</v>
      </c>
    </row>
    <row r="14" spans="1:11">
      <c r="A14" s="232"/>
      <c r="B14" s="164"/>
      <c r="C14" s="164"/>
      <c r="D14" s="165">
        <v>6600</v>
      </c>
      <c r="E14" s="165">
        <f t="shared" ref="E14:E15" si="2">+D14</f>
        <v>6600</v>
      </c>
      <c r="F14" s="161" t="s">
        <v>78</v>
      </c>
      <c r="G14" s="166">
        <v>1</v>
      </c>
      <c r="H14" s="163">
        <f t="shared" si="1"/>
        <v>6600</v>
      </c>
      <c r="I14" s="162">
        <v>6150</v>
      </c>
    </row>
    <row r="15" spans="1:11">
      <c r="A15" s="232"/>
      <c r="B15" s="164"/>
      <c r="C15" s="164"/>
      <c r="D15" s="165">
        <v>38773.606810945974</v>
      </c>
      <c r="E15" s="165">
        <f t="shared" si="2"/>
        <v>38773.606810945974</v>
      </c>
      <c r="F15" s="161" t="s">
        <v>78</v>
      </c>
      <c r="G15" s="166">
        <v>1</v>
      </c>
      <c r="H15" s="163">
        <f t="shared" si="1"/>
        <v>38773.606810945974</v>
      </c>
      <c r="I15" s="162">
        <v>6150</v>
      </c>
    </row>
    <row r="16" spans="1:11">
      <c r="A16" s="232"/>
      <c r="B16" s="164" t="s">
        <v>31</v>
      </c>
      <c r="C16" s="164"/>
      <c r="D16" s="165">
        <v>4999.7951000000003</v>
      </c>
      <c r="E16" s="165">
        <f t="shared" ref="E16:E26" si="3">+IF(B16="S",D16*24,D16*2080)</f>
        <v>119995.08240000001</v>
      </c>
      <c r="F16" s="161" t="s">
        <v>75</v>
      </c>
      <c r="G16" s="166">
        <v>0.20447379020657114</v>
      </c>
      <c r="H16" s="163">
        <f t="shared" si="1"/>
        <v>24535.849304477819</v>
      </c>
      <c r="I16" s="162">
        <v>6150</v>
      </c>
      <c r="K16" s="188"/>
    </row>
    <row r="17" spans="1:11">
      <c r="A17" s="232"/>
      <c r="B17" s="164" t="s">
        <v>101</v>
      </c>
      <c r="C17" s="164"/>
      <c r="D17" s="167">
        <v>21.200000000000003</v>
      </c>
      <c r="E17" s="165">
        <f t="shared" si="3"/>
        <v>44096.000000000007</v>
      </c>
      <c r="F17" s="161" t="s">
        <v>75</v>
      </c>
      <c r="G17" s="166">
        <v>0.20447379020657114</v>
      </c>
      <c r="H17" s="163">
        <f t="shared" si="1"/>
        <v>9016.4762529489617</v>
      </c>
      <c r="I17" s="162">
        <v>6150</v>
      </c>
      <c r="K17" s="188"/>
    </row>
    <row r="18" spans="1:11">
      <c r="A18" s="232"/>
      <c r="B18" s="164" t="s">
        <v>31</v>
      </c>
      <c r="C18" s="164"/>
      <c r="D18" s="165">
        <v>3124.98</v>
      </c>
      <c r="E18" s="165">
        <f t="shared" si="3"/>
        <v>74999.520000000004</v>
      </c>
      <c r="F18" s="161" t="s">
        <v>408</v>
      </c>
      <c r="G18" s="166">
        <v>0.13546351332934969</v>
      </c>
      <c r="H18" s="163">
        <f t="shared" si="1"/>
        <v>10159.69847721483</v>
      </c>
      <c r="I18" s="162">
        <v>6135</v>
      </c>
      <c r="K18" s="188"/>
    </row>
    <row r="19" spans="1:11">
      <c r="A19" s="232"/>
      <c r="B19" s="164" t="s">
        <v>31</v>
      </c>
      <c r="C19" s="164"/>
      <c r="D19" s="165">
        <v>4935.4201000000003</v>
      </c>
      <c r="E19" s="165">
        <f t="shared" si="3"/>
        <v>118450.08240000001</v>
      </c>
      <c r="F19" s="161" t="s">
        <v>408</v>
      </c>
      <c r="G19" s="166">
        <v>0.13546351332934969</v>
      </c>
      <c r="H19" s="163">
        <f t="shared" si="1"/>
        <v>16045.664316054972</v>
      </c>
      <c r="I19" s="162">
        <v>6135</v>
      </c>
      <c r="K19" s="188"/>
    </row>
    <row r="20" spans="1:11">
      <c r="A20" s="232"/>
      <c r="B20" s="164" t="s">
        <v>31</v>
      </c>
      <c r="C20" s="164"/>
      <c r="D20" s="165">
        <v>2406.2535000000003</v>
      </c>
      <c r="E20" s="165">
        <f t="shared" si="3"/>
        <v>57750.084000000003</v>
      </c>
      <c r="F20" s="161" t="s">
        <v>408</v>
      </c>
      <c r="G20" s="166">
        <v>0.13546351332934969</v>
      </c>
      <c r="H20" s="163">
        <f t="shared" si="1"/>
        <v>7823.029273705065</v>
      </c>
      <c r="I20" s="162">
        <v>6135</v>
      </c>
      <c r="K20" s="188"/>
    </row>
    <row r="21" spans="1:11">
      <c r="A21" s="232"/>
      <c r="B21" s="164" t="s">
        <v>31</v>
      </c>
      <c r="C21" s="164"/>
      <c r="D21" s="165">
        <v>2398.9178000000002</v>
      </c>
      <c r="E21" s="165">
        <f t="shared" si="3"/>
        <v>57574.027200000004</v>
      </c>
      <c r="F21" s="161" t="s">
        <v>408</v>
      </c>
      <c r="G21" s="166">
        <v>0.13546351332934969</v>
      </c>
      <c r="H21" s="163">
        <f t="shared" si="1"/>
        <v>7799.1800010315428</v>
      </c>
      <c r="I21" s="162">
        <v>6135</v>
      </c>
      <c r="K21" s="188"/>
    </row>
    <row r="22" spans="1:11">
      <c r="A22" s="232"/>
      <c r="B22" s="164" t="s">
        <v>31</v>
      </c>
      <c r="C22" s="164"/>
      <c r="D22" s="165">
        <v>2841.6740000000004</v>
      </c>
      <c r="E22" s="165">
        <f t="shared" si="3"/>
        <v>68200.176000000007</v>
      </c>
      <c r="F22" s="161" t="s">
        <v>408</v>
      </c>
      <c r="G22" s="166">
        <v>0.13546351332934969</v>
      </c>
      <c r="H22" s="163">
        <f t="shared" si="1"/>
        <v>9238.6354506399966</v>
      </c>
      <c r="I22" s="162">
        <v>6135</v>
      </c>
      <c r="K22" s="188"/>
    </row>
    <row r="23" spans="1:11">
      <c r="A23" s="232"/>
      <c r="B23" s="164" t="s">
        <v>31</v>
      </c>
      <c r="C23" s="164"/>
      <c r="D23" s="165">
        <v>3333.34</v>
      </c>
      <c r="E23" s="165">
        <f t="shared" si="3"/>
        <v>80000.160000000003</v>
      </c>
      <c r="F23" s="161" t="s">
        <v>408</v>
      </c>
      <c r="G23" s="166">
        <v>0.13546351332934969</v>
      </c>
      <c r="H23" s="163">
        <f t="shared" si="1"/>
        <v>10837.102740510109</v>
      </c>
      <c r="I23" s="162">
        <v>6135</v>
      </c>
      <c r="K23" s="188"/>
    </row>
    <row r="24" spans="1:11">
      <c r="A24" s="232"/>
      <c r="B24" s="164" t="s">
        <v>31</v>
      </c>
      <c r="C24" s="164"/>
      <c r="D24" s="165">
        <v>5075</v>
      </c>
      <c r="E24" s="165">
        <f t="shared" si="3"/>
        <v>121800</v>
      </c>
      <c r="F24" s="161" t="s">
        <v>408</v>
      </c>
      <c r="G24" s="166">
        <v>0.13546351332934969</v>
      </c>
      <c r="H24" s="163">
        <f t="shared" si="1"/>
        <v>16499.455923514794</v>
      </c>
      <c r="I24" s="162">
        <v>6135</v>
      </c>
      <c r="K24" s="188"/>
    </row>
    <row r="25" spans="1:11">
      <c r="A25" s="232"/>
      <c r="B25" s="164" t="s">
        <v>31</v>
      </c>
      <c r="C25" s="164"/>
      <c r="D25" s="165">
        <v>6752.5919999999996</v>
      </c>
      <c r="E25" s="165">
        <f t="shared" si="3"/>
        <v>162062.20799999998</v>
      </c>
      <c r="F25" s="161" t="s">
        <v>408</v>
      </c>
      <c r="G25" s="166">
        <v>0.13546351332934969</v>
      </c>
      <c r="H25" s="163">
        <f t="shared" si="1"/>
        <v>21953.51607359184</v>
      </c>
      <c r="I25" s="162">
        <v>6135</v>
      </c>
      <c r="K25" s="188"/>
    </row>
    <row r="26" spans="1:11">
      <c r="A26" s="232"/>
      <c r="B26" s="164" t="s">
        <v>31</v>
      </c>
      <c r="C26" s="164"/>
      <c r="D26" s="165">
        <v>13316.504999999999</v>
      </c>
      <c r="E26" s="165">
        <f t="shared" si="3"/>
        <v>319596.12</v>
      </c>
      <c r="F26" s="161" t="s">
        <v>408</v>
      </c>
      <c r="G26" s="166">
        <v>0.13546351332934969</v>
      </c>
      <c r="H26" s="163">
        <f t="shared" si="1"/>
        <v>43293.613261628445</v>
      </c>
      <c r="I26" s="162">
        <v>6135</v>
      </c>
      <c r="K26" s="188"/>
    </row>
    <row r="28" spans="1:11">
      <c r="A28" s="233"/>
      <c r="B28" s="161" t="s">
        <v>76</v>
      </c>
      <c r="C28" s="161" t="s">
        <v>311</v>
      </c>
      <c r="D28" s="169">
        <v>200549.04</v>
      </c>
      <c r="E28" s="169">
        <v>200549.04</v>
      </c>
      <c r="F28" s="161" t="s">
        <v>40</v>
      </c>
      <c r="G28" s="166">
        <v>2.4071452630930083E-2</v>
      </c>
      <c r="H28" s="163">
        <f>+E28*G28</f>
        <v>4827.5067165385026</v>
      </c>
      <c r="I28" s="162">
        <v>6135</v>
      </c>
    </row>
    <row r="29" spans="1:11">
      <c r="A29" s="233"/>
      <c r="B29" s="161" t="s">
        <v>76</v>
      </c>
      <c r="C29" s="161" t="s">
        <v>311</v>
      </c>
      <c r="D29" s="169">
        <v>157481.04</v>
      </c>
      <c r="E29" s="169">
        <v>157481.04</v>
      </c>
      <c r="F29" s="161" t="s">
        <v>40</v>
      </c>
      <c r="G29" s="166">
        <v>2.4071452630930083E-2</v>
      </c>
      <c r="H29" s="163">
        <f t="shared" ref="H29:H66" si="4">+E29*G29</f>
        <v>3790.7973946296056</v>
      </c>
      <c r="I29" s="162">
        <v>6135</v>
      </c>
    </row>
    <row r="30" spans="1:11">
      <c r="A30" s="233"/>
      <c r="B30" s="161" t="s">
        <v>76</v>
      </c>
      <c r="C30" s="161" t="s">
        <v>311</v>
      </c>
      <c r="D30" s="169">
        <v>151008</v>
      </c>
      <c r="E30" s="169">
        <v>151008</v>
      </c>
      <c r="F30" s="161" t="s">
        <v>40</v>
      </c>
      <c r="G30" s="166">
        <v>2.4071452630930083E-2</v>
      </c>
      <c r="H30" s="163">
        <f t="shared" si="4"/>
        <v>3634.9819188914898</v>
      </c>
      <c r="I30" s="162">
        <v>6135</v>
      </c>
    </row>
    <row r="31" spans="1:11">
      <c r="A31" s="233"/>
      <c r="B31" s="161" t="s">
        <v>76</v>
      </c>
      <c r="C31" s="161" t="s">
        <v>311</v>
      </c>
      <c r="D31" s="169">
        <v>116699.28</v>
      </c>
      <c r="E31" s="169">
        <v>116699.28</v>
      </c>
      <c r="F31" s="161" t="s">
        <v>40</v>
      </c>
      <c r="G31" s="166">
        <v>2.4071452630930083E-2</v>
      </c>
      <c r="H31" s="163">
        <f t="shared" si="4"/>
        <v>2809.1211905836462</v>
      </c>
      <c r="I31" s="162">
        <v>6135</v>
      </c>
    </row>
    <row r="32" spans="1:11">
      <c r="A32" s="233"/>
      <c r="B32" s="161" t="s">
        <v>76</v>
      </c>
      <c r="C32" s="161" t="s">
        <v>311</v>
      </c>
      <c r="D32" s="169">
        <v>80856.479999999996</v>
      </c>
      <c r="E32" s="169">
        <v>80856.479999999996</v>
      </c>
      <c r="F32" s="161" t="s">
        <v>40</v>
      </c>
      <c r="G32" s="166">
        <v>2.4071452630930083E-2</v>
      </c>
      <c r="H32" s="163">
        <f t="shared" si="4"/>
        <v>1946.3329282237455</v>
      </c>
      <c r="I32" s="162">
        <v>6135</v>
      </c>
    </row>
    <row r="33" spans="1:9">
      <c r="A33" s="233"/>
      <c r="B33" s="161" t="s">
        <v>76</v>
      </c>
      <c r="C33" s="161" t="s">
        <v>311</v>
      </c>
      <c r="D33" s="169">
        <v>76433.279999999999</v>
      </c>
      <c r="E33" s="169">
        <v>76433.279999999999</v>
      </c>
      <c r="F33" s="161" t="s">
        <v>40</v>
      </c>
      <c r="G33" s="166">
        <v>2.4071452630930083E-2</v>
      </c>
      <c r="H33" s="163">
        <f t="shared" si="4"/>
        <v>1839.8600789466157</v>
      </c>
      <c r="I33" s="162">
        <v>6135</v>
      </c>
    </row>
    <row r="34" spans="1:9">
      <c r="A34" s="233"/>
      <c r="B34" s="161" t="s">
        <v>76</v>
      </c>
      <c r="C34" s="161" t="s">
        <v>311</v>
      </c>
      <c r="D34" s="169">
        <v>66482.64</v>
      </c>
      <c r="E34" s="169">
        <v>66482.64</v>
      </c>
      <c r="F34" s="161" t="s">
        <v>40</v>
      </c>
      <c r="G34" s="166">
        <v>2.4071452630930083E-2</v>
      </c>
      <c r="H34" s="163">
        <f t="shared" si="4"/>
        <v>1600.3337195391775</v>
      </c>
      <c r="I34" s="162">
        <v>6135</v>
      </c>
    </row>
    <row r="35" spans="1:9">
      <c r="A35" s="233"/>
      <c r="B35" s="161" t="s">
        <v>76</v>
      </c>
      <c r="C35" s="161" t="s">
        <v>311</v>
      </c>
      <c r="D35" s="169">
        <v>58272.480000000003</v>
      </c>
      <c r="E35" s="169">
        <v>58272.480000000003</v>
      </c>
      <c r="F35" s="161" t="s">
        <v>40</v>
      </c>
      <c r="G35" s="166">
        <v>2.4071452630930083E-2</v>
      </c>
      <c r="H35" s="163">
        <f t="shared" si="4"/>
        <v>1402.7032420068208</v>
      </c>
      <c r="I35" s="162">
        <v>6135</v>
      </c>
    </row>
    <row r="36" spans="1:9">
      <c r="A36" s="233"/>
      <c r="B36" s="161" t="s">
        <v>76</v>
      </c>
      <c r="C36" s="161" t="s">
        <v>311</v>
      </c>
      <c r="D36" s="169">
        <v>49137.84</v>
      </c>
      <c r="E36" s="169">
        <v>49137.84</v>
      </c>
      <c r="F36" s="161" t="s">
        <v>40</v>
      </c>
      <c r="G36" s="166">
        <v>2.4071452630930083E-2</v>
      </c>
      <c r="H36" s="163">
        <f t="shared" si="4"/>
        <v>1182.8191879462213</v>
      </c>
      <c r="I36" s="162">
        <v>6135</v>
      </c>
    </row>
    <row r="37" spans="1:9">
      <c r="A37" s="233"/>
      <c r="B37" s="161" t="s">
        <v>76</v>
      </c>
      <c r="C37" s="161" t="s">
        <v>311</v>
      </c>
      <c r="D37" s="169">
        <v>48297.599999999999</v>
      </c>
      <c r="E37" s="169">
        <v>48297.599999999999</v>
      </c>
      <c r="F37" s="161" t="s">
        <v>40</v>
      </c>
      <c r="G37" s="166">
        <v>2.4071452630930083E-2</v>
      </c>
      <c r="H37" s="163">
        <f t="shared" si="4"/>
        <v>1162.5933905876086</v>
      </c>
      <c r="I37" s="162">
        <v>6135</v>
      </c>
    </row>
    <row r="38" spans="1:9">
      <c r="A38" s="233"/>
      <c r="B38" s="161" t="s">
        <v>76</v>
      </c>
      <c r="C38" s="161" t="s">
        <v>311</v>
      </c>
      <c r="D38" s="169">
        <v>47610</v>
      </c>
      <c r="E38" s="169">
        <v>47610</v>
      </c>
      <c r="F38" s="161" t="s">
        <v>40</v>
      </c>
      <c r="G38" s="166">
        <v>2.4071452630930083E-2</v>
      </c>
      <c r="H38" s="163">
        <f t="shared" si="4"/>
        <v>1146.0418597585813</v>
      </c>
      <c r="I38" s="162">
        <v>6135</v>
      </c>
    </row>
    <row r="39" spans="1:9">
      <c r="A39" s="233"/>
      <c r="B39" s="161" t="s">
        <v>76</v>
      </c>
      <c r="C39" s="161" t="s">
        <v>311</v>
      </c>
      <c r="D39" s="169">
        <v>47569.599999999999</v>
      </c>
      <c r="E39" s="169">
        <v>47569.599999999999</v>
      </c>
      <c r="F39" s="161" t="s">
        <v>40</v>
      </c>
      <c r="G39" s="166">
        <v>2.4071452630930083E-2</v>
      </c>
      <c r="H39" s="163">
        <f t="shared" si="4"/>
        <v>1145.0693730722917</v>
      </c>
      <c r="I39" s="162">
        <v>6135</v>
      </c>
    </row>
    <row r="40" spans="1:9">
      <c r="A40" s="233"/>
      <c r="B40" s="161" t="s">
        <v>76</v>
      </c>
      <c r="C40" s="161" t="s">
        <v>311</v>
      </c>
      <c r="D40" s="169">
        <v>46550.400000000001</v>
      </c>
      <c r="E40" s="169">
        <v>46550.400000000001</v>
      </c>
      <c r="F40" s="161" t="s">
        <v>40</v>
      </c>
      <c r="G40" s="166">
        <v>2.4071452630930083E-2</v>
      </c>
      <c r="H40" s="163">
        <f t="shared" si="4"/>
        <v>1120.5357485508478</v>
      </c>
      <c r="I40" s="162">
        <v>6135</v>
      </c>
    </row>
    <row r="41" spans="1:9">
      <c r="A41" s="233"/>
      <c r="B41" s="161" t="s">
        <v>76</v>
      </c>
      <c r="C41" s="161" t="s">
        <v>311</v>
      </c>
      <c r="D41" s="169">
        <v>39790.400000000001</v>
      </c>
      <c r="E41" s="169">
        <v>39790.400000000001</v>
      </c>
      <c r="F41" s="161" t="s">
        <v>40</v>
      </c>
      <c r="G41" s="166">
        <v>2.4071452630930083E-2</v>
      </c>
      <c r="H41" s="163">
        <f t="shared" si="4"/>
        <v>957.81272876576043</v>
      </c>
      <c r="I41" s="162">
        <v>6135</v>
      </c>
    </row>
    <row r="42" spans="1:9">
      <c r="A42" s="233"/>
      <c r="B42" s="161" t="s">
        <v>76</v>
      </c>
      <c r="C42" s="161" t="s">
        <v>311</v>
      </c>
      <c r="D42" s="169">
        <v>38064</v>
      </c>
      <c r="E42" s="169">
        <v>38064</v>
      </c>
      <c r="F42" s="161" t="s">
        <v>40</v>
      </c>
      <c r="G42" s="166">
        <v>2.4071452630930083E-2</v>
      </c>
      <c r="H42" s="163">
        <f t="shared" si="4"/>
        <v>916.25577294372272</v>
      </c>
      <c r="I42" s="162">
        <v>6135</v>
      </c>
    </row>
    <row r="43" spans="1:9">
      <c r="A43" s="233"/>
      <c r="B43" s="161" t="s">
        <v>76</v>
      </c>
      <c r="C43" s="161" t="s">
        <v>311</v>
      </c>
      <c r="D43" s="169">
        <v>116100.96</v>
      </c>
      <c r="E43" s="169">
        <v>116100.96</v>
      </c>
      <c r="F43" s="161" t="s">
        <v>40</v>
      </c>
      <c r="G43" s="166">
        <v>2.4071452630930083E-2</v>
      </c>
      <c r="H43" s="163">
        <f t="shared" si="4"/>
        <v>2794.7187590455082</v>
      </c>
      <c r="I43" s="162">
        <v>6135</v>
      </c>
    </row>
    <row r="44" spans="1:9">
      <c r="A44" s="233"/>
      <c r="B44" s="161" t="s">
        <v>76</v>
      </c>
      <c r="C44" s="161" t="s">
        <v>311</v>
      </c>
      <c r="D44" s="169">
        <v>45614.400000000001</v>
      </c>
      <c r="E44" s="169">
        <v>45614.400000000001</v>
      </c>
      <c r="F44" s="161" t="s">
        <v>40</v>
      </c>
      <c r="G44" s="166">
        <v>2.4071452630930083E-2</v>
      </c>
      <c r="H44" s="163">
        <f t="shared" si="4"/>
        <v>1098.0048688882971</v>
      </c>
      <c r="I44" s="162">
        <v>6135</v>
      </c>
    </row>
    <row r="45" spans="1:9">
      <c r="A45" s="233"/>
      <c r="B45" s="161" t="s">
        <v>76</v>
      </c>
      <c r="C45" s="161" t="s">
        <v>311</v>
      </c>
      <c r="D45" s="169">
        <v>44803.199999999997</v>
      </c>
      <c r="E45" s="169">
        <v>44803.199999999997</v>
      </c>
      <c r="F45" s="161" t="s">
        <v>40</v>
      </c>
      <c r="G45" s="166">
        <v>2.4071452630930083E-2</v>
      </c>
      <c r="H45" s="163">
        <f t="shared" si="4"/>
        <v>1078.4781065140867</v>
      </c>
      <c r="I45" s="162">
        <v>6135</v>
      </c>
    </row>
    <row r="46" spans="1:9">
      <c r="A46" s="233"/>
      <c r="B46" s="161" t="s">
        <v>76</v>
      </c>
      <c r="C46" s="161" t="s">
        <v>311</v>
      </c>
      <c r="D46" s="169">
        <v>42577.599999999999</v>
      </c>
      <c r="E46" s="169">
        <v>42577.599999999999</v>
      </c>
      <c r="F46" s="161" t="s">
        <v>40</v>
      </c>
      <c r="G46" s="166">
        <v>2.4071452630930083E-2</v>
      </c>
      <c r="H46" s="163">
        <f t="shared" si="4"/>
        <v>1024.9046815386887</v>
      </c>
      <c r="I46" s="162">
        <v>6135</v>
      </c>
    </row>
    <row r="47" spans="1:9">
      <c r="A47" s="233"/>
      <c r="B47" s="161" t="s">
        <v>68</v>
      </c>
      <c r="C47" s="161" t="s">
        <v>311</v>
      </c>
      <c r="D47" s="169">
        <v>410000.16</v>
      </c>
      <c r="E47" s="169">
        <v>410000.16</v>
      </c>
      <c r="F47" s="161" t="s">
        <v>40</v>
      </c>
      <c r="G47" s="166">
        <v>2.4071452630930083E-2</v>
      </c>
      <c r="H47" s="163">
        <f t="shared" si="4"/>
        <v>9869.2994301137551</v>
      </c>
      <c r="I47" s="162">
        <v>6135</v>
      </c>
    </row>
    <row r="48" spans="1:9">
      <c r="A48" s="233"/>
      <c r="B48" s="161" t="s">
        <v>76</v>
      </c>
      <c r="C48" s="161" t="s">
        <v>311</v>
      </c>
      <c r="D48" s="169">
        <v>414050.08</v>
      </c>
      <c r="E48" s="169">
        <v>414050.08</v>
      </c>
      <c r="F48" s="161" t="s">
        <v>40</v>
      </c>
      <c r="G48" s="166">
        <v>2.4071452630930083E-2</v>
      </c>
      <c r="H48" s="163">
        <f t="shared" si="4"/>
        <v>9966.7868875528111</v>
      </c>
      <c r="I48" s="162">
        <v>6135</v>
      </c>
    </row>
    <row r="49" spans="1:9">
      <c r="A49" s="233"/>
      <c r="B49" s="161" t="s">
        <v>76</v>
      </c>
      <c r="C49" s="161" t="s">
        <v>311</v>
      </c>
      <c r="D49" s="169">
        <v>216800.16</v>
      </c>
      <c r="E49" s="169">
        <v>216800.16</v>
      </c>
      <c r="F49" s="161" t="s">
        <v>40</v>
      </c>
      <c r="G49" s="166">
        <v>2.4071452630930083E-2</v>
      </c>
      <c r="H49" s="163">
        <f t="shared" si="4"/>
        <v>5218.6947818180633</v>
      </c>
      <c r="I49" s="162">
        <v>6135</v>
      </c>
    </row>
    <row r="50" spans="1:9">
      <c r="A50" s="233"/>
      <c r="B50" s="161" t="s">
        <v>76</v>
      </c>
      <c r="C50" s="161" t="s">
        <v>311</v>
      </c>
      <c r="D50" s="169">
        <v>148000.07999999999</v>
      </c>
      <c r="E50" s="169">
        <v>148000.07999999999</v>
      </c>
      <c r="F50" s="161" t="s">
        <v>40</v>
      </c>
      <c r="G50" s="166">
        <v>2.4071452630930083E-2</v>
      </c>
      <c r="H50" s="163">
        <f t="shared" si="4"/>
        <v>3562.5769150938622</v>
      </c>
      <c r="I50" s="162">
        <v>6135</v>
      </c>
    </row>
    <row r="51" spans="1:9">
      <c r="A51" s="233"/>
      <c r="B51" s="161" t="s">
        <v>76</v>
      </c>
      <c r="C51" s="161" t="s">
        <v>311</v>
      </c>
      <c r="D51" s="169">
        <v>90558</v>
      </c>
      <c r="E51" s="169">
        <v>90558</v>
      </c>
      <c r="F51" s="161" t="s">
        <v>40</v>
      </c>
      <c r="G51" s="166">
        <v>2.4071452630930083E-2</v>
      </c>
      <c r="H51" s="163">
        <f t="shared" si="4"/>
        <v>2179.8626073517662</v>
      </c>
      <c r="I51" s="162">
        <v>6135</v>
      </c>
    </row>
    <row r="52" spans="1:9">
      <c r="A52" s="233"/>
      <c r="B52" s="161" t="s">
        <v>76</v>
      </c>
      <c r="C52" s="161" t="s">
        <v>311</v>
      </c>
      <c r="D52" s="169">
        <v>67932.960000000006</v>
      </c>
      <c r="E52" s="169">
        <v>67932.960000000006</v>
      </c>
      <c r="F52" s="161" t="s">
        <v>40</v>
      </c>
      <c r="G52" s="166">
        <v>2.4071452630930083E-2</v>
      </c>
      <c r="H52" s="163">
        <f t="shared" si="4"/>
        <v>1635.2450287188683</v>
      </c>
      <c r="I52" s="162">
        <v>6135</v>
      </c>
    </row>
    <row r="53" spans="1:9">
      <c r="A53" s="233"/>
      <c r="B53" s="161" t="s">
        <v>76</v>
      </c>
      <c r="C53" s="161" t="s">
        <v>311</v>
      </c>
      <c r="D53" s="169">
        <v>96880.08</v>
      </c>
      <c r="E53" s="169">
        <v>96880.08</v>
      </c>
      <c r="F53" s="161" t="s">
        <v>40</v>
      </c>
      <c r="G53" s="166">
        <v>2.4071452630930083E-2</v>
      </c>
      <c r="H53" s="163">
        <f t="shared" si="4"/>
        <v>2332.0442566007168</v>
      </c>
      <c r="I53" s="162">
        <v>6135</v>
      </c>
    </row>
    <row r="54" spans="1:9">
      <c r="A54" s="233"/>
      <c r="B54" s="161" t="s">
        <v>76</v>
      </c>
      <c r="C54" s="161" t="s">
        <v>311</v>
      </c>
      <c r="D54" s="169">
        <v>68000.160000000003</v>
      </c>
      <c r="E54" s="169">
        <v>68000.160000000003</v>
      </c>
      <c r="F54" s="161" t="s">
        <v>40</v>
      </c>
      <c r="G54" s="166">
        <v>2.4071452630930083E-2</v>
      </c>
      <c r="H54" s="163">
        <f t="shared" si="4"/>
        <v>1636.8626303356666</v>
      </c>
      <c r="I54" s="162">
        <v>6135</v>
      </c>
    </row>
    <row r="55" spans="1:9">
      <c r="A55" s="233"/>
      <c r="B55" s="161" t="s">
        <v>76</v>
      </c>
      <c r="C55" s="161" t="s">
        <v>311</v>
      </c>
      <c r="D55" s="169">
        <v>57199.199999999997</v>
      </c>
      <c r="E55" s="169">
        <v>57199.199999999997</v>
      </c>
      <c r="F55" s="161" t="s">
        <v>40</v>
      </c>
      <c r="G55" s="166">
        <v>2.4071452630930083E-2</v>
      </c>
      <c r="H55" s="163">
        <f t="shared" si="4"/>
        <v>1376.8678333270959</v>
      </c>
      <c r="I55" s="162">
        <v>6135</v>
      </c>
    </row>
    <row r="56" spans="1:9">
      <c r="A56" s="233"/>
      <c r="B56" s="161" t="s">
        <v>76</v>
      </c>
      <c r="C56" s="161" t="s">
        <v>311</v>
      </c>
      <c r="D56" s="169">
        <v>56420.160000000003</v>
      </c>
      <c r="E56" s="169">
        <v>56420.160000000003</v>
      </c>
      <c r="F56" s="161" t="s">
        <v>40</v>
      </c>
      <c r="G56" s="166">
        <v>2.4071452630930083E-2</v>
      </c>
      <c r="H56" s="163">
        <f t="shared" si="4"/>
        <v>1358.1152088694962</v>
      </c>
      <c r="I56" s="162">
        <v>6135</v>
      </c>
    </row>
    <row r="57" spans="1:9">
      <c r="A57" s="233"/>
      <c r="B57" s="161" t="s">
        <v>76</v>
      </c>
      <c r="C57" s="161" t="s">
        <v>311</v>
      </c>
      <c r="D57" s="169">
        <v>42848</v>
      </c>
      <c r="E57" s="169">
        <v>42848</v>
      </c>
      <c r="F57" s="161" t="s">
        <v>40</v>
      </c>
      <c r="G57" s="166">
        <v>2.4071452630930083E-2</v>
      </c>
      <c r="H57" s="163">
        <f t="shared" si="4"/>
        <v>1031.4136023300921</v>
      </c>
      <c r="I57" s="162">
        <v>6135</v>
      </c>
    </row>
    <row r="58" spans="1:9">
      <c r="A58" s="233"/>
      <c r="B58" s="161" t="s">
        <v>76</v>
      </c>
      <c r="C58" s="161" t="s">
        <v>311</v>
      </c>
      <c r="D58" s="169">
        <v>137587.68</v>
      </c>
      <c r="E58" s="169">
        <v>137587.68</v>
      </c>
      <c r="F58" s="161" t="s">
        <v>40</v>
      </c>
      <c r="G58" s="166">
        <v>2.4071452630930083E-2</v>
      </c>
      <c r="H58" s="163">
        <f t="shared" si="4"/>
        <v>3311.9353217195662</v>
      </c>
      <c r="I58" s="162">
        <v>6135</v>
      </c>
    </row>
    <row r="59" spans="1:9">
      <c r="A59" s="233"/>
      <c r="B59" s="161" t="s">
        <v>76</v>
      </c>
      <c r="C59" s="161" t="s">
        <v>311</v>
      </c>
      <c r="D59" s="169">
        <v>95718</v>
      </c>
      <c r="E59" s="169">
        <v>95718</v>
      </c>
      <c r="F59" s="161" t="s">
        <v>40</v>
      </c>
      <c r="G59" s="166">
        <v>2.4071452630930083E-2</v>
      </c>
      <c r="H59" s="163">
        <f t="shared" si="4"/>
        <v>2304.0713029273657</v>
      </c>
      <c r="I59" s="162">
        <v>6135</v>
      </c>
    </row>
    <row r="60" spans="1:9">
      <c r="A60" s="233"/>
      <c r="B60" s="161" t="s">
        <v>76</v>
      </c>
      <c r="C60" s="161" t="s">
        <v>311</v>
      </c>
      <c r="D60" s="169">
        <v>82400.160000000003</v>
      </c>
      <c r="E60" s="169">
        <v>82400.160000000003</v>
      </c>
      <c r="F60" s="161" t="s">
        <v>40</v>
      </c>
      <c r="G60" s="166">
        <v>2.4071452630930083E-2</v>
      </c>
      <c r="H60" s="163">
        <f t="shared" si="4"/>
        <v>1983.4915482210599</v>
      </c>
      <c r="I60" s="162">
        <v>6135</v>
      </c>
    </row>
    <row r="61" spans="1:9">
      <c r="A61" s="233"/>
      <c r="B61" s="161" t="s">
        <v>76</v>
      </c>
      <c r="C61" s="161" t="s">
        <v>311</v>
      </c>
      <c r="D61" s="169">
        <v>69180.72</v>
      </c>
      <c r="E61" s="169">
        <v>69180.72</v>
      </c>
      <c r="F61" s="161" t="s">
        <v>40</v>
      </c>
      <c r="G61" s="166">
        <v>2.4071452630930083E-2</v>
      </c>
      <c r="H61" s="163">
        <f t="shared" si="4"/>
        <v>1665.2804244536374</v>
      </c>
      <c r="I61" s="162">
        <v>6135</v>
      </c>
    </row>
    <row r="62" spans="1:9">
      <c r="A62" s="233"/>
      <c r="B62" s="161" t="s">
        <v>76</v>
      </c>
      <c r="C62" s="161" t="s">
        <v>311</v>
      </c>
      <c r="D62" s="169">
        <v>60000</v>
      </c>
      <c r="E62" s="169">
        <v>60000</v>
      </c>
      <c r="F62" s="161" t="s">
        <v>40</v>
      </c>
      <c r="G62" s="166">
        <v>2.4071452630930083E-2</v>
      </c>
      <c r="H62" s="163">
        <f t="shared" si="4"/>
        <v>1444.2871578558049</v>
      </c>
      <c r="I62" s="162">
        <v>6135</v>
      </c>
    </row>
    <row r="63" spans="1:9">
      <c r="A63" s="233"/>
      <c r="B63" s="161" t="s">
        <v>76</v>
      </c>
      <c r="C63" s="161" t="s">
        <v>311</v>
      </c>
      <c r="D63" s="169">
        <v>52041.599999999999</v>
      </c>
      <c r="E63" s="169">
        <v>52041.599999999999</v>
      </c>
      <c r="F63" s="161" t="s">
        <v>40</v>
      </c>
      <c r="G63" s="166">
        <v>2.4071452630930083E-2</v>
      </c>
      <c r="H63" s="163">
        <f t="shared" si="4"/>
        <v>1252.716909237811</v>
      </c>
      <c r="I63" s="162">
        <v>6135</v>
      </c>
    </row>
    <row r="64" spans="1:9">
      <c r="A64" s="233"/>
      <c r="B64" s="161" t="s">
        <v>76</v>
      </c>
      <c r="C64" s="161" t="s">
        <v>311</v>
      </c>
      <c r="D64" s="169">
        <v>43908.799999999996</v>
      </c>
      <c r="E64" s="169">
        <v>43908.799999999996</v>
      </c>
      <c r="F64" s="161" t="s">
        <v>40</v>
      </c>
      <c r="G64" s="166">
        <v>2.4071452630930083E-2</v>
      </c>
      <c r="H64" s="163">
        <f t="shared" si="4"/>
        <v>1056.9485992809828</v>
      </c>
      <c r="I64" s="162">
        <v>6135</v>
      </c>
    </row>
    <row r="65" spans="1:9">
      <c r="A65" s="233"/>
      <c r="B65" s="161" t="s">
        <v>76</v>
      </c>
      <c r="C65" s="161" t="s">
        <v>311</v>
      </c>
      <c r="D65" s="169">
        <v>43680</v>
      </c>
      <c r="E65" s="169">
        <v>43680</v>
      </c>
      <c r="F65" s="161" t="s">
        <v>40</v>
      </c>
      <c r="G65" s="166">
        <v>2.4071452630930083E-2</v>
      </c>
      <c r="H65" s="163">
        <f t="shared" si="4"/>
        <v>1051.4410509190261</v>
      </c>
      <c r="I65" s="162">
        <v>6135</v>
      </c>
    </row>
    <row r="66" spans="1:9">
      <c r="A66" s="233"/>
      <c r="B66" s="161" t="s">
        <v>76</v>
      </c>
      <c r="C66" s="161" t="s">
        <v>311</v>
      </c>
      <c r="D66" s="169">
        <v>40060.800000000003</v>
      </c>
      <c r="E66" s="169">
        <v>40060.800000000003</v>
      </c>
      <c r="F66" s="161" t="s">
        <v>40</v>
      </c>
      <c r="G66" s="166">
        <v>2.4071452630930083E-2</v>
      </c>
      <c r="H66" s="163">
        <f t="shared" si="4"/>
        <v>964.32164955716394</v>
      </c>
      <c r="I66" s="162">
        <v>6135</v>
      </c>
    </row>
    <row r="67" spans="1:9">
      <c r="A67" s="233"/>
      <c r="B67" s="161" t="s">
        <v>76</v>
      </c>
      <c r="C67" s="161" t="s">
        <v>311</v>
      </c>
      <c r="D67" s="169">
        <v>38001.599999999999</v>
      </c>
      <c r="E67" s="169">
        <v>38001.599999999999</v>
      </c>
      <c r="F67" s="161" t="s">
        <v>40</v>
      </c>
      <c r="G67" s="166">
        <v>2.4071452630930083E-2</v>
      </c>
      <c r="H67" s="163">
        <f t="shared" ref="H67:H121" si="5">+E67*G67</f>
        <v>914.7537142995526</v>
      </c>
      <c r="I67" s="162">
        <v>6135</v>
      </c>
    </row>
    <row r="68" spans="1:9">
      <c r="A68" s="233"/>
      <c r="B68" s="161" t="s">
        <v>66</v>
      </c>
      <c r="C68" s="161" t="s">
        <v>311</v>
      </c>
      <c r="D68" s="169">
        <v>93594.48</v>
      </c>
      <c r="E68" s="169">
        <v>93594.48</v>
      </c>
      <c r="F68" s="161" t="s">
        <v>40</v>
      </c>
      <c r="G68" s="166">
        <v>2.4071452630930083E-2</v>
      </c>
      <c r="H68" s="163">
        <f t="shared" si="5"/>
        <v>2252.955091836533</v>
      </c>
      <c r="I68" s="162">
        <v>6135</v>
      </c>
    </row>
    <row r="69" spans="1:9">
      <c r="A69" s="233"/>
      <c r="B69" s="161" t="s">
        <v>67</v>
      </c>
      <c r="C69" s="161" t="s">
        <v>311</v>
      </c>
      <c r="D69" s="169">
        <v>91014.48</v>
      </c>
      <c r="E69" s="169">
        <v>91014.48</v>
      </c>
      <c r="F69" s="161" t="s">
        <v>40</v>
      </c>
      <c r="G69" s="166">
        <v>2.4071452630930083E-2</v>
      </c>
      <c r="H69" s="163">
        <f t="shared" si="5"/>
        <v>2190.8507440487333</v>
      </c>
      <c r="I69" s="162">
        <v>6135</v>
      </c>
    </row>
    <row r="70" spans="1:9">
      <c r="A70" s="233"/>
      <c r="B70" s="161" t="s">
        <v>67</v>
      </c>
      <c r="C70" s="161" t="s">
        <v>311</v>
      </c>
      <c r="D70" s="169">
        <v>73500</v>
      </c>
      <c r="E70" s="169">
        <v>73500</v>
      </c>
      <c r="F70" s="161" t="s">
        <v>40</v>
      </c>
      <c r="G70" s="166">
        <v>2.4071452630930083E-2</v>
      </c>
      <c r="H70" s="163">
        <f t="shared" si="5"/>
        <v>1769.2517683733611</v>
      </c>
      <c r="I70" s="162">
        <v>6135</v>
      </c>
    </row>
    <row r="71" spans="1:9">
      <c r="A71" s="233"/>
      <c r="B71" s="161" t="s">
        <v>67</v>
      </c>
      <c r="C71" s="161" t="s">
        <v>311</v>
      </c>
      <c r="D71" s="169">
        <v>43264</v>
      </c>
      <c r="E71" s="169">
        <v>43264</v>
      </c>
      <c r="F71" s="161" t="s">
        <v>40</v>
      </c>
      <c r="G71" s="166">
        <v>2.4071452630930083E-2</v>
      </c>
      <c r="H71" s="163">
        <f t="shared" si="5"/>
        <v>1041.4273266245591</v>
      </c>
      <c r="I71" s="162">
        <v>6135</v>
      </c>
    </row>
    <row r="72" spans="1:9">
      <c r="A72" s="233"/>
      <c r="B72" s="161" t="s">
        <v>66</v>
      </c>
      <c r="C72" s="161" t="s">
        <v>311</v>
      </c>
      <c r="D72" s="169">
        <v>90160.320000000007</v>
      </c>
      <c r="E72" s="169">
        <v>90160.320000000007</v>
      </c>
      <c r="F72" s="161" t="s">
        <v>40</v>
      </c>
      <c r="G72" s="166">
        <v>2.4071452630930083E-2</v>
      </c>
      <c r="H72" s="163">
        <f t="shared" si="5"/>
        <v>2170.2898720694984</v>
      </c>
      <c r="I72" s="162">
        <v>6135</v>
      </c>
    </row>
    <row r="73" spans="1:9">
      <c r="A73" s="233"/>
      <c r="B73" s="161" t="s">
        <v>66</v>
      </c>
      <c r="C73" s="161" t="s">
        <v>311</v>
      </c>
      <c r="D73" s="169">
        <v>54557.760000000002</v>
      </c>
      <c r="E73" s="169">
        <v>54557.760000000002</v>
      </c>
      <c r="F73" s="161" t="s">
        <v>40</v>
      </c>
      <c r="G73" s="166">
        <v>2.4071452630930083E-2</v>
      </c>
      <c r="H73" s="163">
        <f t="shared" si="5"/>
        <v>1313.2845354896522</v>
      </c>
      <c r="I73" s="162">
        <v>6135</v>
      </c>
    </row>
    <row r="74" spans="1:9">
      <c r="A74" s="233"/>
      <c r="B74" s="161" t="s">
        <v>68</v>
      </c>
      <c r="C74" s="161" t="s">
        <v>311</v>
      </c>
      <c r="D74" s="169">
        <v>52021.2</v>
      </c>
      <c r="E74" s="169">
        <v>52021.2</v>
      </c>
      <c r="F74" s="161" t="s">
        <v>40</v>
      </c>
      <c r="G74" s="166">
        <v>2.4071452630930083E-2</v>
      </c>
      <c r="H74" s="163">
        <f t="shared" si="5"/>
        <v>1252.22585160414</v>
      </c>
      <c r="I74" s="162">
        <v>6135</v>
      </c>
    </row>
    <row r="75" spans="1:9">
      <c r="A75" s="233"/>
      <c r="B75" s="161" t="s">
        <v>66</v>
      </c>
      <c r="C75" s="161" t="s">
        <v>311</v>
      </c>
      <c r="D75" s="169">
        <v>51214.8</v>
      </c>
      <c r="E75" s="169">
        <v>51214.8</v>
      </c>
      <c r="F75" s="161" t="s">
        <v>40</v>
      </c>
      <c r="G75" s="166">
        <v>2.4071452630930083E-2</v>
      </c>
      <c r="H75" s="163">
        <f t="shared" si="5"/>
        <v>1232.814632202558</v>
      </c>
      <c r="I75" s="162">
        <v>6135</v>
      </c>
    </row>
    <row r="76" spans="1:9">
      <c r="A76" s="233"/>
      <c r="B76" s="161" t="s">
        <v>417</v>
      </c>
      <c r="C76" s="161" t="s">
        <v>311</v>
      </c>
      <c r="D76" s="169">
        <v>50504.639999999999</v>
      </c>
      <c r="E76" s="169">
        <v>50504.639999999999</v>
      </c>
      <c r="F76" s="161" t="s">
        <v>40</v>
      </c>
      <c r="G76" s="166">
        <v>2.4071452630930083E-2</v>
      </c>
      <c r="H76" s="163">
        <f t="shared" si="5"/>
        <v>1215.7200494021768</v>
      </c>
      <c r="I76" s="162">
        <v>6135</v>
      </c>
    </row>
    <row r="77" spans="1:9">
      <c r="A77" s="233"/>
      <c r="B77" s="161" t="s">
        <v>66</v>
      </c>
      <c r="C77" s="161" t="s">
        <v>311</v>
      </c>
      <c r="D77" s="169">
        <v>49920</v>
      </c>
      <c r="E77" s="169">
        <v>49920</v>
      </c>
      <c r="F77" s="161" t="s">
        <v>40</v>
      </c>
      <c r="G77" s="166">
        <v>2.4071452630930083E-2</v>
      </c>
      <c r="H77" s="163">
        <f t="shared" si="5"/>
        <v>1201.6469153360297</v>
      </c>
      <c r="I77" s="162">
        <v>6135</v>
      </c>
    </row>
    <row r="78" spans="1:9">
      <c r="A78" s="233"/>
      <c r="B78" s="161" t="s">
        <v>66</v>
      </c>
      <c r="C78" s="161" t="s">
        <v>311</v>
      </c>
      <c r="D78" s="169">
        <v>48410.16</v>
      </c>
      <c r="E78" s="169">
        <v>48410.16</v>
      </c>
      <c r="F78" s="161" t="s">
        <v>40</v>
      </c>
      <c r="G78" s="166">
        <v>2.4071452630930083E-2</v>
      </c>
      <c r="H78" s="163">
        <f t="shared" si="5"/>
        <v>1165.3028732957464</v>
      </c>
      <c r="I78" s="162">
        <v>6135</v>
      </c>
    </row>
    <row r="79" spans="1:9">
      <c r="A79" s="233"/>
      <c r="B79" s="161" t="s">
        <v>66</v>
      </c>
      <c r="C79" s="161" t="s">
        <v>311</v>
      </c>
      <c r="D79" s="169">
        <v>37897.599999999999</v>
      </c>
      <c r="E79" s="169">
        <v>37897.599999999999</v>
      </c>
      <c r="F79" s="161" t="s">
        <v>40</v>
      </c>
      <c r="G79" s="166">
        <v>2.4071452630930083E-2</v>
      </c>
      <c r="H79" s="163">
        <f t="shared" si="5"/>
        <v>912.25028322593585</v>
      </c>
      <c r="I79" s="162">
        <v>6135</v>
      </c>
    </row>
    <row r="80" spans="1:9">
      <c r="A80" s="233"/>
      <c r="B80" s="161" t="s">
        <v>67</v>
      </c>
      <c r="C80" s="161" t="s">
        <v>311</v>
      </c>
      <c r="D80" s="169">
        <v>36649.599999999999</v>
      </c>
      <c r="E80" s="169">
        <v>36649.599999999999</v>
      </c>
      <c r="F80" s="161" t="s">
        <v>40</v>
      </c>
      <c r="G80" s="166">
        <v>2.4071452630930083E-2</v>
      </c>
      <c r="H80" s="163">
        <f t="shared" si="5"/>
        <v>882.20911034253515</v>
      </c>
      <c r="I80" s="162">
        <v>6135</v>
      </c>
    </row>
    <row r="81" spans="1:9">
      <c r="A81" s="233"/>
      <c r="B81" s="161" t="s">
        <v>417</v>
      </c>
      <c r="C81" s="161" t="s">
        <v>311</v>
      </c>
      <c r="D81" s="169">
        <v>35859.199999999997</v>
      </c>
      <c r="E81" s="169">
        <v>35859.199999999997</v>
      </c>
      <c r="F81" s="161" t="s">
        <v>40</v>
      </c>
      <c r="G81" s="166">
        <v>2.4071452630930083E-2</v>
      </c>
      <c r="H81" s="163">
        <f t="shared" si="5"/>
        <v>863.18303418304799</v>
      </c>
      <c r="I81" s="162">
        <v>6135</v>
      </c>
    </row>
    <row r="82" spans="1:9">
      <c r="A82" s="233"/>
      <c r="B82" s="161" t="s">
        <v>68</v>
      </c>
      <c r="C82" s="161" t="s">
        <v>311</v>
      </c>
      <c r="D82" s="169">
        <v>35360</v>
      </c>
      <c r="E82" s="169">
        <v>35360</v>
      </c>
      <c r="F82" s="161" t="s">
        <v>40</v>
      </c>
      <c r="G82" s="166">
        <v>2.4071452630930083E-2</v>
      </c>
      <c r="H82" s="163">
        <f t="shared" si="5"/>
        <v>851.16656502968772</v>
      </c>
      <c r="I82" s="162">
        <v>6135</v>
      </c>
    </row>
    <row r="83" spans="1:9">
      <c r="A83" s="233"/>
      <c r="B83" s="161" t="s">
        <v>66</v>
      </c>
      <c r="C83" s="161" t="s">
        <v>311</v>
      </c>
      <c r="D83" s="169">
        <v>34174.400000000001</v>
      </c>
      <c r="E83" s="169">
        <v>34174.400000000001</v>
      </c>
      <c r="F83" s="161" t="s">
        <v>40</v>
      </c>
      <c r="G83" s="166">
        <v>2.4071452630930083E-2</v>
      </c>
      <c r="H83" s="163">
        <f t="shared" si="5"/>
        <v>822.62745079045703</v>
      </c>
      <c r="I83" s="162">
        <v>6135</v>
      </c>
    </row>
    <row r="84" spans="1:9">
      <c r="A84" s="233"/>
      <c r="B84" s="161" t="s">
        <v>67</v>
      </c>
      <c r="C84" s="161" t="s">
        <v>311</v>
      </c>
      <c r="D84" s="169">
        <v>32864</v>
      </c>
      <c r="E84" s="169">
        <v>32864</v>
      </c>
      <c r="F84" s="161" t="s">
        <v>40</v>
      </c>
      <c r="G84" s="166">
        <v>2.4071452630930083E-2</v>
      </c>
      <c r="H84" s="163">
        <f t="shared" si="5"/>
        <v>791.08421926288622</v>
      </c>
      <c r="I84" s="162">
        <v>6135</v>
      </c>
    </row>
    <row r="85" spans="1:9">
      <c r="A85" s="233"/>
      <c r="B85" s="161" t="s">
        <v>66</v>
      </c>
      <c r="C85" s="161" t="s">
        <v>311</v>
      </c>
      <c r="D85" s="169">
        <v>32801.599999999999</v>
      </c>
      <c r="E85" s="169">
        <v>32801.599999999999</v>
      </c>
      <c r="F85" s="161" t="s">
        <v>40</v>
      </c>
      <c r="G85" s="166">
        <v>2.4071452630930083E-2</v>
      </c>
      <c r="H85" s="163">
        <f t="shared" si="5"/>
        <v>789.58216061871622</v>
      </c>
      <c r="I85" s="162">
        <v>6135</v>
      </c>
    </row>
    <row r="86" spans="1:9">
      <c r="A86" s="233"/>
      <c r="B86" s="161" t="s">
        <v>68</v>
      </c>
      <c r="C86" s="161" t="s">
        <v>311</v>
      </c>
      <c r="D86" s="169">
        <v>32718.400000000001</v>
      </c>
      <c r="E86" s="169">
        <v>32718.400000000001</v>
      </c>
      <c r="F86" s="161" t="s">
        <v>40</v>
      </c>
      <c r="G86" s="166">
        <v>2.4071452630930083E-2</v>
      </c>
      <c r="H86" s="163">
        <f t="shared" si="5"/>
        <v>787.57941575982284</v>
      </c>
      <c r="I86" s="162">
        <v>6135</v>
      </c>
    </row>
    <row r="87" spans="1:9">
      <c r="A87" s="233"/>
      <c r="B87" s="161" t="s">
        <v>66</v>
      </c>
      <c r="C87" s="161" t="s">
        <v>311</v>
      </c>
      <c r="D87" s="169">
        <v>32240</v>
      </c>
      <c r="E87" s="169">
        <v>32240</v>
      </c>
      <c r="F87" s="161" t="s">
        <v>40</v>
      </c>
      <c r="G87" s="166">
        <v>2.4071452630930083E-2</v>
      </c>
      <c r="H87" s="163">
        <f t="shared" si="5"/>
        <v>776.06363282118582</v>
      </c>
      <c r="I87" s="162">
        <v>6135</v>
      </c>
    </row>
    <row r="88" spans="1:9">
      <c r="A88" s="233"/>
      <c r="B88" s="161" t="s">
        <v>66</v>
      </c>
      <c r="C88" s="161" t="s">
        <v>311</v>
      </c>
      <c r="D88" s="169">
        <v>31990.400000000001</v>
      </c>
      <c r="E88" s="169">
        <v>31990.400000000001</v>
      </c>
      <c r="F88" s="161" t="s">
        <v>40</v>
      </c>
      <c r="G88" s="166">
        <v>2.4071452630930083E-2</v>
      </c>
      <c r="H88" s="163">
        <f t="shared" si="5"/>
        <v>770.0553982445058</v>
      </c>
      <c r="I88" s="162">
        <v>6135</v>
      </c>
    </row>
    <row r="89" spans="1:9">
      <c r="A89" s="233"/>
      <c r="B89" s="161" t="s">
        <v>67</v>
      </c>
      <c r="C89" s="161" t="s">
        <v>311</v>
      </c>
      <c r="D89" s="169">
        <v>30888</v>
      </c>
      <c r="E89" s="169">
        <v>30888</v>
      </c>
      <c r="F89" s="161" t="s">
        <v>40</v>
      </c>
      <c r="G89" s="166">
        <v>2.4071452630930083E-2</v>
      </c>
      <c r="H89" s="163">
        <f t="shared" si="5"/>
        <v>743.51902886416838</v>
      </c>
      <c r="I89" s="162">
        <v>6135</v>
      </c>
    </row>
    <row r="90" spans="1:9">
      <c r="A90" s="233"/>
      <c r="B90" s="161" t="s">
        <v>66</v>
      </c>
      <c r="C90" s="161" t="s">
        <v>311</v>
      </c>
      <c r="D90" s="169">
        <v>30284.799999999999</v>
      </c>
      <c r="E90" s="169">
        <v>30284.799999999999</v>
      </c>
      <c r="F90" s="161" t="s">
        <v>40</v>
      </c>
      <c r="G90" s="166">
        <v>2.4071452630930083E-2</v>
      </c>
      <c r="H90" s="163">
        <f t="shared" si="5"/>
        <v>728.99912863719135</v>
      </c>
      <c r="I90" s="162">
        <v>6135</v>
      </c>
    </row>
    <row r="91" spans="1:9">
      <c r="A91" s="233"/>
      <c r="B91" s="161" t="s">
        <v>67</v>
      </c>
      <c r="C91" s="161" t="s">
        <v>311</v>
      </c>
      <c r="D91" s="169">
        <v>30284.799999999999</v>
      </c>
      <c r="E91" s="169">
        <v>30284.799999999999</v>
      </c>
      <c r="F91" s="161" t="s">
        <v>40</v>
      </c>
      <c r="G91" s="166">
        <v>2.4071452630930083E-2</v>
      </c>
      <c r="H91" s="163">
        <f t="shared" si="5"/>
        <v>728.99912863719135</v>
      </c>
      <c r="I91" s="162">
        <v>6135</v>
      </c>
    </row>
    <row r="92" spans="1:9">
      <c r="A92" s="233"/>
      <c r="B92" s="161" t="s">
        <v>68</v>
      </c>
      <c r="C92" s="161" t="s">
        <v>311</v>
      </c>
      <c r="D92" s="169">
        <v>30160</v>
      </c>
      <c r="E92" s="169">
        <v>30160</v>
      </c>
      <c r="F92" s="161" t="s">
        <v>40</v>
      </c>
      <c r="G92" s="166">
        <v>2.4071452630930083E-2</v>
      </c>
      <c r="H92" s="163">
        <f t="shared" si="5"/>
        <v>725.99501134885134</v>
      </c>
      <c r="I92" s="162">
        <v>6135</v>
      </c>
    </row>
    <row r="93" spans="1:9">
      <c r="A93" s="233"/>
      <c r="B93" s="161" t="s">
        <v>67</v>
      </c>
      <c r="C93" s="161" t="s">
        <v>311</v>
      </c>
      <c r="D93" s="169">
        <v>30014.400000000001</v>
      </c>
      <c r="E93" s="169">
        <v>30014.400000000001</v>
      </c>
      <c r="F93" s="161" t="s">
        <v>40</v>
      </c>
      <c r="G93" s="166">
        <v>2.4071452630930083E-2</v>
      </c>
      <c r="H93" s="163">
        <f t="shared" si="5"/>
        <v>722.49020784578795</v>
      </c>
      <c r="I93" s="162">
        <v>6135</v>
      </c>
    </row>
    <row r="94" spans="1:9">
      <c r="A94" s="233"/>
      <c r="B94" s="161" t="s">
        <v>66</v>
      </c>
      <c r="C94" s="161" t="s">
        <v>311</v>
      </c>
      <c r="D94" s="169">
        <v>29993.599999999999</v>
      </c>
      <c r="E94" s="169">
        <v>29993.599999999999</v>
      </c>
      <c r="F94" s="161" t="s">
        <v>40</v>
      </c>
      <c r="G94" s="166">
        <v>2.4071452630930083E-2</v>
      </c>
      <c r="H94" s="163">
        <f t="shared" si="5"/>
        <v>721.98952163106446</v>
      </c>
      <c r="I94" s="162">
        <v>6135</v>
      </c>
    </row>
    <row r="95" spans="1:9">
      <c r="A95" s="233"/>
      <c r="B95" s="161" t="s">
        <v>66</v>
      </c>
      <c r="C95" s="161" t="s">
        <v>311</v>
      </c>
      <c r="D95" s="169">
        <v>29993.599999999999</v>
      </c>
      <c r="E95" s="169">
        <v>29993.599999999999</v>
      </c>
      <c r="F95" s="161" t="s">
        <v>40</v>
      </c>
      <c r="G95" s="166">
        <v>2.4071452630930083E-2</v>
      </c>
      <c r="H95" s="163">
        <f t="shared" si="5"/>
        <v>721.98952163106446</v>
      </c>
      <c r="I95" s="162">
        <v>6135</v>
      </c>
    </row>
    <row r="96" spans="1:9">
      <c r="A96" s="233"/>
      <c r="B96" s="161" t="s">
        <v>68</v>
      </c>
      <c r="C96" s="161" t="s">
        <v>311</v>
      </c>
      <c r="D96" s="169">
        <v>29993.599999999999</v>
      </c>
      <c r="E96" s="169">
        <v>29993.599999999999</v>
      </c>
      <c r="F96" s="161" t="s">
        <v>40</v>
      </c>
      <c r="G96" s="166">
        <v>2.4071452630930083E-2</v>
      </c>
      <c r="H96" s="163">
        <f t="shared" si="5"/>
        <v>721.98952163106446</v>
      </c>
      <c r="I96" s="162">
        <v>6135</v>
      </c>
    </row>
    <row r="97" spans="1:9">
      <c r="A97" s="233"/>
      <c r="B97" s="161" t="s">
        <v>66</v>
      </c>
      <c r="C97" s="161" t="s">
        <v>311</v>
      </c>
      <c r="D97" s="169">
        <v>29993.599999999999</v>
      </c>
      <c r="E97" s="169">
        <v>29993.599999999999</v>
      </c>
      <c r="F97" s="161" t="s">
        <v>40</v>
      </c>
      <c r="G97" s="166">
        <v>2.4071452630930083E-2</v>
      </c>
      <c r="H97" s="163">
        <f t="shared" si="5"/>
        <v>721.98952163106446</v>
      </c>
      <c r="I97" s="162">
        <v>6135</v>
      </c>
    </row>
    <row r="98" spans="1:9">
      <c r="A98" s="233"/>
      <c r="B98" s="161" t="s">
        <v>67</v>
      </c>
      <c r="C98" s="161" t="s">
        <v>311</v>
      </c>
      <c r="D98" s="169">
        <v>29993.599999999999</v>
      </c>
      <c r="E98" s="169">
        <v>29993.599999999999</v>
      </c>
      <c r="F98" s="161" t="s">
        <v>40</v>
      </c>
      <c r="G98" s="166">
        <v>2.4071452630930083E-2</v>
      </c>
      <c r="H98" s="163">
        <f t="shared" si="5"/>
        <v>721.98952163106446</v>
      </c>
      <c r="I98" s="162">
        <v>6135</v>
      </c>
    </row>
    <row r="99" spans="1:9">
      <c r="A99" s="233"/>
      <c r="B99" s="161" t="s">
        <v>417</v>
      </c>
      <c r="C99" s="161" t="s">
        <v>311</v>
      </c>
      <c r="D99" s="169">
        <v>29993.599999999999</v>
      </c>
      <c r="E99" s="169">
        <v>29993.599999999999</v>
      </c>
      <c r="F99" s="161" t="s">
        <v>40</v>
      </c>
      <c r="G99" s="166">
        <v>2.4071452630930083E-2</v>
      </c>
      <c r="H99" s="163">
        <f t="shared" si="5"/>
        <v>721.98952163106446</v>
      </c>
      <c r="I99" s="162">
        <v>6135</v>
      </c>
    </row>
    <row r="100" spans="1:9">
      <c r="A100" s="233"/>
      <c r="B100" s="161" t="s">
        <v>67</v>
      </c>
      <c r="C100" s="161" t="s">
        <v>311</v>
      </c>
      <c r="D100" s="169">
        <v>29993.599999999999</v>
      </c>
      <c r="E100" s="169">
        <v>29993.599999999999</v>
      </c>
      <c r="F100" s="161" t="s">
        <v>40</v>
      </c>
      <c r="G100" s="166">
        <v>2.4071452630930083E-2</v>
      </c>
      <c r="H100" s="163">
        <f t="shared" si="5"/>
        <v>721.98952163106446</v>
      </c>
      <c r="I100" s="162">
        <v>6135</v>
      </c>
    </row>
    <row r="101" spans="1:9">
      <c r="A101" s="233"/>
      <c r="B101" s="161" t="s">
        <v>417</v>
      </c>
      <c r="C101" s="161" t="s">
        <v>311</v>
      </c>
      <c r="D101" s="169">
        <v>29993.599999999999</v>
      </c>
      <c r="E101" s="169">
        <v>29993.599999999999</v>
      </c>
      <c r="F101" s="161" t="s">
        <v>40</v>
      </c>
      <c r="G101" s="166">
        <v>2.4071452630930083E-2</v>
      </c>
      <c r="H101" s="163">
        <f t="shared" si="5"/>
        <v>721.98952163106446</v>
      </c>
      <c r="I101" s="162">
        <v>6135</v>
      </c>
    </row>
    <row r="102" spans="1:9">
      <c r="A102" s="233"/>
      <c r="B102" s="161" t="s">
        <v>67</v>
      </c>
      <c r="C102" s="161" t="s">
        <v>311</v>
      </c>
      <c r="D102" s="169">
        <v>29993.599999999999</v>
      </c>
      <c r="E102" s="169">
        <v>29993.599999999999</v>
      </c>
      <c r="F102" s="161" t="s">
        <v>40</v>
      </c>
      <c r="G102" s="166">
        <v>2.4071452630930083E-2</v>
      </c>
      <c r="H102" s="163">
        <f t="shared" si="5"/>
        <v>721.98952163106446</v>
      </c>
      <c r="I102" s="162">
        <v>6135</v>
      </c>
    </row>
    <row r="103" spans="1:9">
      <c r="A103" s="233"/>
      <c r="B103" s="161" t="s">
        <v>81</v>
      </c>
      <c r="C103" s="161" t="s">
        <v>311</v>
      </c>
      <c r="D103" s="169">
        <v>29556.799999999999</v>
      </c>
      <c r="E103" s="169">
        <v>29556.799999999999</v>
      </c>
      <c r="F103" s="161" t="s">
        <v>40</v>
      </c>
      <c r="G103" s="166">
        <v>2.4071452630930083E-2</v>
      </c>
      <c r="H103" s="163">
        <f t="shared" si="5"/>
        <v>711.47511112187419</v>
      </c>
      <c r="I103" s="162">
        <v>6135</v>
      </c>
    </row>
    <row r="104" spans="1:9">
      <c r="A104" s="233"/>
      <c r="B104" s="161" t="s">
        <v>66</v>
      </c>
      <c r="C104" s="161" t="s">
        <v>311</v>
      </c>
      <c r="D104" s="169">
        <v>29390.400000000001</v>
      </c>
      <c r="E104" s="169">
        <v>29390.400000000001</v>
      </c>
      <c r="F104" s="161" t="s">
        <v>40</v>
      </c>
      <c r="G104" s="166">
        <v>2.4071452630930083E-2</v>
      </c>
      <c r="H104" s="163">
        <f t="shared" si="5"/>
        <v>707.46962140408755</v>
      </c>
      <c r="I104" s="162">
        <v>6135</v>
      </c>
    </row>
    <row r="105" spans="1:9">
      <c r="A105" s="233"/>
      <c r="B105" s="161" t="s">
        <v>67</v>
      </c>
      <c r="C105" s="161" t="s">
        <v>311</v>
      </c>
      <c r="D105" s="169">
        <v>29390.400000000001</v>
      </c>
      <c r="E105" s="169">
        <v>29390.400000000001</v>
      </c>
      <c r="F105" s="161" t="s">
        <v>40</v>
      </c>
      <c r="G105" s="166">
        <v>2.4071452630930083E-2</v>
      </c>
      <c r="H105" s="163">
        <f t="shared" si="5"/>
        <v>707.46962140408755</v>
      </c>
      <c r="I105" s="162">
        <v>6135</v>
      </c>
    </row>
    <row r="106" spans="1:9">
      <c r="A106" s="233"/>
      <c r="B106" s="161" t="s">
        <v>66</v>
      </c>
      <c r="C106" s="161" t="s">
        <v>311</v>
      </c>
      <c r="D106" s="169">
        <v>29328</v>
      </c>
      <c r="E106" s="169">
        <v>29328</v>
      </c>
      <c r="F106" s="161" t="s">
        <v>40</v>
      </c>
      <c r="G106" s="166">
        <v>2.4071452630930083E-2</v>
      </c>
      <c r="H106" s="163">
        <f t="shared" si="5"/>
        <v>705.96756275991743</v>
      </c>
      <c r="I106" s="162">
        <v>6135</v>
      </c>
    </row>
    <row r="107" spans="1:9">
      <c r="A107" s="233"/>
      <c r="B107" s="161" t="s">
        <v>68</v>
      </c>
      <c r="C107" s="161" t="s">
        <v>311</v>
      </c>
      <c r="D107" s="169">
        <v>29120</v>
      </c>
      <c r="E107" s="169">
        <v>29120</v>
      </c>
      <c r="F107" s="161" t="s">
        <v>40</v>
      </c>
      <c r="G107" s="166">
        <v>2.4071452630930083E-2</v>
      </c>
      <c r="H107" s="163">
        <f t="shared" si="5"/>
        <v>700.96070061268404</v>
      </c>
      <c r="I107" s="162">
        <v>6135</v>
      </c>
    </row>
    <row r="108" spans="1:9">
      <c r="A108" s="233"/>
      <c r="B108" s="161" t="s">
        <v>66</v>
      </c>
      <c r="C108" s="161" t="s">
        <v>311</v>
      </c>
      <c r="D108" s="169">
        <v>121468.08</v>
      </c>
      <c r="E108" s="169">
        <v>121468.08</v>
      </c>
      <c r="F108" s="161" t="s">
        <v>40</v>
      </c>
      <c r="G108" s="166">
        <v>2.4071452630930083E-2</v>
      </c>
      <c r="H108" s="163">
        <f t="shared" si="5"/>
        <v>2923.9131338900256</v>
      </c>
      <c r="I108" s="162">
        <v>6135</v>
      </c>
    </row>
    <row r="109" spans="1:9">
      <c r="A109" s="234"/>
      <c r="B109" s="161" t="s">
        <v>76</v>
      </c>
      <c r="C109" s="161" t="s">
        <v>311</v>
      </c>
      <c r="D109" s="169">
        <v>65000</v>
      </c>
      <c r="E109" s="169">
        <v>65000</v>
      </c>
      <c r="F109" s="161" t="s">
        <v>40</v>
      </c>
      <c r="G109" s="166">
        <v>2.4071452630930083E-2</v>
      </c>
      <c r="H109" s="163">
        <f t="shared" si="5"/>
        <v>1564.6444210104553</v>
      </c>
      <c r="I109" s="162">
        <v>6135</v>
      </c>
    </row>
    <row r="110" spans="1:9">
      <c r="A110" s="233"/>
      <c r="B110" s="161" t="s">
        <v>76</v>
      </c>
      <c r="C110" s="161" t="s">
        <v>311</v>
      </c>
      <c r="D110" s="169">
        <v>52135.200000000004</v>
      </c>
      <c r="E110" s="169">
        <v>52135.200000000004</v>
      </c>
      <c r="F110" s="161" t="s">
        <v>40</v>
      </c>
      <c r="G110" s="166">
        <v>2.4071452630930083E-2</v>
      </c>
      <c r="H110" s="163">
        <f t="shared" si="5"/>
        <v>1254.9699972040662</v>
      </c>
      <c r="I110" s="162">
        <v>6135</v>
      </c>
    </row>
    <row r="111" spans="1:9">
      <c r="A111" s="233"/>
      <c r="B111" s="161" t="s">
        <v>66</v>
      </c>
      <c r="C111" s="161" t="s">
        <v>311</v>
      </c>
      <c r="D111" s="169">
        <v>61989.84</v>
      </c>
      <c r="E111" s="169">
        <v>61989.84</v>
      </c>
      <c r="F111" s="161" t="s">
        <v>40</v>
      </c>
      <c r="G111" s="166">
        <v>2.4071452630930083E-2</v>
      </c>
      <c r="H111" s="163">
        <f t="shared" si="5"/>
        <v>1492.1854971589348</v>
      </c>
      <c r="I111" s="162">
        <v>6135</v>
      </c>
    </row>
    <row r="112" spans="1:9">
      <c r="A112" s="233"/>
      <c r="B112" s="161" t="s">
        <v>66</v>
      </c>
      <c r="C112" s="161" t="s">
        <v>311</v>
      </c>
      <c r="D112" s="169">
        <v>59217.599999999999</v>
      </c>
      <c r="E112" s="169">
        <v>59217.599999999999</v>
      </c>
      <c r="F112" s="161" t="s">
        <v>40</v>
      </c>
      <c r="G112" s="166">
        <v>2.4071452630930083E-2</v>
      </c>
      <c r="H112" s="163">
        <f t="shared" si="5"/>
        <v>1425.4536533173653</v>
      </c>
      <c r="I112" s="162">
        <v>6135</v>
      </c>
    </row>
    <row r="113" spans="1:9">
      <c r="A113" s="233"/>
      <c r="B113" s="161" t="s">
        <v>66</v>
      </c>
      <c r="C113" s="161" t="s">
        <v>311</v>
      </c>
      <c r="D113" s="169">
        <v>43908.800000000003</v>
      </c>
      <c r="E113" s="169">
        <v>43908.800000000003</v>
      </c>
      <c r="F113" s="161" t="s">
        <v>40</v>
      </c>
      <c r="G113" s="166">
        <v>2.4071452630930083E-2</v>
      </c>
      <c r="H113" s="163">
        <f t="shared" si="5"/>
        <v>1056.948599280983</v>
      </c>
      <c r="I113" s="162">
        <v>6135</v>
      </c>
    </row>
    <row r="114" spans="1:9">
      <c r="A114" s="233"/>
      <c r="B114" s="161" t="s">
        <v>66</v>
      </c>
      <c r="C114" s="161" t="s">
        <v>311</v>
      </c>
      <c r="D114" s="169">
        <v>40227.199999999997</v>
      </c>
      <c r="E114" s="169">
        <v>40227.199999999997</v>
      </c>
      <c r="F114" s="161" t="s">
        <v>40</v>
      </c>
      <c r="G114" s="166">
        <v>2.4071452630930083E-2</v>
      </c>
      <c r="H114" s="163">
        <f t="shared" si="5"/>
        <v>968.32713927495058</v>
      </c>
      <c r="I114" s="162">
        <v>6135</v>
      </c>
    </row>
    <row r="115" spans="1:9">
      <c r="A115" s="233"/>
      <c r="B115" s="161" t="s">
        <v>67</v>
      </c>
      <c r="C115" s="161" t="s">
        <v>311</v>
      </c>
      <c r="D115" s="169">
        <v>39582.400000000001</v>
      </c>
      <c r="E115" s="169">
        <v>39582.400000000001</v>
      </c>
      <c r="F115" s="161" t="s">
        <v>40</v>
      </c>
      <c r="G115" s="166">
        <v>2.4071452630930083E-2</v>
      </c>
      <c r="H115" s="163">
        <f t="shared" si="5"/>
        <v>952.80586661852692</v>
      </c>
      <c r="I115" s="162">
        <v>6135</v>
      </c>
    </row>
    <row r="116" spans="1:9">
      <c r="A116" s="233"/>
      <c r="B116" s="161" t="s">
        <v>66</v>
      </c>
      <c r="C116" s="161" t="s">
        <v>311</v>
      </c>
      <c r="D116" s="169">
        <v>35172.800000000003</v>
      </c>
      <c r="E116" s="169">
        <v>35172.800000000003</v>
      </c>
      <c r="F116" s="161" t="s">
        <v>40</v>
      </c>
      <c r="G116" s="166">
        <v>2.4071452630930083E-2</v>
      </c>
      <c r="H116" s="163">
        <f t="shared" si="5"/>
        <v>846.6603890971777</v>
      </c>
      <c r="I116" s="162">
        <v>6135</v>
      </c>
    </row>
    <row r="117" spans="1:9">
      <c r="A117" s="234"/>
      <c r="B117" s="161" t="s">
        <v>66</v>
      </c>
      <c r="C117" s="161" t="s">
        <v>311</v>
      </c>
      <c r="D117" s="169">
        <v>31990.400000000001</v>
      </c>
      <c r="E117" s="169">
        <v>31990.400000000001</v>
      </c>
      <c r="F117" s="161" t="s">
        <v>40</v>
      </c>
      <c r="G117" s="166">
        <v>2.4071452630930083E-2</v>
      </c>
      <c r="H117" s="163">
        <f t="shared" si="5"/>
        <v>770.0553982445058</v>
      </c>
      <c r="I117" s="162">
        <v>6135</v>
      </c>
    </row>
    <row r="118" spans="1:9">
      <c r="A118" s="233"/>
      <c r="B118" s="161" t="s">
        <v>66</v>
      </c>
      <c r="C118" s="161" t="s">
        <v>311</v>
      </c>
      <c r="D118" s="169">
        <v>28080</v>
      </c>
      <c r="E118" s="169">
        <v>28080</v>
      </c>
      <c r="F118" s="161" t="s">
        <v>40</v>
      </c>
      <c r="G118" s="166">
        <v>2.4071452630930083E-2</v>
      </c>
      <c r="H118" s="163">
        <f t="shared" si="5"/>
        <v>675.92638987651674</v>
      </c>
      <c r="I118" s="162">
        <v>6135</v>
      </c>
    </row>
    <row r="119" spans="1:9">
      <c r="A119" s="233"/>
      <c r="B119" s="161" t="s">
        <v>1319</v>
      </c>
      <c r="C119" s="161" t="s">
        <v>311</v>
      </c>
      <c r="D119" s="169">
        <v>92073.84</v>
      </c>
      <c r="E119" s="169">
        <v>92073.84</v>
      </c>
      <c r="F119" s="161" t="s">
        <v>40</v>
      </c>
      <c r="G119" s="166">
        <v>2.4071452630930083E-2</v>
      </c>
      <c r="H119" s="163">
        <f t="shared" si="5"/>
        <v>2216.3510781078353</v>
      </c>
      <c r="I119" s="162">
        <v>6135</v>
      </c>
    </row>
    <row r="120" spans="1:9">
      <c r="A120" s="233"/>
      <c r="B120" s="161" t="s">
        <v>76</v>
      </c>
      <c r="C120" s="161" t="s">
        <v>311</v>
      </c>
      <c r="D120" s="169">
        <v>51101.04</v>
      </c>
      <c r="E120" s="169">
        <v>51101.04</v>
      </c>
      <c r="F120" s="161" t="s">
        <v>40</v>
      </c>
      <c r="G120" s="166">
        <v>2.4071452630930083E-2</v>
      </c>
      <c r="H120" s="163">
        <f t="shared" si="5"/>
        <v>1230.0762637512635</v>
      </c>
      <c r="I120" s="162">
        <v>6135</v>
      </c>
    </row>
    <row r="121" spans="1:9">
      <c r="A121" s="233"/>
      <c r="B121" s="161" t="s">
        <v>76</v>
      </c>
      <c r="C121" s="161" t="s">
        <v>311</v>
      </c>
      <c r="D121" s="169">
        <v>48175.199999999997</v>
      </c>
      <c r="E121" s="169">
        <v>48175.199999999997</v>
      </c>
      <c r="F121" s="161" t="s">
        <v>40</v>
      </c>
      <c r="G121" s="166">
        <v>2.4071452630930083E-2</v>
      </c>
      <c r="H121" s="163">
        <f t="shared" si="5"/>
        <v>1159.6470447855829</v>
      </c>
      <c r="I121" s="162">
        <v>6135</v>
      </c>
    </row>
    <row r="122" spans="1:9">
      <c r="A122" s="233"/>
      <c r="B122" s="161" t="s">
        <v>67</v>
      </c>
      <c r="C122" s="161" t="s">
        <v>312</v>
      </c>
      <c r="D122" s="169">
        <v>14622.4</v>
      </c>
      <c r="E122" s="169">
        <v>14622.4</v>
      </c>
      <c r="F122" s="161" t="s">
        <v>40</v>
      </c>
      <c r="G122" s="166">
        <v>2.4071452630930083E-2</v>
      </c>
      <c r="H122" s="163">
        <f t="shared" ref="H122:H126" si="6">+E122*G122</f>
        <v>351.98240895051202</v>
      </c>
      <c r="I122" s="162">
        <v>6135</v>
      </c>
    </row>
    <row r="123" spans="1:9">
      <c r="A123" s="233"/>
      <c r="B123" s="161" t="s">
        <v>68</v>
      </c>
      <c r="C123" s="161" t="s">
        <v>312</v>
      </c>
      <c r="D123" s="169">
        <v>13572</v>
      </c>
      <c r="E123" s="169">
        <v>13572</v>
      </c>
      <c r="F123" s="161" t="s">
        <v>40</v>
      </c>
      <c r="G123" s="166">
        <v>2.4071452630930083E-2</v>
      </c>
      <c r="H123" s="163">
        <f t="shared" si="6"/>
        <v>326.6977551069831</v>
      </c>
      <c r="I123" s="162">
        <v>6135</v>
      </c>
    </row>
    <row r="124" spans="1:9">
      <c r="A124" s="233"/>
      <c r="B124" s="161" t="s">
        <v>66</v>
      </c>
      <c r="C124" s="161" t="s">
        <v>312</v>
      </c>
      <c r="D124" s="169">
        <v>13572</v>
      </c>
      <c r="E124" s="169">
        <v>13572</v>
      </c>
      <c r="F124" s="161" t="s">
        <v>40</v>
      </c>
      <c r="G124" s="166">
        <v>2.4071452630930083E-2</v>
      </c>
      <c r="H124" s="163">
        <f t="shared" si="6"/>
        <v>326.6977551069831</v>
      </c>
      <c r="I124" s="162">
        <v>6135</v>
      </c>
    </row>
    <row r="125" spans="1:9">
      <c r="A125" s="233"/>
      <c r="B125" s="161" t="s">
        <v>80</v>
      </c>
      <c r="C125" s="161" t="s">
        <v>312</v>
      </c>
      <c r="D125" s="169">
        <v>20280</v>
      </c>
      <c r="E125" s="169">
        <v>20280</v>
      </c>
      <c r="F125" s="161" t="s">
        <v>40</v>
      </c>
      <c r="G125" s="166">
        <v>2.4071452630930083E-2</v>
      </c>
      <c r="H125" s="163">
        <f t="shared" si="6"/>
        <v>488.16905935526205</v>
      </c>
      <c r="I125" s="162">
        <v>6135</v>
      </c>
    </row>
    <row r="126" spans="1:9">
      <c r="A126" s="233"/>
      <c r="B126" s="161" t="s">
        <v>76</v>
      </c>
      <c r="C126" s="161" t="s">
        <v>312</v>
      </c>
      <c r="D126" s="169">
        <v>15600</v>
      </c>
      <c r="E126" s="169">
        <v>15600</v>
      </c>
      <c r="F126" s="161" t="s">
        <v>40</v>
      </c>
      <c r="G126" s="166">
        <v>2.4071452630930083E-2</v>
      </c>
      <c r="H126" s="163">
        <f t="shared" si="6"/>
        <v>375.51466104250926</v>
      </c>
      <c r="I126" s="162">
        <v>6135</v>
      </c>
    </row>
  </sheetData>
  <autoFilter ref="A1:I121"/>
  <sortState ref="A2:I26">
    <sortCondition ref="F2:F2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"/>
  <sheetViews>
    <sheetView workbookViewId="0">
      <selection activeCell="G39" sqref="G39"/>
    </sheetView>
  </sheetViews>
  <sheetFormatPr defaultRowHeight="1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S117"/>
  <sheetViews>
    <sheetView view="pageBreakPreview" zoomScale="80" zoomScaleSheetLayoutView="80" workbookViewId="0">
      <pane xSplit="5" ySplit="11" topLeftCell="F12" activePane="bottomRight" state="frozen"/>
      <selection activeCell="H34" sqref="H34"/>
      <selection pane="topRight" activeCell="H34" sqref="H34"/>
      <selection pane="bottomLeft" activeCell="H34" sqref="H34"/>
      <selection pane="bottomRight" activeCell="AK37" sqref="AK37"/>
    </sheetView>
  </sheetViews>
  <sheetFormatPr defaultColWidth="8.875" defaultRowHeight="13.5"/>
  <cols>
    <col min="1" max="1" width="5" style="1" customWidth="1"/>
    <col min="2" max="2" width="2.25" style="1" customWidth="1"/>
    <col min="3" max="3" width="3" style="1" customWidth="1"/>
    <col min="4" max="4" width="30.75" style="1" customWidth="1"/>
    <col min="5" max="5" width="10.5" style="64" customWidth="1"/>
    <col min="6" max="6" width="10.125" style="1" customWidth="1"/>
    <col min="7" max="7" width="2.625" style="1" customWidth="1"/>
    <col min="8" max="8" width="10.5" style="1" customWidth="1"/>
    <col min="9" max="9" width="2.625" style="1" customWidth="1"/>
    <col min="10" max="10" width="10.25" style="1" customWidth="1"/>
    <col min="11" max="11" width="2.625" style="1" customWidth="1"/>
    <col min="12" max="12" width="8.125" style="1" bestFit="1" customWidth="1"/>
    <col min="13" max="13" width="2.625" style="1" customWidth="1"/>
    <col min="14" max="14" width="8.375" style="1" bestFit="1" customWidth="1"/>
    <col min="15" max="15" width="2.625" style="1" customWidth="1"/>
    <col min="16" max="16" width="10.875" style="1" bestFit="1" customWidth="1"/>
    <col min="17" max="17" width="2.625" style="1" customWidth="1"/>
    <col min="18" max="18" width="9.375" style="1" customWidth="1"/>
    <col min="19" max="19" width="2.875" style="1" customWidth="1"/>
    <col min="20" max="20" width="10.875" style="1" customWidth="1"/>
    <col min="21" max="21" width="2.625" style="1" customWidth="1"/>
    <col min="22" max="22" width="10.75" style="1" bestFit="1" customWidth="1"/>
    <col min="23" max="23" width="2.625" style="1" customWidth="1"/>
    <col min="24" max="24" width="8.375" style="1" customWidth="1"/>
    <col min="25" max="25" width="2.625" style="1" customWidth="1"/>
    <col min="26" max="26" width="11.125" style="7" bestFit="1" customWidth="1"/>
    <col min="27" max="27" width="2.625" style="7" customWidth="1"/>
    <col min="28" max="28" width="9.5" style="1" bestFit="1" customWidth="1"/>
    <col min="29" max="29" width="2.625" style="7" customWidth="1"/>
    <col min="30" max="30" width="8.875" style="1" bestFit="1" customWidth="1"/>
    <col min="31" max="31" width="2.625" style="1" customWidth="1"/>
    <col min="32" max="32" width="9.5" style="1" bestFit="1" customWidth="1"/>
    <col min="33" max="33" width="2.625" style="1" customWidth="1"/>
    <col min="34" max="34" width="10.125" style="7" bestFit="1" customWidth="1"/>
    <col min="35" max="35" width="10.125" style="7" customWidth="1"/>
    <col min="36" max="36" width="13.75" style="7" bestFit="1" customWidth="1"/>
    <col min="37" max="37" width="102.375" style="222" bestFit="1" customWidth="1"/>
    <col min="38" max="16384" width="8.875" style="1"/>
  </cols>
  <sheetData>
    <row r="1" spans="1:253" ht="15">
      <c r="A1" s="10" t="s">
        <v>346</v>
      </c>
      <c r="D1" s="63"/>
      <c r="J1" s="10"/>
      <c r="Z1" s="101" t="s">
        <v>107</v>
      </c>
      <c r="AA1" s="1"/>
      <c r="AB1" s="63"/>
      <c r="AC1" s="1"/>
      <c r="AD1" s="63"/>
      <c r="AE1" s="63"/>
      <c r="AF1" s="63"/>
      <c r="AG1" s="63"/>
      <c r="AH1" s="65"/>
      <c r="AI1" s="65"/>
      <c r="AJ1" s="65"/>
    </row>
    <row r="2" spans="1:253" ht="15">
      <c r="A2" s="10" t="s">
        <v>341</v>
      </c>
      <c r="J2" s="67"/>
      <c r="Z2" s="11"/>
      <c r="AA2" s="1"/>
      <c r="AC2" s="1"/>
    </row>
    <row r="3" spans="1:253" ht="15">
      <c r="A3" s="10" t="s">
        <v>1011</v>
      </c>
      <c r="J3" s="67"/>
      <c r="Z3" s="11"/>
      <c r="AA3" s="1"/>
      <c r="AC3" s="1"/>
    </row>
    <row r="4" spans="1:253" ht="23.25">
      <c r="J4" s="67"/>
      <c r="P4" s="142" t="s">
        <v>98</v>
      </c>
      <c r="Z4" s="1"/>
      <c r="AA4" s="1"/>
      <c r="AC4" s="1"/>
    </row>
    <row r="5" spans="1:253">
      <c r="J5" s="67"/>
      <c r="Z5" s="1"/>
      <c r="AA5" s="1"/>
      <c r="AC5" s="1"/>
    </row>
    <row r="6" spans="1:253" ht="15">
      <c r="C6" s="10" t="s">
        <v>34</v>
      </c>
      <c r="D6" s="10" t="s">
        <v>35</v>
      </c>
      <c r="E6" s="97" t="s">
        <v>36</v>
      </c>
      <c r="F6" s="98" t="s">
        <v>37</v>
      </c>
      <c r="G6" s="98"/>
      <c r="H6" s="98" t="s">
        <v>38</v>
      </c>
      <c r="I6" s="98"/>
      <c r="J6" s="99" t="s">
        <v>99</v>
      </c>
      <c r="K6" s="98"/>
      <c r="L6" s="98" t="s">
        <v>100</v>
      </c>
      <c r="M6" s="98"/>
      <c r="N6" s="98" t="s">
        <v>101</v>
      </c>
      <c r="O6" s="98"/>
      <c r="P6" s="98" t="s">
        <v>102</v>
      </c>
      <c r="Q6" s="98"/>
      <c r="R6" s="98" t="s">
        <v>103</v>
      </c>
      <c r="S6" s="98"/>
      <c r="T6" s="98" t="s">
        <v>104</v>
      </c>
      <c r="U6" s="98"/>
      <c r="V6" s="98" t="s">
        <v>105</v>
      </c>
      <c r="W6" s="98"/>
      <c r="X6" s="98" t="s">
        <v>85</v>
      </c>
      <c r="Y6" s="98"/>
      <c r="Z6" s="98" t="s">
        <v>106</v>
      </c>
      <c r="AA6" s="1"/>
      <c r="AC6" s="1"/>
    </row>
    <row r="7" spans="1:253">
      <c r="J7" s="67"/>
      <c r="Z7" s="1"/>
      <c r="AA7" s="1"/>
      <c r="AC7" s="1"/>
    </row>
    <row r="8" spans="1:253" ht="15">
      <c r="C8" s="10"/>
      <c r="F8" s="69" t="s">
        <v>0</v>
      </c>
      <c r="L8" s="70"/>
      <c r="P8" s="71">
        <v>43100</v>
      </c>
      <c r="Q8" s="7"/>
      <c r="R8" s="7"/>
      <c r="S8" s="66"/>
      <c r="T8" s="66" t="s">
        <v>14</v>
      </c>
      <c r="U8" s="7"/>
      <c r="V8" s="7"/>
      <c r="W8" s="7"/>
      <c r="Z8" s="72" t="s">
        <v>15</v>
      </c>
      <c r="AA8" s="72"/>
      <c r="AB8" s="9"/>
      <c r="AC8" s="1"/>
      <c r="AD8" s="9"/>
      <c r="AE8" s="73"/>
      <c r="AF8" s="73"/>
      <c r="AG8" s="73"/>
      <c r="AH8" s="69"/>
      <c r="AI8" s="69"/>
      <c r="AJ8" s="69"/>
    </row>
    <row r="9" spans="1:253">
      <c r="B9" s="72"/>
      <c r="C9" s="72"/>
      <c r="D9" s="72"/>
      <c r="E9" s="72"/>
      <c r="F9" s="69" t="s">
        <v>402</v>
      </c>
      <c r="G9" s="72"/>
      <c r="H9" s="72" t="s">
        <v>2</v>
      </c>
      <c r="I9" s="72"/>
      <c r="J9" s="72" t="s">
        <v>3</v>
      </c>
      <c r="K9" s="72"/>
      <c r="L9" s="72"/>
      <c r="M9" s="72"/>
      <c r="N9" s="72" t="s">
        <v>5</v>
      </c>
      <c r="O9" s="72"/>
      <c r="P9" s="72" t="s">
        <v>6</v>
      </c>
      <c r="Q9" s="72"/>
      <c r="R9" s="72" t="s">
        <v>16</v>
      </c>
      <c r="S9" s="72"/>
      <c r="T9" s="72" t="s">
        <v>17</v>
      </c>
      <c r="U9" s="72"/>
      <c r="V9" s="71">
        <v>43100</v>
      </c>
      <c r="W9" s="72"/>
      <c r="X9" s="72" t="s">
        <v>5</v>
      </c>
      <c r="Y9" s="72"/>
      <c r="Z9" s="72" t="s">
        <v>18</v>
      </c>
      <c r="AA9" s="72"/>
      <c r="AB9" s="72" t="s">
        <v>19</v>
      </c>
      <c r="AC9" s="1"/>
      <c r="AD9" s="72" t="s">
        <v>1332</v>
      </c>
      <c r="AE9" s="72"/>
      <c r="AF9" s="72" t="s">
        <v>19</v>
      </c>
      <c r="AG9" s="72"/>
      <c r="AH9" s="66" t="s">
        <v>1</v>
      </c>
      <c r="AI9" s="66"/>
      <c r="AJ9" s="66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</row>
    <row r="10" spans="1:253">
      <c r="B10" s="72"/>
      <c r="C10" s="72"/>
      <c r="D10" s="72"/>
      <c r="E10" s="2" t="s">
        <v>52</v>
      </c>
      <c r="F10" s="2" t="s">
        <v>7</v>
      </c>
      <c r="G10" s="72"/>
      <c r="H10" s="74" t="str">
        <f>"7.65%"</f>
        <v>7.65%</v>
      </c>
      <c r="I10" s="72"/>
      <c r="J10" s="74" t="s">
        <v>9</v>
      </c>
      <c r="K10" s="72"/>
      <c r="L10" s="74" t="s">
        <v>4</v>
      </c>
      <c r="M10" s="72"/>
      <c r="N10" s="74" t="s">
        <v>10</v>
      </c>
      <c r="O10" s="72"/>
      <c r="P10" s="74" t="s">
        <v>11</v>
      </c>
      <c r="Q10" s="72"/>
      <c r="R10" s="74" t="s">
        <v>20</v>
      </c>
      <c r="S10" s="72"/>
      <c r="T10" s="74" t="s">
        <v>21</v>
      </c>
      <c r="U10" s="72"/>
      <c r="V10" s="74" t="s">
        <v>12</v>
      </c>
      <c r="W10" s="72"/>
      <c r="X10" s="74" t="s">
        <v>13</v>
      </c>
      <c r="Y10" s="66"/>
      <c r="Z10" s="74" t="s">
        <v>398</v>
      </c>
      <c r="AA10" s="74"/>
      <c r="AB10" s="75"/>
      <c r="AC10" s="1"/>
      <c r="AD10" s="217">
        <v>2017</v>
      </c>
      <c r="AE10" s="73"/>
      <c r="AF10" s="2" t="s">
        <v>22</v>
      </c>
      <c r="AG10" s="73"/>
      <c r="AH10" s="2" t="s">
        <v>7</v>
      </c>
      <c r="AI10" s="2" t="s">
        <v>1336</v>
      </c>
      <c r="AJ10" s="2" t="s">
        <v>1335</v>
      </c>
      <c r="AK10" s="223" t="s">
        <v>1340</v>
      </c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</row>
    <row r="11" spans="1:253" ht="15">
      <c r="A11" s="10" t="s">
        <v>43</v>
      </c>
      <c r="C11" s="8" t="s">
        <v>23</v>
      </c>
      <c r="D11" s="7"/>
      <c r="F11" s="3"/>
      <c r="Z11" s="1"/>
      <c r="AA11" s="1"/>
      <c r="AB11" s="76"/>
      <c r="AC11" s="1"/>
      <c r="AD11" s="76"/>
      <c r="AE11" s="77"/>
      <c r="AF11" s="73"/>
      <c r="AG11" s="77"/>
      <c r="AH11" s="3"/>
      <c r="AI11" s="3"/>
      <c r="AJ11" s="3"/>
    </row>
    <row r="12" spans="1:253" ht="15">
      <c r="A12" s="100">
        <v>1</v>
      </c>
      <c r="D12" s="229"/>
      <c r="E12" s="64" t="s">
        <v>78</v>
      </c>
      <c r="F12" s="4">
        <f>+AH12</f>
        <v>47937.858</v>
      </c>
      <c r="G12" s="6"/>
      <c r="H12" s="50">
        <f>ROUND(IF(F12&lt;127200, F12*7.65%,127200*6.2%+F12*1.45%),0)</f>
        <v>3667</v>
      </c>
      <c r="I12" s="6"/>
      <c r="J12" s="6">
        <f>ROUND(7000*0.006,0)</f>
        <v>42</v>
      </c>
      <c r="K12" s="6"/>
      <c r="L12" s="4">
        <f>IF(F12&lt;=10200,F12*0.012,10200*0.012)</f>
        <v>122.4</v>
      </c>
      <c r="M12" s="6"/>
      <c r="N12" s="6">
        <f t="shared" ref="N12" si="0">SUM(H12:L12)</f>
        <v>3831.4</v>
      </c>
      <c r="O12" s="6"/>
      <c r="P12" s="6">
        <f>+'wp-b3 Calc of Health and Other '!$I$15</f>
        <v>11033.426308593749</v>
      </c>
      <c r="Q12" s="6"/>
      <c r="R12" s="6">
        <f t="shared" ref="R12" si="1">F12*0.03</f>
        <v>1438.1357399999999</v>
      </c>
      <c r="S12" s="6"/>
      <c r="T12" s="6">
        <f t="shared" ref="T12" si="2">F12*0.04</f>
        <v>1917.51432</v>
      </c>
      <c r="U12" s="6"/>
      <c r="V12" s="6">
        <f>+'wp-b3 Calc of Health and Other '!$I$23</f>
        <v>231.74625</v>
      </c>
      <c r="W12" s="6"/>
      <c r="X12" s="6">
        <f t="shared" ref="X12" si="3">SUM(P12:V12)</f>
        <v>14620.822618593749</v>
      </c>
      <c r="Z12" s="58">
        <f>+'PF Salaries'!G2</f>
        <v>1</v>
      </c>
      <c r="AA12" s="11"/>
      <c r="AB12" s="141">
        <f>+'PF Salaries'!D2</f>
        <v>22.498850000000001</v>
      </c>
      <c r="AC12" s="1"/>
      <c r="AD12" s="218">
        <v>1140.25</v>
      </c>
      <c r="AE12" s="77"/>
      <c r="AF12" s="73">
        <v>2080</v>
      </c>
      <c r="AG12" s="77"/>
      <c r="AH12" s="4">
        <f>(+AB12*AF12)+AD12</f>
        <v>47937.858</v>
      </c>
      <c r="AI12" s="4" t="s">
        <v>1337</v>
      </c>
      <c r="AJ12" s="231"/>
    </row>
    <row r="13" spans="1:253" ht="15">
      <c r="A13" s="100">
        <v>2</v>
      </c>
      <c r="D13" s="229"/>
      <c r="E13" s="64" t="s">
        <v>78</v>
      </c>
      <c r="F13" s="4">
        <f t="shared" ref="F13:F36" si="4">+AH13</f>
        <v>32820.516000000003</v>
      </c>
      <c r="G13" s="6"/>
      <c r="H13" s="50">
        <f t="shared" ref="H13:H36" si="5">ROUND(IF(F13&lt;127200, F13*7.65%,127200*6.2%+F13*1.45%),0)</f>
        <v>2511</v>
      </c>
      <c r="I13" s="6"/>
      <c r="J13" s="6">
        <f t="shared" ref="J13:J36" si="6">ROUND(7000*0.006,0)</f>
        <v>42</v>
      </c>
      <c r="K13" s="6"/>
      <c r="L13" s="4">
        <f t="shared" ref="L13:L23" si="7">IF(F13&lt;=10200,F13*0.012,10200*0.012)</f>
        <v>122.4</v>
      </c>
      <c r="M13" s="6"/>
      <c r="N13" s="6">
        <f t="shared" ref="N13:N36" si="8">SUM(H13:L13)</f>
        <v>2675.4</v>
      </c>
      <c r="O13" s="6"/>
      <c r="P13" s="6">
        <f>+'wp-b3 Calc of Health and Other '!$I$15</f>
        <v>11033.426308593749</v>
      </c>
      <c r="Q13" s="6"/>
      <c r="R13" s="6">
        <f t="shared" ref="R13:R36" si="9">F13*0.03</f>
        <v>984.61548000000005</v>
      </c>
      <c r="S13" s="6"/>
      <c r="T13" s="6">
        <f t="shared" ref="T13:T36" si="10">F13*0.04</f>
        <v>1312.8206400000001</v>
      </c>
      <c r="U13" s="6"/>
      <c r="V13" s="6">
        <f>+'wp-b3 Calc of Health and Other '!$I$23</f>
        <v>231.74625</v>
      </c>
      <c r="W13" s="6"/>
      <c r="X13" s="6">
        <f t="shared" ref="X13:X36" si="11">SUM(P13:V13)</f>
        <v>13562.60867859375</v>
      </c>
      <c r="Z13" s="58">
        <f>+'PF Salaries'!G3</f>
        <v>1</v>
      </c>
      <c r="AA13" s="11"/>
      <c r="AB13" s="141">
        <f>+'PF Salaries'!D3</f>
        <v>15.428700000000001</v>
      </c>
      <c r="AC13" s="1"/>
      <c r="AD13" s="218">
        <v>728.81999999999994</v>
      </c>
      <c r="AE13" s="77"/>
      <c r="AF13" s="73">
        <v>2080</v>
      </c>
      <c r="AG13" s="77"/>
      <c r="AH13" s="4">
        <f t="shared" ref="AH13:AH36" si="12">(+AB13*AF13)+AD13</f>
        <v>32820.516000000003</v>
      </c>
      <c r="AI13" s="4" t="s">
        <v>1337</v>
      </c>
      <c r="AJ13" s="231"/>
    </row>
    <row r="14" spans="1:253" ht="15">
      <c r="A14" s="100">
        <v>3</v>
      </c>
      <c r="D14" s="229"/>
      <c r="E14" s="64" t="s">
        <v>78</v>
      </c>
      <c r="F14" s="4">
        <f t="shared" si="4"/>
        <v>61440.826000000001</v>
      </c>
      <c r="G14" s="6"/>
      <c r="H14" s="50">
        <f t="shared" si="5"/>
        <v>4700</v>
      </c>
      <c r="I14" s="6"/>
      <c r="J14" s="6">
        <f t="shared" si="6"/>
        <v>42</v>
      </c>
      <c r="K14" s="6"/>
      <c r="L14" s="4">
        <f t="shared" si="7"/>
        <v>122.4</v>
      </c>
      <c r="M14" s="6"/>
      <c r="N14" s="6">
        <f t="shared" si="8"/>
        <v>4864.3999999999996</v>
      </c>
      <c r="O14" s="6"/>
      <c r="P14" s="6">
        <f>+'wp-b3 Calc of Health and Other '!$I$15</f>
        <v>11033.426308593749</v>
      </c>
      <c r="Q14" s="6"/>
      <c r="R14" s="6">
        <f t="shared" si="9"/>
        <v>1843.22478</v>
      </c>
      <c r="S14" s="6"/>
      <c r="T14" s="6">
        <f t="shared" si="10"/>
        <v>2457.6330400000002</v>
      </c>
      <c r="U14" s="6"/>
      <c r="V14" s="6">
        <f>+'wp-b3 Calc of Health and Other '!$I$23</f>
        <v>231.74625</v>
      </c>
      <c r="W14" s="6"/>
      <c r="X14" s="6">
        <f t="shared" si="11"/>
        <v>15566.03037859375</v>
      </c>
      <c r="Z14" s="58">
        <f>+'PF Salaries'!G4</f>
        <v>1</v>
      </c>
      <c r="AA14" s="11"/>
      <c r="AB14" s="141">
        <f>+'PF Salaries'!D4</f>
        <v>28.735199999999999</v>
      </c>
      <c r="AC14" s="1"/>
      <c r="AD14" s="218">
        <v>1671.61</v>
      </c>
      <c r="AE14" s="77"/>
      <c r="AF14" s="73">
        <v>2080</v>
      </c>
      <c r="AG14" s="77"/>
      <c r="AH14" s="4">
        <f t="shared" si="12"/>
        <v>61440.826000000001</v>
      </c>
      <c r="AI14" s="4" t="s">
        <v>1337</v>
      </c>
      <c r="AJ14" s="231"/>
    </row>
    <row r="15" spans="1:253" ht="15">
      <c r="A15" s="100">
        <v>4</v>
      </c>
      <c r="D15" s="229"/>
      <c r="E15" s="64" t="s">
        <v>78</v>
      </c>
      <c r="F15" s="4">
        <f t="shared" si="4"/>
        <v>44392.689999999995</v>
      </c>
      <c r="G15" s="6"/>
      <c r="H15" s="50">
        <f t="shared" si="5"/>
        <v>3396</v>
      </c>
      <c r="I15" s="6"/>
      <c r="J15" s="6">
        <f t="shared" si="6"/>
        <v>42</v>
      </c>
      <c r="K15" s="6"/>
      <c r="L15" s="4">
        <f t="shared" si="7"/>
        <v>122.4</v>
      </c>
      <c r="M15" s="6"/>
      <c r="N15" s="6">
        <f t="shared" si="8"/>
        <v>3560.4</v>
      </c>
      <c r="O15" s="6"/>
      <c r="P15" s="6">
        <f>+'wp-b3 Calc of Health and Other '!$I$15</f>
        <v>11033.426308593749</v>
      </c>
      <c r="Q15" s="6"/>
      <c r="R15" s="6">
        <f t="shared" si="9"/>
        <v>1331.7806999999998</v>
      </c>
      <c r="S15" s="6"/>
      <c r="T15" s="6">
        <f t="shared" si="10"/>
        <v>1775.7075999999997</v>
      </c>
      <c r="U15" s="6"/>
      <c r="V15" s="6">
        <f>+'wp-b3 Calc of Health and Other '!$I$23</f>
        <v>231.74625</v>
      </c>
      <c r="W15" s="6"/>
      <c r="X15" s="6">
        <f t="shared" si="11"/>
        <v>14372.660858593748</v>
      </c>
      <c r="Z15" s="58">
        <f>+'PF Salaries'!G5</f>
        <v>1</v>
      </c>
      <c r="AA15" s="11"/>
      <c r="AB15" s="141">
        <f>+'PF Salaries'!D5</f>
        <v>19.936249999999998</v>
      </c>
      <c r="AC15" s="1"/>
      <c r="AD15" s="218">
        <v>2925.2900000000004</v>
      </c>
      <c r="AE15" s="77"/>
      <c r="AF15" s="73">
        <v>2080</v>
      </c>
      <c r="AG15" s="77"/>
      <c r="AH15" s="4">
        <f t="shared" si="12"/>
        <v>44392.689999999995</v>
      </c>
      <c r="AI15" s="4" t="s">
        <v>1337</v>
      </c>
      <c r="AJ15" s="231"/>
    </row>
    <row r="16" spans="1:253" ht="15">
      <c r="A16" s="100">
        <v>5</v>
      </c>
      <c r="D16" s="229"/>
      <c r="E16" s="64" t="s">
        <v>78</v>
      </c>
      <c r="F16" s="4">
        <f t="shared" si="4"/>
        <v>61457.178</v>
      </c>
      <c r="G16" s="6"/>
      <c r="H16" s="50">
        <f t="shared" si="5"/>
        <v>4701</v>
      </c>
      <c r="I16" s="6"/>
      <c r="J16" s="6">
        <f t="shared" si="6"/>
        <v>42</v>
      </c>
      <c r="K16" s="6"/>
      <c r="L16" s="4">
        <f t="shared" si="7"/>
        <v>122.4</v>
      </c>
      <c r="M16" s="6"/>
      <c r="N16" s="6">
        <f t="shared" si="8"/>
        <v>4865.3999999999996</v>
      </c>
      <c r="O16" s="6"/>
      <c r="P16" s="6">
        <f>+'wp-b3 Calc of Health and Other '!$I$15</f>
        <v>11033.426308593749</v>
      </c>
      <c r="Q16" s="6"/>
      <c r="R16" s="6">
        <f t="shared" si="9"/>
        <v>1843.71534</v>
      </c>
      <c r="S16" s="6"/>
      <c r="T16" s="6">
        <f t="shared" si="10"/>
        <v>2458.28712</v>
      </c>
      <c r="U16" s="6"/>
      <c r="V16" s="6">
        <f>+'wp-b3 Calc of Health and Other '!$I$23</f>
        <v>231.74625</v>
      </c>
      <c r="W16" s="6"/>
      <c r="X16" s="6">
        <f t="shared" si="11"/>
        <v>15567.175018593749</v>
      </c>
      <c r="Z16" s="58">
        <f>+'PF Salaries'!G6</f>
        <v>1</v>
      </c>
      <c r="AA16" s="11"/>
      <c r="AB16" s="141">
        <f>+'PF Salaries'!D6</f>
        <v>26.749099999999999</v>
      </c>
      <c r="AC16" s="1"/>
      <c r="AD16" s="218">
        <v>5819.0500000000011</v>
      </c>
      <c r="AE16" s="77"/>
      <c r="AF16" s="73">
        <v>2080</v>
      </c>
      <c r="AG16" s="77"/>
      <c r="AH16" s="4">
        <f t="shared" si="12"/>
        <v>61457.178</v>
      </c>
      <c r="AI16" s="4" t="s">
        <v>1337</v>
      </c>
      <c r="AJ16" s="231"/>
    </row>
    <row r="17" spans="1:37" ht="15">
      <c r="A17" s="100">
        <v>6</v>
      </c>
      <c r="D17" s="229"/>
      <c r="E17" s="64" t="s">
        <v>78</v>
      </c>
      <c r="F17" s="4">
        <f t="shared" si="4"/>
        <v>33056.421999999999</v>
      </c>
      <c r="G17" s="6"/>
      <c r="H17" s="50">
        <f t="shared" si="5"/>
        <v>2529</v>
      </c>
      <c r="I17" s="6"/>
      <c r="J17" s="6">
        <f t="shared" si="6"/>
        <v>42</v>
      </c>
      <c r="K17" s="6"/>
      <c r="L17" s="4">
        <f t="shared" si="7"/>
        <v>122.4</v>
      </c>
      <c r="M17" s="6"/>
      <c r="N17" s="6">
        <f t="shared" si="8"/>
        <v>2693.4</v>
      </c>
      <c r="O17" s="6"/>
      <c r="P17" s="6">
        <f>+'wp-b3 Calc of Health and Other '!$I$15</f>
        <v>11033.426308593749</v>
      </c>
      <c r="Q17" s="6"/>
      <c r="R17" s="6">
        <f t="shared" si="9"/>
        <v>991.69265999999993</v>
      </c>
      <c r="S17" s="6"/>
      <c r="T17" s="6">
        <f t="shared" si="10"/>
        <v>1322.2568799999999</v>
      </c>
      <c r="U17" s="6"/>
      <c r="V17" s="6">
        <f>+'wp-b3 Calc of Health and Other '!$I$23</f>
        <v>231.74625</v>
      </c>
      <c r="W17" s="6"/>
      <c r="X17" s="6">
        <f t="shared" si="11"/>
        <v>13579.122098593751</v>
      </c>
      <c r="Z17" s="58">
        <f>+'PF Salaries'!G7</f>
        <v>1</v>
      </c>
      <c r="AA17" s="11"/>
      <c r="AB17" s="141">
        <f>+'PF Salaries'!D7</f>
        <v>15.43465</v>
      </c>
      <c r="AC17" s="1"/>
      <c r="AD17" s="218">
        <v>952.35000000000014</v>
      </c>
      <c r="AE17" s="77"/>
      <c r="AF17" s="73">
        <v>2080</v>
      </c>
      <c r="AG17" s="77"/>
      <c r="AH17" s="4">
        <f t="shared" si="12"/>
        <v>33056.421999999999</v>
      </c>
      <c r="AI17" s="4" t="s">
        <v>1337</v>
      </c>
      <c r="AJ17" s="231"/>
    </row>
    <row r="18" spans="1:37" ht="15">
      <c r="A18" s="100">
        <v>7</v>
      </c>
      <c r="D18" s="229"/>
      <c r="E18" s="64" t="s">
        <v>78</v>
      </c>
      <c r="F18" s="4">
        <f t="shared" si="4"/>
        <v>35554.813999999998</v>
      </c>
      <c r="G18" s="6"/>
      <c r="H18" s="50">
        <f t="shared" si="5"/>
        <v>2720</v>
      </c>
      <c r="I18" s="6"/>
      <c r="J18" s="6">
        <f t="shared" si="6"/>
        <v>42</v>
      </c>
      <c r="K18" s="6"/>
      <c r="L18" s="4">
        <f t="shared" si="7"/>
        <v>122.4</v>
      </c>
      <c r="M18" s="6"/>
      <c r="N18" s="6">
        <f t="shared" si="8"/>
        <v>2884.4</v>
      </c>
      <c r="O18" s="6"/>
      <c r="P18" s="6">
        <f>+'wp-b3 Calc of Health and Other '!$I$15</f>
        <v>11033.426308593749</v>
      </c>
      <c r="Q18" s="6"/>
      <c r="R18" s="6">
        <f t="shared" si="9"/>
        <v>1066.6444199999999</v>
      </c>
      <c r="S18" s="6"/>
      <c r="T18" s="6">
        <f t="shared" si="10"/>
        <v>1422.19256</v>
      </c>
      <c r="U18" s="6"/>
      <c r="V18" s="6">
        <f>+'wp-b3 Calc of Health and Other '!$I$23</f>
        <v>231.74625</v>
      </c>
      <c r="W18" s="6"/>
      <c r="X18" s="6">
        <f t="shared" si="11"/>
        <v>13754.009538593749</v>
      </c>
      <c r="Z18" s="58">
        <f>+'PF Salaries'!G8</f>
        <v>1</v>
      </c>
      <c r="AA18" s="11"/>
      <c r="AB18" s="141">
        <f>+'PF Salaries'!D8</f>
        <v>15.462300000000001</v>
      </c>
      <c r="AC18" s="1"/>
      <c r="AD18" s="218">
        <v>3393.2299999999996</v>
      </c>
      <c r="AE18" s="77"/>
      <c r="AF18" s="73">
        <v>2080</v>
      </c>
      <c r="AG18" s="77"/>
      <c r="AH18" s="4">
        <f t="shared" si="12"/>
        <v>35554.813999999998</v>
      </c>
      <c r="AI18" s="4" t="s">
        <v>1337</v>
      </c>
      <c r="AJ18" s="231"/>
    </row>
    <row r="19" spans="1:37" ht="15">
      <c r="A19" s="100">
        <v>8</v>
      </c>
      <c r="D19" s="229"/>
      <c r="E19" s="64" t="s">
        <v>78</v>
      </c>
      <c r="F19" s="4">
        <f t="shared" si="4"/>
        <v>51867.488000000005</v>
      </c>
      <c r="G19" s="6"/>
      <c r="H19" s="50">
        <f t="shared" si="5"/>
        <v>3968</v>
      </c>
      <c r="I19" s="6"/>
      <c r="J19" s="6">
        <f t="shared" si="6"/>
        <v>42</v>
      </c>
      <c r="K19" s="6"/>
      <c r="L19" s="4">
        <f t="shared" si="7"/>
        <v>122.4</v>
      </c>
      <c r="M19" s="6"/>
      <c r="N19" s="6">
        <f t="shared" si="8"/>
        <v>4132.3999999999996</v>
      </c>
      <c r="O19" s="6"/>
      <c r="P19" s="6">
        <f>+'wp-b3 Calc of Health and Other '!$I$15</f>
        <v>11033.426308593749</v>
      </c>
      <c r="Q19" s="6"/>
      <c r="R19" s="6">
        <f t="shared" si="9"/>
        <v>1556.0246400000001</v>
      </c>
      <c r="S19" s="6"/>
      <c r="T19" s="6">
        <f t="shared" si="10"/>
        <v>2074.6995200000001</v>
      </c>
      <c r="U19" s="6"/>
      <c r="V19" s="6">
        <f>+'wp-b3 Calc of Health and Other '!$I$23</f>
        <v>231.74625</v>
      </c>
      <c r="W19" s="6"/>
      <c r="X19" s="6">
        <f t="shared" si="11"/>
        <v>14895.896718593749</v>
      </c>
      <c r="Z19" s="58">
        <f>+'PF Salaries'!G9</f>
        <v>1</v>
      </c>
      <c r="AA19" s="11"/>
      <c r="AB19" s="141">
        <f>+'PF Salaries'!D9</f>
        <v>22.497600000000002</v>
      </c>
      <c r="AC19" s="1"/>
      <c r="AD19" s="218">
        <v>5072.4800000000005</v>
      </c>
      <c r="AE19" s="77"/>
      <c r="AF19" s="73">
        <v>2080</v>
      </c>
      <c r="AG19" s="77"/>
      <c r="AH19" s="4">
        <f t="shared" si="12"/>
        <v>51867.488000000005</v>
      </c>
      <c r="AI19" s="4" t="s">
        <v>1337</v>
      </c>
      <c r="AJ19" s="231"/>
    </row>
    <row r="20" spans="1:37" ht="15">
      <c r="A20" s="100">
        <v>9</v>
      </c>
      <c r="D20" s="229"/>
      <c r="E20" s="64" t="s">
        <v>78</v>
      </c>
      <c r="F20" s="4">
        <f t="shared" ref="F20" si="13">+AH20</f>
        <v>33288.584999999999</v>
      </c>
      <c r="G20" s="6"/>
      <c r="H20" s="50">
        <f t="shared" ref="H20" si="14">ROUND(IF(F20&lt;127200, F20*7.65%,127200*6.2%+F20*1.45%),0)</f>
        <v>2547</v>
      </c>
      <c r="I20" s="6"/>
      <c r="J20" s="6">
        <f t="shared" si="6"/>
        <v>42</v>
      </c>
      <c r="K20" s="6"/>
      <c r="L20" s="4">
        <f t="shared" ref="L20" si="15">IF(F20&lt;=10200,F20*0.012,10200*0.012)</f>
        <v>122.4</v>
      </c>
      <c r="M20" s="6"/>
      <c r="N20" s="6">
        <f t="shared" ref="N20" si="16">SUM(H20:L20)</f>
        <v>2711.4</v>
      </c>
      <c r="O20" s="6"/>
      <c r="P20" s="6">
        <f>+'wp-b3 Calc of Health and Other '!$I$15</f>
        <v>11033.426308593749</v>
      </c>
      <c r="Q20" s="6"/>
      <c r="R20" s="6">
        <f t="shared" ref="R20" si="17">F20*0.03</f>
        <v>998.6575499999999</v>
      </c>
      <c r="S20" s="6"/>
      <c r="T20" s="6">
        <f t="shared" ref="T20" si="18">F20*0.04</f>
        <v>1331.5434</v>
      </c>
      <c r="U20" s="6"/>
      <c r="V20" s="6">
        <f>+'wp-b3 Calc of Health and Other '!$I$23</f>
        <v>231.74625</v>
      </c>
      <c r="W20" s="6"/>
      <c r="X20" s="6">
        <f t="shared" ref="X20" si="19">SUM(P20:V20)</f>
        <v>13595.37350859375</v>
      </c>
      <c r="Z20" s="58">
        <f>+'PF Salaries'!G10</f>
        <v>1</v>
      </c>
      <c r="AA20" s="11"/>
      <c r="AB20" s="141">
        <v>15.6</v>
      </c>
      <c r="AC20" s="77"/>
      <c r="AD20" s="219">
        <f>+AVERAGE($AD$13,$AD$17)</f>
        <v>840.58500000000004</v>
      </c>
      <c r="AE20" s="77"/>
      <c r="AF20" s="73">
        <v>2080</v>
      </c>
      <c r="AG20" s="77"/>
      <c r="AH20" s="4">
        <f t="shared" ref="AH20" si="20">(+AB20*AF20)+AD20</f>
        <v>33288.584999999999</v>
      </c>
      <c r="AI20" s="4" t="s">
        <v>1337</v>
      </c>
      <c r="AJ20" s="231"/>
      <c r="AK20" s="222" t="s">
        <v>1334</v>
      </c>
    </row>
    <row r="21" spans="1:37" ht="15">
      <c r="A21" s="100">
        <v>10</v>
      </c>
      <c r="D21" s="229"/>
      <c r="E21" s="64" t="s">
        <v>78</v>
      </c>
      <c r="F21" s="4">
        <f t="shared" si="4"/>
        <v>33288.585000000006</v>
      </c>
      <c r="G21" s="6"/>
      <c r="H21" s="50">
        <f t="shared" si="5"/>
        <v>2547</v>
      </c>
      <c r="I21" s="6"/>
      <c r="J21" s="6">
        <f t="shared" si="6"/>
        <v>42</v>
      </c>
      <c r="K21" s="6"/>
      <c r="L21" s="4">
        <f t="shared" si="7"/>
        <v>122.4</v>
      </c>
      <c r="M21" s="6"/>
      <c r="N21" s="6">
        <f t="shared" si="8"/>
        <v>2711.4</v>
      </c>
      <c r="O21" s="6"/>
      <c r="P21" s="6">
        <f>+'wp-b3 Calc of Health and Other '!$I$15</f>
        <v>11033.426308593749</v>
      </c>
      <c r="Q21" s="6"/>
      <c r="R21" s="6">
        <f t="shared" si="9"/>
        <v>998.65755000000013</v>
      </c>
      <c r="S21" s="6"/>
      <c r="T21" s="6">
        <f t="shared" si="10"/>
        <v>1331.5434000000002</v>
      </c>
      <c r="U21" s="6"/>
      <c r="V21" s="6">
        <f>+'wp-b3 Calc of Health and Other '!$I$23</f>
        <v>231.74625</v>
      </c>
      <c r="W21" s="6"/>
      <c r="X21" s="6">
        <f t="shared" si="11"/>
        <v>13595.37350859375</v>
      </c>
      <c r="Z21" s="58">
        <f>+'PF Salaries'!G10</f>
        <v>1</v>
      </c>
      <c r="AA21" s="11"/>
      <c r="AB21" s="141">
        <f>+'PF Salaries'!D10</f>
        <v>15.600000000000001</v>
      </c>
      <c r="AC21" s="1"/>
      <c r="AD21" s="219">
        <f>+AVERAGE($AD$13,$AD$17)</f>
        <v>840.58500000000004</v>
      </c>
      <c r="AE21" s="77"/>
      <c r="AF21" s="73">
        <v>2080</v>
      </c>
      <c r="AG21" s="77"/>
      <c r="AH21" s="4">
        <f t="shared" si="12"/>
        <v>33288.585000000006</v>
      </c>
      <c r="AI21" s="4" t="s">
        <v>1337</v>
      </c>
      <c r="AJ21" s="231"/>
      <c r="AK21" s="222" t="s">
        <v>1333</v>
      </c>
    </row>
    <row r="22" spans="1:37" ht="15">
      <c r="A22" s="100">
        <v>11</v>
      </c>
      <c r="D22" s="229"/>
      <c r="E22" s="64" t="s">
        <v>78</v>
      </c>
      <c r="F22" s="4">
        <f t="shared" si="4"/>
        <v>48747.470000000008</v>
      </c>
      <c r="G22" s="6"/>
      <c r="H22" s="50">
        <f t="shared" si="5"/>
        <v>3729</v>
      </c>
      <c r="I22" s="6"/>
      <c r="J22" s="6">
        <f t="shared" si="6"/>
        <v>42</v>
      </c>
      <c r="K22" s="6"/>
      <c r="L22" s="4">
        <f t="shared" si="7"/>
        <v>122.4</v>
      </c>
      <c r="M22" s="6"/>
      <c r="N22" s="6">
        <f t="shared" si="8"/>
        <v>3893.4</v>
      </c>
      <c r="O22" s="6"/>
      <c r="P22" s="6">
        <f>+'wp-b3 Calc of Health and Other '!$I$15</f>
        <v>11033.426308593749</v>
      </c>
      <c r="Q22" s="6"/>
      <c r="R22" s="6">
        <f t="shared" si="9"/>
        <v>1462.4241000000002</v>
      </c>
      <c r="S22" s="6"/>
      <c r="T22" s="6">
        <f t="shared" si="10"/>
        <v>1949.8988000000004</v>
      </c>
      <c r="U22" s="6"/>
      <c r="V22" s="6">
        <f>+'wp-b3 Calc of Health and Other '!$I$23</f>
        <v>231.74625</v>
      </c>
      <c r="W22" s="6"/>
      <c r="X22" s="6">
        <f t="shared" si="11"/>
        <v>14677.49545859375</v>
      </c>
      <c r="Z22" s="58">
        <f>+'PF Salaries'!G11</f>
        <v>1</v>
      </c>
      <c r="AA22" s="11"/>
      <c r="AB22" s="141">
        <f>+'PF Salaries'!D11</f>
        <v>22.548250000000003</v>
      </c>
      <c r="AC22" s="1"/>
      <c r="AD22" s="218">
        <v>1847.1100000000004</v>
      </c>
      <c r="AE22" s="77"/>
      <c r="AF22" s="73">
        <v>2080</v>
      </c>
      <c r="AG22" s="77"/>
      <c r="AH22" s="4">
        <f t="shared" si="12"/>
        <v>48747.470000000008</v>
      </c>
      <c r="AI22" s="4" t="s">
        <v>1337</v>
      </c>
      <c r="AJ22" s="231"/>
    </row>
    <row r="23" spans="1:37" ht="15">
      <c r="A23" s="100">
        <v>12</v>
      </c>
      <c r="D23" s="229"/>
      <c r="E23" s="64" t="s">
        <v>78</v>
      </c>
      <c r="F23" s="4">
        <f t="shared" si="4"/>
        <v>71564.519232000021</v>
      </c>
      <c r="G23" s="6"/>
      <c r="H23" s="50">
        <f t="shared" si="5"/>
        <v>5475</v>
      </c>
      <c r="I23" s="6"/>
      <c r="J23" s="6">
        <f t="shared" si="6"/>
        <v>42</v>
      </c>
      <c r="K23" s="6"/>
      <c r="L23" s="4">
        <f t="shared" si="7"/>
        <v>122.4</v>
      </c>
      <c r="M23" s="6"/>
      <c r="N23" s="6">
        <f t="shared" si="8"/>
        <v>5639.4</v>
      </c>
      <c r="O23" s="6"/>
      <c r="P23" s="6">
        <f>+'wp-b3 Calc of Health and Other '!$I$15</f>
        <v>11033.426308593749</v>
      </c>
      <c r="Q23" s="6"/>
      <c r="R23" s="6">
        <f t="shared" si="9"/>
        <v>2146.9355769600006</v>
      </c>
      <c r="S23" s="6"/>
      <c r="T23" s="6">
        <f t="shared" si="10"/>
        <v>2862.5807692800008</v>
      </c>
      <c r="U23" s="6"/>
      <c r="V23" s="6">
        <f>+'wp-b3 Calc of Health and Other '!$I$23</f>
        <v>231.74625</v>
      </c>
      <c r="W23" s="6"/>
      <c r="X23" s="6">
        <f t="shared" si="11"/>
        <v>16274.688904833751</v>
      </c>
      <c r="Z23" s="58">
        <f>+'PF Salaries'!G12</f>
        <v>1</v>
      </c>
      <c r="AA23" s="11"/>
      <c r="AB23" s="141">
        <f>+'PF Salaries'!D12</f>
        <v>2864.6112180000005</v>
      </c>
      <c r="AC23" s="1"/>
      <c r="AD23" s="218">
        <v>2813.85</v>
      </c>
      <c r="AE23" s="77"/>
      <c r="AF23" s="72">
        <v>24</v>
      </c>
      <c r="AG23" s="77"/>
      <c r="AH23" s="4">
        <f t="shared" si="12"/>
        <v>71564.519232000021</v>
      </c>
      <c r="AI23" s="4" t="s">
        <v>1337</v>
      </c>
      <c r="AJ23" s="231"/>
    </row>
    <row r="24" spans="1:37" ht="15">
      <c r="A24" s="100">
        <v>13</v>
      </c>
      <c r="D24" s="229"/>
      <c r="E24" s="64" t="s">
        <v>78</v>
      </c>
      <c r="F24" s="4">
        <f t="shared" si="4"/>
        <v>6600</v>
      </c>
      <c r="G24" s="6"/>
      <c r="H24" s="50">
        <v>0</v>
      </c>
      <c r="I24" s="6"/>
      <c r="J24" s="6">
        <v>0</v>
      </c>
      <c r="K24" s="6"/>
      <c r="L24" s="4">
        <v>0</v>
      </c>
      <c r="M24" s="6"/>
      <c r="N24" s="6">
        <f t="shared" si="8"/>
        <v>0</v>
      </c>
      <c r="O24" s="6"/>
      <c r="P24" s="6">
        <v>0</v>
      </c>
      <c r="Q24" s="6"/>
      <c r="R24" s="6">
        <v>0</v>
      </c>
      <c r="S24" s="6"/>
      <c r="T24" s="6">
        <v>0</v>
      </c>
      <c r="U24" s="6"/>
      <c r="V24" s="6">
        <v>0</v>
      </c>
      <c r="W24" s="6"/>
      <c r="X24" s="6">
        <f t="shared" si="11"/>
        <v>0</v>
      </c>
      <c r="Z24" s="58">
        <f>+'PF Salaries'!G13</f>
        <v>1</v>
      </c>
      <c r="AA24" s="11"/>
      <c r="AB24" s="141">
        <f>+'PF Salaries'!D13/6</f>
        <v>1100</v>
      </c>
      <c r="AC24" s="1"/>
      <c r="AD24" s="218"/>
      <c r="AE24" s="77"/>
      <c r="AF24" s="73">
        <v>6</v>
      </c>
      <c r="AG24" s="77"/>
      <c r="AH24" s="4">
        <f t="shared" si="12"/>
        <v>6600</v>
      </c>
      <c r="AI24" s="4" t="s">
        <v>1337</v>
      </c>
      <c r="AJ24" s="231"/>
    </row>
    <row r="25" spans="1:37" ht="15">
      <c r="A25" s="100">
        <v>14</v>
      </c>
      <c r="D25" s="229"/>
      <c r="E25" s="64" t="s">
        <v>78</v>
      </c>
      <c r="F25" s="4">
        <f t="shared" si="4"/>
        <v>6600</v>
      </c>
      <c r="G25" s="6"/>
      <c r="H25" s="50">
        <v>0</v>
      </c>
      <c r="I25" s="6"/>
      <c r="J25" s="6">
        <v>0</v>
      </c>
      <c r="K25" s="6"/>
      <c r="L25" s="4">
        <v>0</v>
      </c>
      <c r="M25" s="6"/>
      <c r="N25" s="6">
        <f t="shared" si="8"/>
        <v>0</v>
      </c>
      <c r="O25" s="6"/>
      <c r="P25" s="6">
        <v>0</v>
      </c>
      <c r="Q25" s="6"/>
      <c r="R25" s="6">
        <v>0</v>
      </c>
      <c r="S25" s="6"/>
      <c r="T25" s="6">
        <v>0</v>
      </c>
      <c r="U25" s="6"/>
      <c r="V25" s="6">
        <v>0</v>
      </c>
      <c r="W25" s="6"/>
      <c r="X25" s="6">
        <f t="shared" si="11"/>
        <v>0</v>
      </c>
      <c r="Z25" s="58">
        <f>+'PF Salaries'!G14</f>
        <v>1</v>
      </c>
      <c r="AA25" s="11"/>
      <c r="AB25" s="141">
        <f>+'PF Salaries'!D14/6</f>
        <v>1100</v>
      </c>
      <c r="AC25" s="11"/>
      <c r="AD25" s="218"/>
      <c r="AE25" s="77"/>
      <c r="AF25" s="73">
        <v>6</v>
      </c>
      <c r="AG25" s="77"/>
      <c r="AH25" s="4">
        <f t="shared" si="12"/>
        <v>6600</v>
      </c>
      <c r="AI25" s="4" t="s">
        <v>1337</v>
      </c>
      <c r="AJ25" s="231"/>
    </row>
    <row r="26" spans="1:37" ht="15">
      <c r="A26" s="100">
        <v>15</v>
      </c>
      <c r="D26" s="229"/>
      <c r="E26" s="64" t="s">
        <v>76</v>
      </c>
      <c r="F26" s="4">
        <f t="shared" si="4"/>
        <v>119995.08240000001</v>
      </c>
      <c r="G26" s="6"/>
      <c r="H26" s="50">
        <f t="shared" si="5"/>
        <v>9180</v>
      </c>
      <c r="I26" s="6"/>
      <c r="J26" s="6">
        <f t="shared" si="6"/>
        <v>42</v>
      </c>
      <c r="K26" s="6"/>
      <c r="L26" s="4">
        <f>IF(F26&lt;=12960,F26*0.0465,12960*0.465)</f>
        <v>6026.4000000000005</v>
      </c>
      <c r="M26" s="6"/>
      <c r="N26" s="6">
        <f t="shared" si="8"/>
        <v>15248.400000000001</v>
      </c>
      <c r="O26" s="6"/>
      <c r="P26" s="6">
        <f>+'wp-b3 Calc of Health and Other '!$I$15</f>
        <v>11033.426308593749</v>
      </c>
      <c r="Q26" s="6"/>
      <c r="R26" s="6">
        <f t="shared" si="9"/>
        <v>3599.8524720000005</v>
      </c>
      <c r="S26" s="6"/>
      <c r="T26" s="6">
        <f t="shared" si="10"/>
        <v>4799.803296000001</v>
      </c>
      <c r="U26" s="6"/>
      <c r="V26" s="6">
        <f>+'wp-b3 Calc of Health and Other '!$I$23</f>
        <v>231.74625</v>
      </c>
      <c r="W26" s="6"/>
      <c r="X26" s="6">
        <f t="shared" si="11"/>
        <v>19664.82832659375</v>
      </c>
      <c r="Z26" s="58">
        <f>+'PF Salaries'!G16</f>
        <v>0.20447379020657114</v>
      </c>
      <c r="AA26" s="11"/>
      <c r="AB26" s="141">
        <f>+'PF Salaries'!D16</f>
        <v>4999.7951000000003</v>
      </c>
      <c r="AC26" s="11"/>
      <c r="AD26" s="218"/>
      <c r="AE26" s="77"/>
      <c r="AF26" s="72">
        <v>24</v>
      </c>
      <c r="AG26" s="77"/>
      <c r="AH26" s="4">
        <f t="shared" si="12"/>
        <v>119995.08240000001</v>
      </c>
      <c r="AI26" s="4" t="s">
        <v>1338</v>
      </c>
      <c r="AJ26" s="231"/>
    </row>
    <row r="27" spans="1:37" ht="15">
      <c r="A27" s="100">
        <v>16</v>
      </c>
      <c r="D27" s="229"/>
      <c r="E27" s="64" t="s">
        <v>76</v>
      </c>
      <c r="F27" s="4">
        <f t="shared" si="4"/>
        <v>44658.340000000004</v>
      </c>
      <c r="G27" s="6"/>
      <c r="H27" s="50">
        <f t="shared" si="5"/>
        <v>3416</v>
      </c>
      <c r="I27" s="6"/>
      <c r="J27" s="6">
        <f t="shared" si="6"/>
        <v>42</v>
      </c>
      <c r="K27" s="6"/>
      <c r="L27" s="4">
        <f t="shared" ref="L27:L36" si="21">IF(F27&lt;=12960,F27*0.0465,12960*0.465)</f>
        <v>6026.4000000000005</v>
      </c>
      <c r="M27" s="6"/>
      <c r="N27" s="6">
        <f t="shared" si="8"/>
        <v>9484.4000000000015</v>
      </c>
      <c r="O27" s="6"/>
      <c r="P27" s="6">
        <f>+'wp-b3 Calc of Health and Other '!$I$15</f>
        <v>11033.426308593749</v>
      </c>
      <c r="Q27" s="6"/>
      <c r="R27" s="6">
        <f t="shared" si="9"/>
        <v>1339.7502000000002</v>
      </c>
      <c r="S27" s="6"/>
      <c r="T27" s="6">
        <f t="shared" si="10"/>
        <v>1786.3336000000002</v>
      </c>
      <c r="U27" s="6"/>
      <c r="V27" s="6">
        <f>+'wp-b3 Calc of Health and Other '!$I$23</f>
        <v>231.74625</v>
      </c>
      <c r="W27" s="6"/>
      <c r="X27" s="6">
        <f t="shared" si="11"/>
        <v>14391.25635859375</v>
      </c>
      <c r="Z27" s="58">
        <f>+'PF Salaries'!G17</f>
        <v>0.20447379020657114</v>
      </c>
      <c r="AA27" s="11"/>
      <c r="AB27" s="141">
        <f>+'PF Salaries'!D17</f>
        <v>21.200000000000003</v>
      </c>
      <c r="AC27" s="11"/>
      <c r="AD27" s="218">
        <v>562.34</v>
      </c>
      <c r="AE27" s="77"/>
      <c r="AF27" s="73">
        <v>2080</v>
      </c>
      <c r="AG27" s="77"/>
      <c r="AH27" s="4">
        <f t="shared" si="12"/>
        <v>44658.340000000004</v>
      </c>
      <c r="AI27" s="4" t="s">
        <v>1338</v>
      </c>
      <c r="AJ27" s="231"/>
    </row>
    <row r="28" spans="1:37" ht="15">
      <c r="A28" s="100">
        <v>17</v>
      </c>
      <c r="D28" s="229"/>
      <c r="E28" s="64" t="s">
        <v>76</v>
      </c>
      <c r="F28" s="4">
        <f t="shared" si="4"/>
        <v>74999.520000000004</v>
      </c>
      <c r="G28" s="6"/>
      <c r="H28" s="50">
        <f t="shared" si="5"/>
        <v>5737</v>
      </c>
      <c r="I28" s="6"/>
      <c r="J28" s="6">
        <f t="shared" si="6"/>
        <v>42</v>
      </c>
      <c r="K28" s="6"/>
      <c r="L28" s="4">
        <f t="shared" si="21"/>
        <v>6026.4000000000005</v>
      </c>
      <c r="M28" s="6"/>
      <c r="N28" s="6">
        <f t="shared" si="8"/>
        <v>11805.400000000001</v>
      </c>
      <c r="O28" s="6"/>
      <c r="P28" s="6">
        <f>+'wp-b3 Calc of Health and Other '!$I$15</f>
        <v>11033.426308593749</v>
      </c>
      <c r="Q28" s="6"/>
      <c r="R28" s="6">
        <f t="shared" si="9"/>
        <v>2249.9856</v>
      </c>
      <c r="S28" s="6"/>
      <c r="T28" s="6">
        <f t="shared" si="10"/>
        <v>2999.9808000000003</v>
      </c>
      <c r="U28" s="6"/>
      <c r="V28" s="6">
        <f>+'wp-b3 Calc of Health and Other '!$I$23</f>
        <v>231.74625</v>
      </c>
      <c r="W28" s="6"/>
      <c r="X28" s="6">
        <f t="shared" si="11"/>
        <v>16515.13895859375</v>
      </c>
      <c r="Z28" s="58">
        <f>+'PF Salaries'!G18</f>
        <v>0.13546351332934969</v>
      </c>
      <c r="AA28" s="11"/>
      <c r="AB28" s="141">
        <f>+'PF Salaries'!D18</f>
        <v>3124.98</v>
      </c>
      <c r="AC28" s="11"/>
      <c r="AD28" s="218"/>
      <c r="AE28" s="77"/>
      <c r="AF28" s="72">
        <v>24</v>
      </c>
      <c r="AG28" s="77"/>
      <c r="AH28" s="4">
        <f t="shared" si="12"/>
        <v>74999.520000000004</v>
      </c>
      <c r="AI28" s="4" t="s">
        <v>1339</v>
      </c>
      <c r="AJ28" s="231"/>
    </row>
    <row r="29" spans="1:37" ht="15">
      <c r="A29" s="100">
        <v>18</v>
      </c>
      <c r="D29" s="229"/>
      <c r="E29" s="64" t="s">
        <v>76</v>
      </c>
      <c r="F29" s="4">
        <f t="shared" si="4"/>
        <v>118450.08240000001</v>
      </c>
      <c r="G29" s="6"/>
      <c r="H29" s="50">
        <f t="shared" si="5"/>
        <v>9061</v>
      </c>
      <c r="I29" s="6"/>
      <c r="J29" s="6">
        <f t="shared" si="6"/>
        <v>42</v>
      </c>
      <c r="K29" s="6"/>
      <c r="L29" s="4">
        <f t="shared" si="21"/>
        <v>6026.4000000000005</v>
      </c>
      <c r="M29" s="6"/>
      <c r="N29" s="6">
        <f t="shared" si="8"/>
        <v>15129.400000000001</v>
      </c>
      <c r="O29" s="6"/>
      <c r="P29" s="6">
        <f>+'wp-b3 Calc of Health and Other '!$I$15</f>
        <v>11033.426308593749</v>
      </c>
      <c r="Q29" s="6"/>
      <c r="R29" s="6">
        <f t="shared" si="9"/>
        <v>3553.5024720000001</v>
      </c>
      <c r="S29" s="6"/>
      <c r="T29" s="6">
        <f t="shared" si="10"/>
        <v>4738.0032960000008</v>
      </c>
      <c r="U29" s="6"/>
      <c r="V29" s="6">
        <f>+'wp-b3 Calc of Health and Other '!$I$23</f>
        <v>231.74625</v>
      </c>
      <c r="W29" s="6"/>
      <c r="X29" s="6">
        <f t="shared" si="11"/>
        <v>19556.678326593752</v>
      </c>
      <c r="Z29" s="58">
        <f>+'PF Salaries'!G19</f>
        <v>0.13546351332934969</v>
      </c>
      <c r="AA29" s="11"/>
      <c r="AB29" s="141">
        <f>+'PF Salaries'!D19</f>
        <v>4935.4201000000003</v>
      </c>
      <c r="AC29" s="11"/>
      <c r="AD29" s="218"/>
      <c r="AE29" s="77"/>
      <c r="AF29" s="72">
        <v>24</v>
      </c>
      <c r="AG29" s="77"/>
      <c r="AH29" s="4">
        <f t="shared" si="12"/>
        <v>118450.08240000001</v>
      </c>
      <c r="AI29" s="4" t="s">
        <v>1339</v>
      </c>
      <c r="AJ29" s="231"/>
    </row>
    <row r="30" spans="1:37" ht="15">
      <c r="A30" s="100">
        <v>19</v>
      </c>
      <c r="D30" s="229"/>
      <c r="E30" s="64" t="s">
        <v>76</v>
      </c>
      <c r="F30" s="4">
        <f t="shared" si="4"/>
        <v>57750.084000000003</v>
      </c>
      <c r="G30" s="6"/>
      <c r="H30" s="50">
        <f t="shared" si="5"/>
        <v>4418</v>
      </c>
      <c r="I30" s="6"/>
      <c r="J30" s="6">
        <f t="shared" si="6"/>
        <v>42</v>
      </c>
      <c r="K30" s="6"/>
      <c r="L30" s="4">
        <f t="shared" si="21"/>
        <v>6026.4000000000005</v>
      </c>
      <c r="M30" s="6"/>
      <c r="N30" s="6">
        <f t="shared" si="8"/>
        <v>10486.400000000001</v>
      </c>
      <c r="O30" s="6"/>
      <c r="P30" s="6">
        <f>+'wp-b3 Calc of Health and Other '!$I$15</f>
        <v>11033.426308593749</v>
      </c>
      <c r="Q30" s="6"/>
      <c r="R30" s="6">
        <f t="shared" si="9"/>
        <v>1732.50252</v>
      </c>
      <c r="S30" s="6"/>
      <c r="T30" s="6">
        <f t="shared" si="10"/>
        <v>2310.0033600000002</v>
      </c>
      <c r="U30" s="6"/>
      <c r="V30" s="6">
        <f>+'wp-b3 Calc of Health and Other '!$I$23</f>
        <v>231.74625</v>
      </c>
      <c r="W30" s="6"/>
      <c r="X30" s="6">
        <f t="shared" si="11"/>
        <v>15307.67843859375</v>
      </c>
      <c r="Z30" s="58">
        <f>+'PF Salaries'!G20</f>
        <v>0.13546351332934969</v>
      </c>
      <c r="AA30" s="11"/>
      <c r="AB30" s="141">
        <f>+'PF Salaries'!D20</f>
        <v>2406.2535000000003</v>
      </c>
      <c r="AC30" s="11"/>
      <c r="AD30" s="218"/>
      <c r="AE30" s="77"/>
      <c r="AF30" s="72">
        <v>24</v>
      </c>
      <c r="AG30" s="77"/>
      <c r="AH30" s="4">
        <f t="shared" si="12"/>
        <v>57750.084000000003</v>
      </c>
      <c r="AI30" s="4" t="s">
        <v>1339</v>
      </c>
      <c r="AJ30" s="231"/>
    </row>
    <row r="31" spans="1:37" ht="15.75">
      <c r="A31" s="100">
        <v>20</v>
      </c>
      <c r="D31" s="229"/>
      <c r="E31" s="64" t="s">
        <v>76</v>
      </c>
      <c r="F31" s="4">
        <f t="shared" si="4"/>
        <v>57574.027200000004</v>
      </c>
      <c r="G31" s="6"/>
      <c r="H31" s="50">
        <f t="shared" si="5"/>
        <v>4404</v>
      </c>
      <c r="I31" s="6"/>
      <c r="J31" s="6">
        <f t="shared" si="6"/>
        <v>42</v>
      </c>
      <c r="K31" s="6"/>
      <c r="L31" s="4">
        <f t="shared" si="21"/>
        <v>6026.4000000000005</v>
      </c>
      <c r="M31" s="6"/>
      <c r="N31" s="6">
        <f t="shared" si="8"/>
        <v>10472.400000000001</v>
      </c>
      <c r="O31" s="6"/>
      <c r="P31" s="6">
        <f>+'wp-b3 Calc of Health and Other '!$I$15</f>
        <v>11033.426308593749</v>
      </c>
      <c r="Q31" s="6"/>
      <c r="R31" s="6">
        <f t="shared" si="9"/>
        <v>1727.220816</v>
      </c>
      <c r="S31" s="6"/>
      <c r="T31" s="6">
        <f t="shared" si="10"/>
        <v>2302.961088</v>
      </c>
      <c r="U31" s="6"/>
      <c r="V31" s="6">
        <f>+'wp-b3 Calc of Health and Other '!$I$23</f>
        <v>231.74625</v>
      </c>
      <c r="W31" s="6"/>
      <c r="X31" s="6">
        <f t="shared" si="11"/>
        <v>15295.35446259375</v>
      </c>
      <c r="Z31" s="58">
        <f>+'PF Salaries'!G21</f>
        <v>0.13546351332934969</v>
      </c>
      <c r="AA31" s="11"/>
      <c r="AB31" s="141">
        <f>+'PF Salaries'!D21</f>
        <v>2398.9178000000002</v>
      </c>
      <c r="AC31" s="11"/>
      <c r="AD31" s="218"/>
      <c r="AE31" s="77"/>
      <c r="AF31" s="72">
        <v>24</v>
      </c>
      <c r="AG31" s="77"/>
      <c r="AH31" s="4">
        <f t="shared" si="12"/>
        <v>57574.027200000004</v>
      </c>
      <c r="AI31" s="4" t="s">
        <v>1339</v>
      </c>
      <c r="AJ31" s="231"/>
      <c r="AK31" s="224"/>
    </row>
    <row r="32" spans="1:37" ht="15.75">
      <c r="A32" s="100">
        <v>21</v>
      </c>
      <c r="C32" s="78"/>
      <c r="D32" s="229"/>
      <c r="E32" s="64" t="s">
        <v>76</v>
      </c>
      <c r="F32" s="4">
        <f t="shared" si="4"/>
        <v>68200.176000000007</v>
      </c>
      <c r="G32" s="6"/>
      <c r="H32" s="50">
        <f t="shared" si="5"/>
        <v>5217</v>
      </c>
      <c r="I32" s="6"/>
      <c r="J32" s="6">
        <f t="shared" si="6"/>
        <v>42</v>
      </c>
      <c r="K32" s="6"/>
      <c r="L32" s="4">
        <f t="shared" si="21"/>
        <v>6026.4000000000005</v>
      </c>
      <c r="M32" s="6"/>
      <c r="N32" s="6">
        <f t="shared" si="8"/>
        <v>11285.400000000001</v>
      </c>
      <c r="O32" s="6"/>
      <c r="P32" s="6">
        <f>+'wp-b3 Calc of Health and Other '!$I$15</f>
        <v>11033.426308593749</v>
      </c>
      <c r="Q32" s="6"/>
      <c r="R32" s="6">
        <f t="shared" si="9"/>
        <v>2046.0052800000001</v>
      </c>
      <c r="S32" s="6"/>
      <c r="T32" s="6">
        <f t="shared" si="10"/>
        <v>2728.0070400000004</v>
      </c>
      <c r="U32" s="6"/>
      <c r="V32" s="6">
        <f>+'wp-b3 Calc of Health and Other '!$I$23</f>
        <v>231.74625</v>
      </c>
      <c r="W32" s="6"/>
      <c r="X32" s="6">
        <f t="shared" si="11"/>
        <v>16039.184878593749</v>
      </c>
      <c r="Z32" s="58">
        <f>+'PF Salaries'!G22</f>
        <v>0.13546351332934969</v>
      </c>
      <c r="AA32" s="11"/>
      <c r="AB32" s="141">
        <f>+'PF Salaries'!D22</f>
        <v>2841.6740000000004</v>
      </c>
      <c r="AC32" s="11"/>
      <c r="AD32" s="218"/>
      <c r="AE32" s="77"/>
      <c r="AF32" s="72">
        <v>24</v>
      </c>
      <c r="AH32" s="4">
        <f t="shared" si="12"/>
        <v>68200.176000000007</v>
      </c>
      <c r="AI32" s="4" t="s">
        <v>1339</v>
      </c>
      <c r="AJ32" s="231"/>
      <c r="AK32" s="224"/>
    </row>
    <row r="33" spans="1:37" ht="15.75">
      <c r="A33" s="100">
        <v>22</v>
      </c>
      <c r="D33" s="229"/>
      <c r="E33" s="64" t="s">
        <v>76</v>
      </c>
      <c r="F33" s="4">
        <f t="shared" si="4"/>
        <v>80000.160000000003</v>
      </c>
      <c r="G33" s="6"/>
      <c r="H33" s="50">
        <f t="shared" si="5"/>
        <v>6120</v>
      </c>
      <c r="I33" s="6"/>
      <c r="J33" s="6">
        <f t="shared" si="6"/>
        <v>42</v>
      </c>
      <c r="K33" s="6"/>
      <c r="L33" s="4">
        <f t="shared" si="21"/>
        <v>6026.4000000000005</v>
      </c>
      <c r="M33" s="6"/>
      <c r="N33" s="6">
        <f t="shared" si="8"/>
        <v>12188.400000000001</v>
      </c>
      <c r="O33" s="6"/>
      <c r="P33" s="6">
        <f>+'wp-b3 Calc of Health and Other '!$I$15</f>
        <v>11033.426308593749</v>
      </c>
      <c r="Q33" s="6"/>
      <c r="R33" s="6">
        <f t="shared" si="9"/>
        <v>2400.0048000000002</v>
      </c>
      <c r="S33" s="6"/>
      <c r="T33" s="6">
        <f t="shared" si="10"/>
        <v>3200.0064000000002</v>
      </c>
      <c r="U33" s="6"/>
      <c r="V33" s="6">
        <f>+'wp-b3 Calc of Health and Other '!$I$23</f>
        <v>231.74625</v>
      </c>
      <c r="W33" s="6"/>
      <c r="X33" s="6">
        <f t="shared" si="11"/>
        <v>16865.18375859375</v>
      </c>
      <c r="Z33" s="58">
        <f>+'PF Salaries'!G23</f>
        <v>0.13546351332934969</v>
      </c>
      <c r="AA33" s="11"/>
      <c r="AB33" s="141">
        <f>+'PF Salaries'!D23</f>
        <v>3333.34</v>
      </c>
      <c r="AC33" s="11"/>
      <c r="AD33" s="218"/>
      <c r="AE33" s="77"/>
      <c r="AF33" s="72">
        <v>24</v>
      </c>
      <c r="AG33" s="77"/>
      <c r="AH33" s="4">
        <f t="shared" si="12"/>
        <v>80000.160000000003</v>
      </c>
      <c r="AI33" s="4" t="s">
        <v>1339</v>
      </c>
      <c r="AJ33" s="231"/>
      <c r="AK33" s="224"/>
    </row>
    <row r="34" spans="1:37" ht="15.75">
      <c r="A34" s="100">
        <v>23</v>
      </c>
      <c r="C34" s="78"/>
      <c r="D34" s="229"/>
      <c r="E34" s="64" t="s">
        <v>76</v>
      </c>
      <c r="F34" s="4">
        <f t="shared" si="4"/>
        <v>121800</v>
      </c>
      <c r="G34" s="6"/>
      <c r="H34" s="50">
        <f t="shared" si="5"/>
        <v>9318</v>
      </c>
      <c r="I34" s="6"/>
      <c r="J34" s="6">
        <f t="shared" si="6"/>
        <v>42</v>
      </c>
      <c r="K34" s="6"/>
      <c r="L34" s="4">
        <f t="shared" si="21"/>
        <v>6026.4000000000005</v>
      </c>
      <c r="M34" s="6"/>
      <c r="N34" s="6">
        <f t="shared" si="8"/>
        <v>15386.400000000001</v>
      </c>
      <c r="O34" s="6"/>
      <c r="P34" s="6">
        <f>+'wp-b3 Calc of Health and Other '!$I$15</f>
        <v>11033.426308593749</v>
      </c>
      <c r="Q34" s="6"/>
      <c r="R34" s="6">
        <f t="shared" si="9"/>
        <v>3654</v>
      </c>
      <c r="S34" s="6"/>
      <c r="T34" s="6">
        <f t="shared" si="10"/>
        <v>4872</v>
      </c>
      <c r="U34" s="6"/>
      <c r="V34" s="6">
        <f>+'wp-b3 Calc of Health and Other '!$I$23</f>
        <v>231.74625</v>
      </c>
      <c r="W34" s="6"/>
      <c r="X34" s="6">
        <f t="shared" si="11"/>
        <v>19791.172558593749</v>
      </c>
      <c r="Z34" s="58">
        <f>+'PF Salaries'!G24</f>
        <v>0.13546351332934969</v>
      </c>
      <c r="AA34" s="11"/>
      <c r="AB34" s="141">
        <f>+'PF Salaries'!D24</f>
        <v>5075</v>
      </c>
      <c r="AC34" s="11"/>
      <c r="AD34" s="218"/>
      <c r="AE34" s="77"/>
      <c r="AF34" s="72">
        <v>24</v>
      </c>
      <c r="AH34" s="4">
        <f t="shared" si="12"/>
        <v>121800</v>
      </c>
      <c r="AI34" s="4" t="s">
        <v>1339</v>
      </c>
      <c r="AJ34" s="231"/>
      <c r="AK34" s="225"/>
    </row>
    <row r="35" spans="1:37" ht="15.75">
      <c r="A35" s="100">
        <v>24</v>
      </c>
      <c r="C35" s="78"/>
      <c r="D35" s="229"/>
      <c r="E35" s="64" t="s">
        <v>76</v>
      </c>
      <c r="F35" s="4">
        <f t="shared" si="4"/>
        <v>162062.20799999998</v>
      </c>
      <c r="G35" s="6"/>
      <c r="H35" s="50">
        <f t="shared" si="5"/>
        <v>10236</v>
      </c>
      <c r="I35" s="6"/>
      <c r="J35" s="6">
        <f t="shared" si="6"/>
        <v>42</v>
      </c>
      <c r="K35" s="6"/>
      <c r="L35" s="4">
        <f t="shared" si="21"/>
        <v>6026.4000000000005</v>
      </c>
      <c r="M35" s="6"/>
      <c r="N35" s="6">
        <f t="shared" si="8"/>
        <v>16304.400000000001</v>
      </c>
      <c r="O35" s="6"/>
      <c r="P35" s="6">
        <f>+'wp-b3 Calc of Health and Other '!$I$15</f>
        <v>11033.426308593749</v>
      </c>
      <c r="Q35" s="6"/>
      <c r="R35" s="6">
        <f t="shared" si="9"/>
        <v>4861.8662399999994</v>
      </c>
      <c r="S35" s="6"/>
      <c r="T35" s="6">
        <f t="shared" si="10"/>
        <v>6482.4883199999995</v>
      </c>
      <c r="U35" s="6"/>
      <c r="V35" s="6">
        <f>+'wp-b3 Calc of Health and Other '!$I$23</f>
        <v>231.74625</v>
      </c>
      <c r="W35" s="6"/>
      <c r="X35" s="6">
        <f t="shared" si="11"/>
        <v>22609.527118593749</v>
      </c>
      <c r="Z35" s="58">
        <f>+'PF Salaries'!G25</f>
        <v>0.13546351332934969</v>
      </c>
      <c r="AA35" s="11"/>
      <c r="AB35" s="141">
        <f>+'PF Salaries'!D25</f>
        <v>6752.5919999999996</v>
      </c>
      <c r="AC35" s="11"/>
      <c r="AD35" s="218"/>
      <c r="AE35" s="3"/>
      <c r="AF35" s="72">
        <v>24</v>
      </c>
      <c r="AH35" s="4">
        <f t="shared" si="12"/>
        <v>162062.20799999998</v>
      </c>
      <c r="AI35" s="4" t="s">
        <v>1339</v>
      </c>
      <c r="AJ35" s="231"/>
      <c r="AK35" s="225"/>
    </row>
    <row r="36" spans="1:37" ht="15.75">
      <c r="A36" s="100">
        <v>25</v>
      </c>
      <c r="C36" s="78"/>
      <c r="D36" s="229"/>
      <c r="E36" s="64" t="s">
        <v>76</v>
      </c>
      <c r="F36" s="4">
        <f t="shared" si="4"/>
        <v>319596.12</v>
      </c>
      <c r="G36" s="6"/>
      <c r="H36" s="50">
        <f t="shared" si="5"/>
        <v>12521</v>
      </c>
      <c r="I36" s="6"/>
      <c r="J36" s="6">
        <f t="shared" si="6"/>
        <v>42</v>
      </c>
      <c r="K36" s="6"/>
      <c r="L36" s="4">
        <f t="shared" si="21"/>
        <v>6026.4000000000005</v>
      </c>
      <c r="M36" s="6"/>
      <c r="N36" s="6">
        <f t="shared" si="8"/>
        <v>18589.400000000001</v>
      </c>
      <c r="O36" s="6"/>
      <c r="P36" s="6">
        <f>+'wp-b3 Calc of Health and Other '!$I$15</f>
        <v>11033.426308593749</v>
      </c>
      <c r="Q36" s="6"/>
      <c r="R36" s="6">
        <f t="shared" si="9"/>
        <v>9587.8835999999992</v>
      </c>
      <c r="S36" s="6"/>
      <c r="T36" s="6">
        <f t="shared" si="10"/>
        <v>12783.844800000001</v>
      </c>
      <c r="U36" s="6"/>
      <c r="V36" s="6">
        <f>+'wp-b3 Calc of Health and Other '!$I$23</f>
        <v>231.74625</v>
      </c>
      <c r="W36" s="6"/>
      <c r="X36" s="6">
        <f t="shared" si="11"/>
        <v>33636.900958593746</v>
      </c>
      <c r="Z36" s="58">
        <f>+'PF Salaries'!G26</f>
        <v>0.13546351332934969</v>
      </c>
      <c r="AA36" s="11"/>
      <c r="AB36" s="141">
        <f>+'PF Salaries'!D26</f>
        <v>13316.504999999999</v>
      </c>
      <c r="AC36" s="11"/>
      <c r="AD36" s="218"/>
      <c r="AE36" s="3"/>
      <c r="AF36" s="72">
        <v>24</v>
      </c>
      <c r="AH36" s="4">
        <f t="shared" si="12"/>
        <v>319596.12</v>
      </c>
      <c r="AI36" s="4" t="s">
        <v>1339</v>
      </c>
      <c r="AJ36" s="231"/>
      <c r="AK36" s="224"/>
    </row>
    <row r="37" spans="1:37" ht="15">
      <c r="A37" s="100">
        <v>26</v>
      </c>
      <c r="E37" s="1"/>
      <c r="F37" s="79"/>
      <c r="G37" s="6"/>
      <c r="H37" s="79"/>
      <c r="I37" s="6"/>
      <c r="J37" s="79"/>
      <c r="K37" s="6"/>
      <c r="L37" s="79"/>
      <c r="M37" s="6"/>
      <c r="N37" s="79"/>
      <c r="O37" s="6"/>
      <c r="P37" s="79"/>
      <c r="Q37" s="6"/>
      <c r="R37" s="79"/>
      <c r="S37" s="6"/>
      <c r="T37" s="79"/>
      <c r="U37" s="6"/>
      <c r="V37" s="79"/>
      <c r="W37" s="6"/>
      <c r="X37" s="79"/>
      <c r="Y37" s="7"/>
      <c r="AB37" s="60"/>
      <c r="AD37" s="220"/>
      <c r="AE37" s="3"/>
      <c r="AF37" s="69"/>
      <c r="AG37" s="77"/>
      <c r="AH37" s="4"/>
      <c r="AI37" s="4"/>
      <c r="AJ37" s="231"/>
    </row>
    <row r="38" spans="1:37" ht="15.75" thickBot="1">
      <c r="A38" s="100">
        <v>27</v>
      </c>
      <c r="C38" s="10" t="s">
        <v>26</v>
      </c>
      <c r="E38" s="1"/>
      <c r="F38" s="5">
        <f>SUM(F12:F37)</f>
        <v>1793702.7512320005</v>
      </c>
      <c r="G38" s="4"/>
      <c r="H38" s="5">
        <f>SUM(H12:H37)</f>
        <v>122118</v>
      </c>
      <c r="I38" s="4"/>
      <c r="J38" s="5">
        <f>SUM(J12:J37)</f>
        <v>966</v>
      </c>
      <c r="K38" s="4"/>
      <c r="L38" s="5">
        <f>SUM(L12:L37)</f>
        <v>67759.200000000012</v>
      </c>
      <c r="M38" s="4"/>
      <c r="N38" s="5">
        <f>SUM(N12:N37)</f>
        <v>190843.19999999995</v>
      </c>
      <c r="O38" s="4"/>
      <c r="P38" s="5">
        <f>SUM(P12:P37)</f>
        <v>253768.80509765612</v>
      </c>
      <c r="Q38" s="4"/>
      <c r="R38" s="5">
        <f>SUM(R12:R37)</f>
        <v>53415.082536959992</v>
      </c>
      <c r="S38" s="4"/>
      <c r="T38" s="5">
        <f>SUM(T12:T37)</f>
        <v>71220.110049280003</v>
      </c>
      <c r="U38" s="4"/>
      <c r="V38" s="5">
        <f>SUM(V12:V37)</f>
        <v>5330.1637500000015</v>
      </c>
      <c r="W38" s="4"/>
      <c r="X38" s="5">
        <f>SUM(X12:X37)</f>
        <v>383734.16143389622</v>
      </c>
      <c r="Y38" s="7"/>
      <c r="AB38" s="7"/>
      <c r="AD38" s="221"/>
      <c r="AE38" s="3"/>
      <c r="AF38" s="7"/>
      <c r="AG38" s="77"/>
      <c r="AH38" s="5">
        <f>SUM(AH12:AH37)</f>
        <v>1793702.7512320005</v>
      </c>
      <c r="AI38" s="4"/>
      <c r="AJ38" s="4"/>
    </row>
    <row r="39" spans="1:37" ht="15.75" thickTop="1">
      <c r="A39" s="100">
        <v>28</v>
      </c>
      <c r="C39" s="10"/>
      <c r="F39" s="6"/>
      <c r="G39" s="6"/>
      <c r="H39" s="4"/>
      <c r="I39" s="6"/>
      <c r="J39" s="4"/>
      <c r="K39" s="6"/>
      <c r="L39" s="4"/>
      <c r="M39" s="6"/>
      <c r="N39" s="4"/>
      <c r="O39" s="6"/>
      <c r="P39" s="4"/>
      <c r="Q39" s="6"/>
      <c r="R39" s="4"/>
      <c r="S39" s="6"/>
      <c r="T39" s="4"/>
      <c r="U39" s="6"/>
      <c r="V39" s="4"/>
      <c r="W39" s="6"/>
      <c r="X39" s="4"/>
      <c r="Y39" s="7"/>
      <c r="AH39" s="4"/>
      <c r="AI39" s="4"/>
      <c r="AJ39" s="4"/>
    </row>
    <row r="40" spans="1:37" ht="15">
      <c r="A40" s="100">
        <v>29</v>
      </c>
      <c r="C40" s="7"/>
      <c r="D40" s="7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7"/>
      <c r="AB40" s="7"/>
      <c r="AD40" s="7"/>
      <c r="AE40" s="7"/>
      <c r="AF40" s="7"/>
      <c r="AG40" s="7"/>
      <c r="AH40" s="4"/>
      <c r="AI40" s="4"/>
      <c r="AJ40" s="4"/>
    </row>
    <row r="41" spans="1:37" ht="15">
      <c r="A41" s="100">
        <v>30</v>
      </c>
      <c r="C41" s="8" t="s">
        <v>27</v>
      </c>
      <c r="D41" s="7"/>
      <c r="E41" s="1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7"/>
      <c r="AB41" s="7"/>
      <c r="AD41" s="7"/>
      <c r="AE41" s="7"/>
      <c r="AF41" s="7"/>
      <c r="AG41" s="7"/>
      <c r="AH41" s="4"/>
      <c r="AI41" s="4"/>
      <c r="AJ41" s="4"/>
    </row>
    <row r="42" spans="1:37" ht="15">
      <c r="A42" s="100">
        <v>31</v>
      </c>
      <c r="C42" s="8"/>
      <c r="D42" s="7"/>
      <c r="E42" s="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7"/>
      <c r="AB42" s="7"/>
      <c r="AD42" s="7"/>
      <c r="AE42" s="7"/>
      <c r="AF42" s="7"/>
      <c r="AG42" s="7"/>
      <c r="AH42" s="4"/>
      <c r="AI42" s="4"/>
      <c r="AJ42" s="4"/>
    </row>
    <row r="43" spans="1:37" ht="15">
      <c r="A43" s="100">
        <v>32</v>
      </c>
      <c r="D43" s="230"/>
      <c r="E43" s="64" t="s">
        <v>78</v>
      </c>
      <c r="F43" s="4">
        <f t="shared" ref="F43:F67" si="22">F12*Z12</f>
        <v>47937.858</v>
      </c>
      <c r="G43" s="4"/>
      <c r="H43" s="4">
        <f t="shared" ref="H43:H67" si="23">$Z12*H12</f>
        <v>3667</v>
      </c>
      <c r="I43" s="4"/>
      <c r="J43" s="4">
        <f t="shared" ref="J43:J67" si="24">$Z12*J12</f>
        <v>42</v>
      </c>
      <c r="K43" s="4"/>
      <c r="L43" s="4">
        <f t="shared" ref="L43:L67" si="25">$Z12*L12</f>
        <v>122.4</v>
      </c>
      <c r="M43" s="4"/>
      <c r="N43" s="4">
        <f>SUM(H43:L43)</f>
        <v>3831.4</v>
      </c>
      <c r="O43" s="4"/>
      <c r="P43" s="4">
        <f t="shared" ref="P43:P67" si="26">$Z12*P12</f>
        <v>11033.426308593749</v>
      </c>
      <c r="Q43" s="4"/>
      <c r="R43" s="6">
        <f t="shared" ref="R43:R67" si="27">$Z12*R12</f>
        <v>1438.1357399999999</v>
      </c>
      <c r="S43" s="4"/>
      <c r="T43" s="4">
        <f t="shared" ref="T43:T67" si="28">$Z12*T12</f>
        <v>1917.51432</v>
      </c>
      <c r="U43" s="4"/>
      <c r="V43" s="4">
        <f t="shared" ref="V43:V67" si="29">$Z12*V12</f>
        <v>231.74625</v>
      </c>
      <c r="W43" s="4"/>
      <c r="X43" s="6">
        <f>SUM(P43:V43)</f>
        <v>14620.822618593749</v>
      </c>
      <c r="Y43" s="7"/>
      <c r="AB43" s="7"/>
      <c r="AD43" s="7"/>
      <c r="AE43" s="7"/>
      <c r="AF43" s="7"/>
      <c r="AG43" s="7"/>
      <c r="AH43" s="4"/>
      <c r="AI43" s="4"/>
      <c r="AJ43" s="4"/>
    </row>
    <row r="44" spans="1:37" ht="15">
      <c r="A44" s="100">
        <v>33</v>
      </c>
      <c r="D44" s="230"/>
      <c r="E44" s="64" t="s">
        <v>78</v>
      </c>
      <c r="F44" s="4">
        <f t="shared" si="22"/>
        <v>32820.516000000003</v>
      </c>
      <c r="G44" s="4"/>
      <c r="H44" s="4">
        <f t="shared" si="23"/>
        <v>2511</v>
      </c>
      <c r="I44" s="4"/>
      <c r="J44" s="4">
        <f t="shared" si="24"/>
        <v>42</v>
      </c>
      <c r="K44" s="4"/>
      <c r="L44" s="4">
        <f t="shared" si="25"/>
        <v>122.4</v>
      </c>
      <c r="M44" s="4"/>
      <c r="N44" s="4">
        <f t="shared" ref="N44:N67" si="30">SUM(H44:L44)</f>
        <v>2675.4</v>
      </c>
      <c r="O44" s="4"/>
      <c r="P44" s="4">
        <f t="shared" si="26"/>
        <v>11033.426308593749</v>
      </c>
      <c r="Q44" s="4"/>
      <c r="R44" s="6">
        <f t="shared" si="27"/>
        <v>984.61548000000005</v>
      </c>
      <c r="S44" s="4"/>
      <c r="T44" s="4">
        <f t="shared" si="28"/>
        <v>1312.8206400000001</v>
      </c>
      <c r="U44" s="4"/>
      <c r="V44" s="4">
        <f t="shared" si="29"/>
        <v>231.74625</v>
      </c>
      <c r="W44" s="4"/>
      <c r="X44" s="6">
        <f t="shared" ref="X44:X67" si="31">SUM(P44:V44)</f>
        <v>13562.60867859375</v>
      </c>
      <c r="Y44" s="7"/>
      <c r="AB44" s="7"/>
      <c r="AD44" s="7"/>
      <c r="AE44" s="7"/>
      <c r="AF44" s="7"/>
      <c r="AG44" s="7"/>
      <c r="AH44" s="4"/>
      <c r="AI44" s="4"/>
      <c r="AJ44" s="4"/>
    </row>
    <row r="45" spans="1:37" ht="15">
      <c r="A45" s="100">
        <v>34</v>
      </c>
      <c r="D45" s="230"/>
      <c r="E45" s="64" t="s">
        <v>78</v>
      </c>
      <c r="F45" s="4">
        <f t="shared" si="22"/>
        <v>61440.826000000001</v>
      </c>
      <c r="G45" s="4"/>
      <c r="H45" s="4">
        <f t="shared" si="23"/>
        <v>4700</v>
      </c>
      <c r="I45" s="4"/>
      <c r="J45" s="4">
        <f t="shared" si="24"/>
        <v>42</v>
      </c>
      <c r="K45" s="4"/>
      <c r="L45" s="4">
        <f t="shared" si="25"/>
        <v>122.4</v>
      </c>
      <c r="M45" s="4"/>
      <c r="N45" s="4">
        <f t="shared" si="30"/>
        <v>4864.3999999999996</v>
      </c>
      <c r="O45" s="4"/>
      <c r="P45" s="4">
        <f t="shared" si="26"/>
        <v>11033.426308593749</v>
      </c>
      <c r="Q45" s="4"/>
      <c r="R45" s="6">
        <f t="shared" si="27"/>
        <v>1843.22478</v>
      </c>
      <c r="S45" s="4"/>
      <c r="T45" s="4">
        <f t="shared" si="28"/>
        <v>2457.6330400000002</v>
      </c>
      <c r="U45" s="4"/>
      <c r="V45" s="4">
        <f t="shared" si="29"/>
        <v>231.74625</v>
      </c>
      <c r="W45" s="4"/>
      <c r="X45" s="6">
        <f t="shared" si="31"/>
        <v>15566.03037859375</v>
      </c>
      <c r="Y45" s="7"/>
      <c r="AB45" s="7"/>
      <c r="AD45" s="7"/>
      <c r="AE45" s="7"/>
      <c r="AF45" s="7"/>
      <c r="AG45" s="7"/>
      <c r="AH45" s="4"/>
      <c r="AI45" s="4"/>
      <c r="AJ45" s="4"/>
    </row>
    <row r="46" spans="1:37" ht="15">
      <c r="A46" s="100">
        <v>35</v>
      </c>
      <c r="D46" s="230"/>
      <c r="E46" s="64" t="s">
        <v>78</v>
      </c>
      <c r="F46" s="4">
        <f t="shared" si="22"/>
        <v>44392.689999999995</v>
      </c>
      <c r="G46" s="4"/>
      <c r="H46" s="4">
        <f t="shared" si="23"/>
        <v>3396</v>
      </c>
      <c r="I46" s="4"/>
      <c r="J46" s="4">
        <f t="shared" si="24"/>
        <v>42</v>
      </c>
      <c r="K46" s="4"/>
      <c r="L46" s="4">
        <f t="shared" si="25"/>
        <v>122.4</v>
      </c>
      <c r="M46" s="4"/>
      <c r="N46" s="4">
        <f t="shared" si="30"/>
        <v>3560.4</v>
      </c>
      <c r="O46" s="4"/>
      <c r="P46" s="4">
        <f t="shared" si="26"/>
        <v>11033.426308593749</v>
      </c>
      <c r="Q46" s="4"/>
      <c r="R46" s="6">
        <f t="shared" si="27"/>
        <v>1331.7806999999998</v>
      </c>
      <c r="S46" s="4"/>
      <c r="T46" s="4">
        <f t="shared" si="28"/>
        <v>1775.7075999999997</v>
      </c>
      <c r="U46" s="4"/>
      <c r="V46" s="4">
        <f t="shared" si="29"/>
        <v>231.74625</v>
      </c>
      <c r="W46" s="4"/>
      <c r="X46" s="6">
        <f t="shared" si="31"/>
        <v>14372.660858593748</v>
      </c>
      <c r="Y46" s="7"/>
      <c r="AB46" s="7"/>
      <c r="AD46" s="7"/>
      <c r="AE46" s="7"/>
      <c r="AF46" s="7"/>
      <c r="AG46" s="7"/>
      <c r="AH46" s="4"/>
      <c r="AI46" s="4"/>
      <c r="AJ46" s="4"/>
    </row>
    <row r="47" spans="1:37" ht="15">
      <c r="A47" s="100">
        <v>36</v>
      </c>
      <c r="D47" s="230"/>
      <c r="E47" s="64" t="s">
        <v>78</v>
      </c>
      <c r="F47" s="4">
        <f t="shared" si="22"/>
        <v>61457.178</v>
      </c>
      <c r="G47" s="4"/>
      <c r="H47" s="4">
        <f t="shared" si="23"/>
        <v>4701</v>
      </c>
      <c r="I47" s="4"/>
      <c r="J47" s="4">
        <f t="shared" si="24"/>
        <v>42</v>
      </c>
      <c r="K47" s="4"/>
      <c r="L47" s="4">
        <f t="shared" si="25"/>
        <v>122.4</v>
      </c>
      <c r="M47" s="4"/>
      <c r="N47" s="4">
        <f t="shared" si="30"/>
        <v>4865.3999999999996</v>
      </c>
      <c r="O47" s="4"/>
      <c r="P47" s="4">
        <f t="shared" si="26"/>
        <v>11033.426308593749</v>
      </c>
      <c r="Q47" s="4"/>
      <c r="R47" s="6">
        <f t="shared" si="27"/>
        <v>1843.71534</v>
      </c>
      <c r="S47" s="4"/>
      <c r="T47" s="4">
        <f t="shared" si="28"/>
        <v>2458.28712</v>
      </c>
      <c r="U47" s="4"/>
      <c r="V47" s="4">
        <f t="shared" si="29"/>
        <v>231.74625</v>
      </c>
      <c r="W47" s="4"/>
      <c r="X47" s="6">
        <f t="shared" si="31"/>
        <v>15567.175018593749</v>
      </c>
      <c r="Y47" s="7"/>
      <c r="AB47" s="7"/>
      <c r="AD47" s="7"/>
      <c r="AE47" s="7"/>
      <c r="AF47" s="7"/>
      <c r="AG47" s="7"/>
      <c r="AH47" s="4"/>
      <c r="AI47" s="4"/>
      <c r="AJ47" s="4"/>
    </row>
    <row r="48" spans="1:37" ht="15">
      <c r="A48" s="100">
        <v>37</v>
      </c>
      <c r="D48" s="230"/>
      <c r="E48" s="64" t="s">
        <v>78</v>
      </c>
      <c r="F48" s="4">
        <f t="shared" si="22"/>
        <v>33056.421999999999</v>
      </c>
      <c r="G48" s="4"/>
      <c r="H48" s="4">
        <f t="shared" si="23"/>
        <v>2529</v>
      </c>
      <c r="I48" s="4"/>
      <c r="J48" s="4">
        <f t="shared" si="24"/>
        <v>42</v>
      </c>
      <c r="K48" s="4"/>
      <c r="L48" s="4">
        <f t="shared" si="25"/>
        <v>122.4</v>
      </c>
      <c r="M48" s="4"/>
      <c r="N48" s="4">
        <f t="shared" si="30"/>
        <v>2693.4</v>
      </c>
      <c r="O48" s="4"/>
      <c r="P48" s="4">
        <f t="shared" si="26"/>
        <v>11033.426308593749</v>
      </c>
      <c r="Q48" s="4"/>
      <c r="R48" s="6">
        <f t="shared" si="27"/>
        <v>991.69265999999993</v>
      </c>
      <c r="S48" s="4"/>
      <c r="T48" s="4">
        <f t="shared" si="28"/>
        <v>1322.2568799999999</v>
      </c>
      <c r="U48" s="4"/>
      <c r="V48" s="4">
        <f t="shared" si="29"/>
        <v>231.74625</v>
      </c>
      <c r="W48" s="4"/>
      <c r="X48" s="6">
        <f t="shared" si="31"/>
        <v>13579.122098593751</v>
      </c>
      <c r="Y48" s="7"/>
      <c r="AB48" s="7"/>
      <c r="AD48" s="7"/>
      <c r="AE48" s="7"/>
      <c r="AF48" s="7"/>
      <c r="AG48" s="7"/>
      <c r="AH48" s="4"/>
      <c r="AI48" s="4"/>
      <c r="AJ48" s="4"/>
    </row>
    <row r="49" spans="1:36" ht="15">
      <c r="A49" s="100">
        <v>38</v>
      </c>
      <c r="D49" s="230"/>
      <c r="E49" s="64" t="s">
        <v>78</v>
      </c>
      <c r="F49" s="4">
        <f t="shared" si="22"/>
        <v>35554.813999999998</v>
      </c>
      <c r="G49" s="4"/>
      <c r="H49" s="4">
        <f t="shared" si="23"/>
        <v>2720</v>
      </c>
      <c r="I49" s="4"/>
      <c r="J49" s="4">
        <f t="shared" si="24"/>
        <v>42</v>
      </c>
      <c r="K49" s="4"/>
      <c r="L49" s="4">
        <f t="shared" si="25"/>
        <v>122.4</v>
      </c>
      <c r="M49" s="4"/>
      <c r="N49" s="4">
        <f t="shared" si="30"/>
        <v>2884.4</v>
      </c>
      <c r="O49" s="4"/>
      <c r="P49" s="4">
        <f t="shared" si="26"/>
        <v>11033.426308593749</v>
      </c>
      <c r="Q49" s="4"/>
      <c r="R49" s="6">
        <f t="shared" si="27"/>
        <v>1066.6444199999999</v>
      </c>
      <c r="S49" s="4"/>
      <c r="T49" s="4">
        <f t="shared" si="28"/>
        <v>1422.19256</v>
      </c>
      <c r="U49" s="4"/>
      <c r="V49" s="4">
        <f t="shared" si="29"/>
        <v>231.74625</v>
      </c>
      <c r="W49" s="4"/>
      <c r="X49" s="6">
        <f t="shared" si="31"/>
        <v>13754.009538593749</v>
      </c>
      <c r="Y49" s="7"/>
      <c r="AB49" s="7"/>
      <c r="AD49" s="7"/>
      <c r="AE49" s="7"/>
      <c r="AF49" s="7"/>
      <c r="AG49" s="7"/>
      <c r="AH49" s="4"/>
      <c r="AI49" s="4"/>
      <c r="AJ49" s="4"/>
    </row>
    <row r="50" spans="1:36" ht="15">
      <c r="A50" s="100">
        <v>39</v>
      </c>
      <c r="D50" s="230"/>
      <c r="E50" s="64" t="s">
        <v>78</v>
      </c>
      <c r="F50" s="4">
        <f t="shared" si="22"/>
        <v>51867.488000000005</v>
      </c>
      <c r="G50" s="4"/>
      <c r="H50" s="4">
        <f t="shared" si="23"/>
        <v>3968</v>
      </c>
      <c r="I50" s="4"/>
      <c r="J50" s="4">
        <f t="shared" si="24"/>
        <v>42</v>
      </c>
      <c r="K50" s="4"/>
      <c r="L50" s="4">
        <f t="shared" si="25"/>
        <v>122.4</v>
      </c>
      <c r="M50" s="4"/>
      <c r="N50" s="4">
        <f t="shared" si="30"/>
        <v>4132.3999999999996</v>
      </c>
      <c r="O50" s="4"/>
      <c r="P50" s="4">
        <f t="shared" si="26"/>
        <v>11033.426308593749</v>
      </c>
      <c r="Q50" s="4"/>
      <c r="R50" s="6">
        <f t="shared" si="27"/>
        <v>1556.0246400000001</v>
      </c>
      <c r="S50" s="4"/>
      <c r="T50" s="4">
        <f t="shared" si="28"/>
        <v>2074.6995200000001</v>
      </c>
      <c r="U50" s="4"/>
      <c r="V50" s="4">
        <f t="shared" si="29"/>
        <v>231.74625</v>
      </c>
      <c r="W50" s="4"/>
      <c r="X50" s="6">
        <f t="shared" si="31"/>
        <v>14895.896718593749</v>
      </c>
      <c r="Y50" s="7"/>
      <c r="AB50" s="7"/>
      <c r="AD50" s="7"/>
      <c r="AE50" s="7"/>
      <c r="AF50" s="7"/>
      <c r="AG50" s="7"/>
      <c r="AH50" s="4"/>
      <c r="AI50" s="4"/>
      <c r="AJ50" s="4"/>
    </row>
    <row r="51" spans="1:36" ht="15">
      <c r="A51" s="100">
        <v>40</v>
      </c>
      <c r="D51" s="230"/>
      <c r="E51" s="64" t="s">
        <v>78</v>
      </c>
      <c r="F51" s="4">
        <f t="shared" si="22"/>
        <v>33288.584999999999</v>
      </c>
      <c r="G51" s="4"/>
      <c r="H51" s="4">
        <f t="shared" si="23"/>
        <v>2547</v>
      </c>
      <c r="I51" s="4"/>
      <c r="J51" s="4">
        <f t="shared" si="24"/>
        <v>42</v>
      </c>
      <c r="K51" s="4"/>
      <c r="L51" s="4">
        <f t="shared" si="25"/>
        <v>122.4</v>
      </c>
      <c r="M51" s="4"/>
      <c r="N51" s="4">
        <f t="shared" ref="N51" si="32">SUM(H51:L51)</f>
        <v>2711.4</v>
      </c>
      <c r="O51" s="4"/>
      <c r="P51" s="4">
        <f t="shared" si="26"/>
        <v>11033.426308593749</v>
      </c>
      <c r="Q51" s="4"/>
      <c r="R51" s="6">
        <f t="shared" si="27"/>
        <v>998.6575499999999</v>
      </c>
      <c r="S51" s="4"/>
      <c r="T51" s="4">
        <f t="shared" si="28"/>
        <v>1331.5434</v>
      </c>
      <c r="U51" s="4"/>
      <c r="V51" s="4">
        <f t="shared" si="29"/>
        <v>231.74625</v>
      </c>
      <c r="W51" s="4"/>
      <c r="X51" s="6">
        <f t="shared" ref="X51" si="33">SUM(P51:V51)</f>
        <v>13595.37350859375</v>
      </c>
      <c r="Y51" s="7"/>
      <c r="AB51" s="7"/>
      <c r="AD51" s="7"/>
      <c r="AE51" s="7"/>
      <c r="AF51" s="7"/>
      <c r="AG51" s="7"/>
      <c r="AH51" s="4"/>
      <c r="AI51" s="4"/>
      <c r="AJ51" s="4"/>
    </row>
    <row r="52" spans="1:36" ht="15">
      <c r="A52" s="100">
        <v>41</v>
      </c>
      <c r="D52" s="230"/>
      <c r="E52" s="64" t="s">
        <v>78</v>
      </c>
      <c r="F52" s="4">
        <f t="shared" si="22"/>
        <v>33288.585000000006</v>
      </c>
      <c r="G52" s="4"/>
      <c r="H52" s="4">
        <f t="shared" si="23"/>
        <v>2547</v>
      </c>
      <c r="I52" s="4"/>
      <c r="J52" s="4">
        <f t="shared" si="24"/>
        <v>42</v>
      </c>
      <c r="K52" s="4"/>
      <c r="L52" s="4">
        <f t="shared" si="25"/>
        <v>122.4</v>
      </c>
      <c r="M52" s="4"/>
      <c r="N52" s="4">
        <f t="shared" si="30"/>
        <v>2711.4</v>
      </c>
      <c r="O52" s="4"/>
      <c r="P52" s="4">
        <f t="shared" si="26"/>
        <v>11033.426308593749</v>
      </c>
      <c r="Q52" s="4"/>
      <c r="R52" s="6">
        <f t="shared" si="27"/>
        <v>998.65755000000013</v>
      </c>
      <c r="S52" s="4"/>
      <c r="T52" s="4">
        <f t="shared" si="28"/>
        <v>1331.5434000000002</v>
      </c>
      <c r="U52" s="4"/>
      <c r="V52" s="4">
        <f t="shared" si="29"/>
        <v>231.74625</v>
      </c>
      <c r="W52" s="4"/>
      <c r="X52" s="6">
        <f t="shared" si="31"/>
        <v>13595.37350859375</v>
      </c>
      <c r="Y52" s="7"/>
      <c r="AB52" s="7"/>
      <c r="AD52" s="7"/>
      <c r="AE52" s="7"/>
      <c r="AF52" s="7"/>
      <c r="AG52" s="7"/>
      <c r="AH52" s="4"/>
      <c r="AI52" s="4"/>
      <c r="AJ52" s="4"/>
    </row>
    <row r="53" spans="1:36" ht="15">
      <c r="A53" s="100">
        <v>42</v>
      </c>
      <c r="D53" s="230"/>
      <c r="E53" s="64" t="s">
        <v>78</v>
      </c>
      <c r="F53" s="4">
        <f t="shared" si="22"/>
        <v>48747.470000000008</v>
      </c>
      <c r="G53" s="4"/>
      <c r="H53" s="4">
        <f t="shared" si="23"/>
        <v>3729</v>
      </c>
      <c r="I53" s="4"/>
      <c r="J53" s="4">
        <f t="shared" si="24"/>
        <v>42</v>
      </c>
      <c r="K53" s="4"/>
      <c r="L53" s="4">
        <f t="shared" si="25"/>
        <v>122.4</v>
      </c>
      <c r="M53" s="4"/>
      <c r="N53" s="4">
        <f t="shared" si="30"/>
        <v>3893.4</v>
      </c>
      <c r="O53" s="4"/>
      <c r="P53" s="4">
        <f t="shared" si="26"/>
        <v>11033.426308593749</v>
      </c>
      <c r="Q53" s="4"/>
      <c r="R53" s="6">
        <f t="shared" si="27"/>
        <v>1462.4241000000002</v>
      </c>
      <c r="S53" s="4"/>
      <c r="T53" s="4">
        <f t="shared" si="28"/>
        <v>1949.8988000000004</v>
      </c>
      <c r="U53" s="4"/>
      <c r="V53" s="4">
        <f t="shared" si="29"/>
        <v>231.74625</v>
      </c>
      <c r="W53" s="4"/>
      <c r="X53" s="6">
        <f t="shared" si="31"/>
        <v>14677.49545859375</v>
      </c>
      <c r="Y53" s="7"/>
      <c r="AB53" s="7"/>
      <c r="AD53" s="7"/>
      <c r="AE53" s="7"/>
      <c r="AF53" s="7"/>
      <c r="AG53" s="7"/>
      <c r="AH53" s="4"/>
      <c r="AI53" s="4"/>
      <c r="AJ53" s="4"/>
    </row>
    <row r="54" spans="1:36" ht="15">
      <c r="A54" s="100">
        <v>43</v>
      </c>
      <c r="D54" s="230"/>
      <c r="E54" s="64" t="s">
        <v>78</v>
      </c>
      <c r="F54" s="4">
        <f t="shared" si="22"/>
        <v>71564.519232000021</v>
      </c>
      <c r="G54" s="4"/>
      <c r="H54" s="4">
        <f t="shared" si="23"/>
        <v>5475</v>
      </c>
      <c r="I54" s="4"/>
      <c r="J54" s="4">
        <f t="shared" si="24"/>
        <v>42</v>
      </c>
      <c r="K54" s="4"/>
      <c r="L54" s="4">
        <f t="shared" si="25"/>
        <v>122.4</v>
      </c>
      <c r="M54" s="4"/>
      <c r="N54" s="4">
        <f t="shared" si="30"/>
        <v>5639.4</v>
      </c>
      <c r="O54" s="4"/>
      <c r="P54" s="4">
        <f t="shared" si="26"/>
        <v>11033.426308593749</v>
      </c>
      <c r="Q54" s="4"/>
      <c r="R54" s="6">
        <f t="shared" si="27"/>
        <v>2146.9355769600006</v>
      </c>
      <c r="S54" s="4"/>
      <c r="T54" s="4">
        <f t="shared" si="28"/>
        <v>2862.5807692800008</v>
      </c>
      <c r="U54" s="4"/>
      <c r="V54" s="4">
        <f t="shared" si="29"/>
        <v>231.74625</v>
      </c>
      <c r="W54" s="4"/>
      <c r="X54" s="6">
        <f t="shared" si="31"/>
        <v>16274.688904833751</v>
      </c>
      <c r="Y54" s="7"/>
      <c r="AB54" s="7"/>
      <c r="AD54" s="7"/>
      <c r="AE54" s="7"/>
      <c r="AF54" s="7"/>
      <c r="AG54" s="7"/>
      <c r="AH54" s="4"/>
      <c r="AI54" s="4"/>
      <c r="AJ54" s="4"/>
    </row>
    <row r="55" spans="1:36" ht="15">
      <c r="A55" s="100">
        <v>44</v>
      </c>
      <c r="D55" s="230"/>
      <c r="E55" s="64" t="s">
        <v>78</v>
      </c>
      <c r="F55" s="4">
        <f t="shared" si="22"/>
        <v>6600</v>
      </c>
      <c r="G55" s="4"/>
      <c r="H55" s="4">
        <f t="shared" si="23"/>
        <v>0</v>
      </c>
      <c r="I55" s="4"/>
      <c r="J55" s="4">
        <f t="shared" si="24"/>
        <v>0</v>
      </c>
      <c r="K55" s="4"/>
      <c r="L55" s="4">
        <f t="shared" si="25"/>
        <v>0</v>
      </c>
      <c r="M55" s="4"/>
      <c r="N55" s="4">
        <f t="shared" si="30"/>
        <v>0</v>
      </c>
      <c r="O55" s="4"/>
      <c r="P55" s="4">
        <f t="shared" si="26"/>
        <v>0</v>
      </c>
      <c r="Q55" s="4"/>
      <c r="R55" s="6">
        <f t="shared" si="27"/>
        <v>0</v>
      </c>
      <c r="S55" s="4"/>
      <c r="T55" s="4">
        <f t="shared" si="28"/>
        <v>0</v>
      </c>
      <c r="U55" s="4"/>
      <c r="V55" s="4">
        <f t="shared" si="29"/>
        <v>0</v>
      </c>
      <c r="W55" s="4"/>
      <c r="X55" s="6">
        <f t="shared" si="31"/>
        <v>0</v>
      </c>
      <c r="Y55" s="7"/>
      <c r="AB55" s="7"/>
      <c r="AD55" s="7"/>
      <c r="AE55" s="7"/>
      <c r="AF55" s="7"/>
      <c r="AG55" s="7"/>
      <c r="AH55" s="4"/>
      <c r="AI55" s="4"/>
      <c r="AJ55" s="4"/>
    </row>
    <row r="56" spans="1:36" ht="15">
      <c r="A56" s="100">
        <v>45</v>
      </c>
      <c r="D56" s="230"/>
      <c r="E56" s="64" t="s">
        <v>78</v>
      </c>
      <c r="F56" s="4">
        <f t="shared" si="22"/>
        <v>6600</v>
      </c>
      <c r="G56" s="4"/>
      <c r="H56" s="4">
        <f t="shared" si="23"/>
        <v>0</v>
      </c>
      <c r="I56" s="4"/>
      <c r="J56" s="4">
        <f t="shared" si="24"/>
        <v>0</v>
      </c>
      <c r="K56" s="4"/>
      <c r="L56" s="4">
        <f t="shared" si="25"/>
        <v>0</v>
      </c>
      <c r="M56" s="4"/>
      <c r="N56" s="4">
        <f t="shared" si="30"/>
        <v>0</v>
      </c>
      <c r="O56" s="4"/>
      <c r="P56" s="4">
        <f t="shared" si="26"/>
        <v>0</v>
      </c>
      <c r="Q56" s="4"/>
      <c r="R56" s="6">
        <f t="shared" si="27"/>
        <v>0</v>
      </c>
      <c r="S56" s="4"/>
      <c r="T56" s="4">
        <f t="shared" si="28"/>
        <v>0</v>
      </c>
      <c r="U56" s="4"/>
      <c r="V56" s="4">
        <f t="shared" si="29"/>
        <v>0</v>
      </c>
      <c r="W56" s="4"/>
      <c r="X56" s="6">
        <f t="shared" si="31"/>
        <v>0</v>
      </c>
      <c r="Y56" s="7"/>
      <c r="AB56" s="7"/>
      <c r="AD56" s="7"/>
      <c r="AE56" s="7"/>
      <c r="AF56" s="7"/>
      <c r="AG56" s="7"/>
      <c r="AH56" s="4"/>
      <c r="AI56" s="4"/>
      <c r="AJ56" s="4"/>
    </row>
    <row r="57" spans="1:36" ht="15">
      <c r="A57" s="100">
        <v>46</v>
      </c>
      <c r="D57" s="230"/>
      <c r="E57" s="64" t="s">
        <v>76</v>
      </c>
      <c r="F57" s="4">
        <f t="shared" si="22"/>
        <v>24535.849304477819</v>
      </c>
      <c r="G57" s="4"/>
      <c r="H57" s="4">
        <f t="shared" si="23"/>
        <v>1877.0693940963231</v>
      </c>
      <c r="I57" s="4"/>
      <c r="J57" s="4">
        <f t="shared" si="24"/>
        <v>8.587899188675987</v>
      </c>
      <c r="K57" s="4"/>
      <c r="L57" s="4">
        <f t="shared" si="25"/>
        <v>1232.2408493008804</v>
      </c>
      <c r="M57" s="4"/>
      <c r="N57" s="4">
        <f t="shared" si="30"/>
        <v>3117.8981425858792</v>
      </c>
      <c r="O57" s="4"/>
      <c r="P57" s="4">
        <f t="shared" si="26"/>
        <v>2256.0464962830611</v>
      </c>
      <c r="Q57" s="4"/>
      <c r="R57" s="6">
        <f t="shared" si="27"/>
        <v>736.07547913433461</v>
      </c>
      <c r="S57" s="4"/>
      <c r="T57" s="4">
        <f t="shared" si="28"/>
        <v>981.43397217911286</v>
      </c>
      <c r="U57" s="4"/>
      <c r="V57" s="4">
        <f t="shared" si="29"/>
        <v>47.38603410365959</v>
      </c>
      <c r="W57" s="4"/>
      <c r="X57" s="6">
        <f t="shared" si="31"/>
        <v>4020.9419817001685</v>
      </c>
      <c r="Y57" s="7"/>
      <c r="AB57" s="7"/>
      <c r="AD57" s="7"/>
      <c r="AE57" s="7"/>
      <c r="AF57" s="7"/>
      <c r="AG57" s="7"/>
      <c r="AH57" s="4"/>
      <c r="AI57" s="4"/>
      <c r="AJ57" s="4"/>
    </row>
    <row r="58" spans="1:36" ht="15">
      <c r="A58" s="100">
        <v>47</v>
      </c>
      <c r="D58" s="230"/>
      <c r="E58" s="64" t="s">
        <v>76</v>
      </c>
      <c r="F58" s="4">
        <f t="shared" si="22"/>
        <v>9131.4600441337243</v>
      </c>
      <c r="G58" s="4"/>
      <c r="H58" s="4">
        <f t="shared" si="23"/>
        <v>698.48246734564702</v>
      </c>
      <c r="I58" s="4"/>
      <c r="J58" s="4">
        <f t="shared" si="24"/>
        <v>8.587899188675987</v>
      </c>
      <c r="K58" s="4"/>
      <c r="L58" s="4">
        <f t="shared" si="25"/>
        <v>1232.2408493008804</v>
      </c>
      <c r="M58" s="4"/>
      <c r="N58" s="4">
        <f t="shared" si="30"/>
        <v>1939.3112158352035</v>
      </c>
      <c r="O58" s="4"/>
      <c r="P58" s="4">
        <f t="shared" si="26"/>
        <v>2256.0464962830611</v>
      </c>
      <c r="Q58" s="4"/>
      <c r="R58" s="6">
        <f t="shared" si="27"/>
        <v>273.94380132401176</v>
      </c>
      <c r="S58" s="4"/>
      <c r="T58" s="4">
        <f t="shared" si="28"/>
        <v>365.25840176534899</v>
      </c>
      <c r="U58" s="4"/>
      <c r="V58" s="4">
        <f t="shared" si="29"/>
        <v>47.38603410365959</v>
      </c>
      <c r="W58" s="4"/>
      <c r="X58" s="6">
        <f t="shared" si="31"/>
        <v>2942.6347334760817</v>
      </c>
      <c r="Y58" s="7"/>
      <c r="AB58" s="7"/>
      <c r="AD58" s="7"/>
      <c r="AE58" s="7"/>
      <c r="AF58" s="7"/>
      <c r="AG58" s="7"/>
      <c r="AH58" s="4"/>
      <c r="AI58" s="4"/>
      <c r="AJ58" s="4"/>
    </row>
    <row r="59" spans="1:36" ht="15">
      <c r="A59" s="100">
        <v>48</v>
      </c>
      <c r="D59" s="230"/>
      <c r="E59" s="64" t="s">
        <v>76</v>
      </c>
      <c r="F59" s="4">
        <f t="shared" si="22"/>
        <v>10159.69847721483</v>
      </c>
      <c r="G59" s="4"/>
      <c r="H59" s="4">
        <f t="shared" si="23"/>
        <v>777.15417597047917</v>
      </c>
      <c r="I59" s="4"/>
      <c r="J59" s="4">
        <f t="shared" si="24"/>
        <v>5.6894675598326874</v>
      </c>
      <c r="K59" s="4"/>
      <c r="L59" s="4">
        <f t="shared" si="25"/>
        <v>816.35731672799307</v>
      </c>
      <c r="M59" s="4"/>
      <c r="N59" s="4">
        <f t="shared" si="30"/>
        <v>1599.2009602583048</v>
      </c>
      <c r="O59" s="4"/>
      <c r="P59" s="4">
        <f t="shared" si="26"/>
        <v>1494.626691822587</v>
      </c>
      <c r="Q59" s="4"/>
      <c r="R59" s="6">
        <f t="shared" si="27"/>
        <v>304.79095431644487</v>
      </c>
      <c r="S59" s="4"/>
      <c r="T59" s="4">
        <f t="shared" si="28"/>
        <v>406.38793908859321</v>
      </c>
      <c r="U59" s="4"/>
      <c r="V59" s="4">
        <f t="shared" si="29"/>
        <v>31.393161225901807</v>
      </c>
      <c r="W59" s="4"/>
      <c r="X59" s="6">
        <f t="shared" si="31"/>
        <v>2237.1987464535268</v>
      </c>
      <c r="Y59" s="7"/>
      <c r="AB59" s="7"/>
      <c r="AD59" s="7"/>
      <c r="AE59" s="7"/>
      <c r="AF59" s="7"/>
      <c r="AG59" s="7"/>
      <c r="AH59" s="4"/>
      <c r="AI59" s="4"/>
      <c r="AJ59" s="4"/>
    </row>
    <row r="60" spans="1:36" ht="15">
      <c r="A60" s="100">
        <v>49</v>
      </c>
      <c r="D60" s="230"/>
      <c r="E60" s="64" t="s">
        <v>76</v>
      </c>
      <c r="F60" s="4">
        <f t="shared" si="22"/>
        <v>16045.664316054972</v>
      </c>
      <c r="G60" s="4"/>
      <c r="H60" s="4">
        <f t="shared" si="23"/>
        <v>1227.4348942772376</v>
      </c>
      <c r="I60" s="4"/>
      <c r="J60" s="4">
        <f t="shared" si="24"/>
        <v>5.6894675598326874</v>
      </c>
      <c r="K60" s="4"/>
      <c r="L60" s="4">
        <f t="shared" si="25"/>
        <v>816.35731672799307</v>
      </c>
      <c r="M60" s="4"/>
      <c r="N60" s="4">
        <f t="shared" si="30"/>
        <v>2049.4816785650637</v>
      </c>
      <c r="O60" s="4"/>
      <c r="P60" s="4">
        <f t="shared" si="26"/>
        <v>1494.626691822587</v>
      </c>
      <c r="Q60" s="4"/>
      <c r="R60" s="6">
        <f t="shared" si="27"/>
        <v>481.36992948164908</v>
      </c>
      <c r="S60" s="4"/>
      <c r="T60" s="4">
        <f t="shared" si="28"/>
        <v>641.82657264219893</v>
      </c>
      <c r="U60" s="4"/>
      <c r="V60" s="4">
        <f t="shared" si="29"/>
        <v>31.393161225901807</v>
      </c>
      <c r="W60" s="4"/>
      <c r="X60" s="6">
        <f t="shared" si="31"/>
        <v>2649.2163551723365</v>
      </c>
      <c r="Y60" s="7"/>
      <c r="AB60" s="7"/>
      <c r="AD60" s="7"/>
      <c r="AE60" s="7"/>
      <c r="AF60" s="7"/>
      <c r="AG60" s="7"/>
      <c r="AH60" s="4"/>
      <c r="AI60" s="4"/>
      <c r="AJ60" s="4"/>
    </row>
    <row r="61" spans="1:36" ht="15">
      <c r="A61" s="100">
        <v>50</v>
      </c>
      <c r="D61" s="230"/>
      <c r="E61" s="64" t="s">
        <v>76</v>
      </c>
      <c r="F61" s="4">
        <f t="shared" si="22"/>
        <v>7823.029273705065</v>
      </c>
      <c r="G61" s="4"/>
      <c r="H61" s="4">
        <f t="shared" si="23"/>
        <v>598.477801889067</v>
      </c>
      <c r="I61" s="4"/>
      <c r="J61" s="4">
        <f t="shared" si="24"/>
        <v>5.6894675598326874</v>
      </c>
      <c r="K61" s="4"/>
      <c r="L61" s="4">
        <f t="shared" si="25"/>
        <v>816.35731672799307</v>
      </c>
      <c r="M61" s="4"/>
      <c r="N61" s="4">
        <f t="shared" si="30"/>
        <v>1420.5245861768926</v>
      </c>
      <c r="O61" s="4"/>
      <c r="P61" s="4">
        <f t="shared" si="26"/>
        <v>1494.626691822587</v>
      </c>
      <c r="Q61" s="4"/>
      <c r="R61" s="6">
        <f t="shared" si="27"/>
        <v>234.69087821115193</v>
      </c>
      <c r="S61" s="4"/>
      <c r="T61" s="4">
        <f t="shared" si="28"/>
        <v>312.92117094820259</v>
      </c>
      <c r="U61" s="4"/>
      <c r="V61" s="4">
        <f t="shared" si="29"/>
        <v>31.393161225901807</v>
      </c>
      <c r="W61" s="4"/>
      <c r="X61" s="6">
        <f t="shared" si="31"/>
        <v>2073.6319022078433</v>
      </c>
      <c r="Y61" s="7"/>
      <c r="AB61" s="7"/>
      <c r="AD61" s="7"/>
      <c r="AE61" s="7"/>
      <c r="AF61" s="7"/>
      <c r="AG61" s="7"/>
      <c r="AH61" s="4"/>
      <c r="AI61" s="4"/>
      <c r="AJ61" s="4"/>
    </row>
    <row r="62" spans="1:36" ht="15">
      <c r="A62" s="100">
        <v>51</v>
      </c>
      <c r="D62" s="230"/>
      <c r="E62" s="64" t="s">
        <v>76</v>
      </c>
      <c r="F62" s="4">
        <f t="shared" si="22"/>
        <v>7799.1800010315428</v>
      </c>
      <c r="G62" s="4"/>
      <c r="H62" s="4">
        <f t="shared" si="23"/>
        <v>596.5813127024561</v>
      </c>
      <c r="I62" s="4"/>
      <c r="J62" s="4">
        <f t="shared" si="24"/>
        <v>5.6894675598326874</v>
      </c>
      <c r="K62" s="4"/>
      <c r="L62" s="4">
        <f t="shared" si="25"/>
        <v>816.35731672799307</v>
      </c>
      <c r="M62" s="4"/>
      <c r="N62" s="4">
        <f t="shared" si="30"/>
        <v>1418.6280969902818</v>
      </c>
      <c r="O62" s="4"/>
      <c r="P62" s="4">
        <f t="shared" si="26"/>
        <v>1494.626691822587</v>
      </c>
      <c r="Q62" s="4"/>
      <c r="R62" s="6">
        <f t="shared" si="27"/>
        <v>233.97540003094625</v>
      </c>
      <c r="S62" s="4"/>
      <c r="T62" s="4">
        <f t="shared" si="28"/>
        <v>311.96720004126166</v>
      </c>
      <c r="U62" s="4"/>
      <c r="V62" s="4">
        <f t="shared" si="29"/>
        <v>31.393161225901807</v>
      </c>
      <c r="W62" s="4"/>
      <c r="X62" s="6">
        <f t="shared" si="31"/>
        <v>2071.9624531206964</v>
      </c>
      <c r="Y62" s="7"/>
      <c r="AB62" s="7"/>
      <c r="AD62" s="7"/>
      <c r="AE62" s="7"/>
      <c r="AF62" s="7"/>
      <c r="AG62" s="7"/>
      <c r="AH62" s="4"/>
      <c r="AI62" s="4"/>
      <c r="AJ62" s="4"/>
    </row>
    <row r="63" spans="1:36" ht="15">
      <c r="A63" s="100">
        <v>52</v>
      </c>
      <c r="D63" s="230"/>
      <c r="E63" s="64" t="s">
        <v>76</v>
      </c>
      <c r="F63" s="4">
        <f t="shared" si="22"/>
        <v>9238.6354506399966</v>
      </c>
      <c r="G63" s="4"/>
      <c r="H63" s="4">
        <f t="shared" si="23"/>
        <v>706.71314903921734</v>
      </c>
      <c r="I63" s="4"/>
      <c r="J63" s="4">
        <f t="shared" si="24"/>
        <v>5.6894675598326874</v>
      </c>
      <c r="K63" s="4"/>
      <c r="L63" s="4">
        <f t="shared" si="25"/>
        <v>816.35731672799307</v>
      </c>
      <c r="M63" s="4"/>
      <c r="N63" s="4">
        <f t="shared" si="30"/>
        <v>1528.7599333270432</v>
      </c>
      <c r="O63" s="4"/>
      <c r="P63" s="4">
        <f t="shared" si="26"/>
        <v>1494.626691822587</v>
      </c>
      <c r="Q63" s="4"/>
      <c r="R63" s="6">
        <f t="shared" si="27"/>
        <v>277.15906351919989</v>
      </c>
      <c r="S63" s="4"/>
      <c r="T63" s="4">
        <f t="shared" si="28"/>
        <v>369.54541802559987</v>
      </c>
      <c r="U63" s="4"/>
      <c r="V63" s="4">
        <f t="shared" si="29"/>
        <v>31.393161225901807</v>
      </c>
      <c r="W63" s="4"/>
      <c r="X63" s="6">
        <f t="shared" si="31"/>
        <v>2172.7243345932884</v>
      </c>
      <c r="Y63" s="7"/>
      <c r="AB63" s="7"/>
      <c r="AD63" s="7"/>
      <c r="AE63" s="7"/>
      <c r="AF63" s="7"/>
      <c r="AG63" s="7"/>
      <c r="AH63" s="4"/>
      <c r="AI63" s="4"/>
      <c r="AJ63" s="4"/>
    </row>
    <row r="64" spans="1:36" ht="15">
      <c r="A64" s="100">
        <v>53</v>
      </c>
      <c r="D64" s="230"/>
      <c r="E64" s="64" t="s">
        <v>76</v>
      </c>
      <c r="F64" s="4">
        <f t="shared" si="22"/>
        <v>10837.102740510109</v>
      </c>
      <c r="G64" s="4"/>
      <c r="H64" s="4">
        <f t="shared" si="23"/>
        <v>829.0367015756201</v>
      </c>
      <c r="I64" s="4"/>
      <c r="J64" s="4">
        <f t="shared" si="24"/>
        <v>5.6894675598326874</v>
      </c>
      <c r="K64" s="4"/>
      <c r="L64" s="4">
        <f t="shared" si="25"/>
        <v>816.35731672799307</v>
      </c>
      <c r="M64" s="4"/>
      <c r="N64" s="4">
        <f t="shared" si="30"/>
        <v>1651.0834858634457</v>
      </c>
      <c r="O64" s="4"/>
      <c r="P64" s="4">
        <f t="shared" si="26"/>
        <v>1494.626691822587</v>
      </c>
      <c r="Q64" s="4"/>
      <c r="R64" s="6">
        <f t="shared" si="27"/>
        <v>325.11308221530328</v>
      </c>
      <c r="S64" s="4"/>
      <c r="T64" s="4">
        <f t="shared" si="28"/>
        <v>433.48410962040435</v>
      </c>
      <c r="U64" s="4"/>
      <c r="V64" s="4">
        <f t="shared" si="29"/>
        <v>31.393161225901807</v>
      </c>
      <c r="W64" s="4"/>
      <c r="X64" s="6">
        <f t="shared" si="31"/>
        <v>2284.6170448841963</v>
      </c>
      <c r="Y64" s="7"/>
      <c r="AB64" s="7"/>
      <c r="AD64" s="7"/>
      <c r="AE64" s="7"/>
      <c r="AF64" s="7"/>
      <c r="AG64" s="7"/>
      <c r="AH64" s="4"/>
      <c r="AI64" s="4"/>
      <c r="AJ64" s="4"/>
    </row>
    <row r="65" spans="1:253" ht="15">
      <c r="A65" s="100">
        <v>54</v>
      </c>
      <c r="D65" s="230"/>
      <c r="E65" s="64" t="s">
        <v>76</v>
      </c>
      <c r="F65" s="4">
        <f t="shared" si="22"/>
        <v>16499.455923514794</v>
      </c>
      <c r="G65" s="4"/>
      <c r="H65" s="4">
        <f t="shared" si="23"/>
        <v>1262.2490172028804</v>
      </c>
      <c r="I65" s="4"/>
      <c r="J65" s="4">
        <f t="shared" si="24"/>
        <v>5.6894675598326874</v>
      </c>
      <c r="K65" s="4"/>
      <c r="L65" s="4">
        <f t="shared" si="25"/>
        <v>816.35731672799307</v>
      </c>
      <c r="M65" s="4"/>
      <c r="N65" s="4">
        <f t="shared" si="30"/>
        <v>2084.2958014907063</v>
      </c>
      <c r="O65" s="4"/>
      <c r="P65" s="4">
        <f t="shared" si="26"/>
        <v>1494.626691822587</v>
      </c>
      <c r="Q65" s="4"/>
      <c r="R65" s="6">
        <f t="shared" si="27"/>
        <v>494.98367770544377</v>
      </c>
      <c r="S65" s="4"/>
      <c r="T65" s="4">
        <f t="shared" si="28"/>
        <v>659.97823694059173</v>
      </c>
      <c r="U65" s="4"/>
      <c r="V65" s="4">
        <f t="shared" si="29"/>
        <v>31.393161225901807</v>
      </c>
      <c r="W65" s="4"/>
      <c r="X65" s="6">
        <f t="shared" si="31"/>
        <v>2680.981767694524</v>
      </c>
      <c r="Y65" s="7"/>
      <c r="AB65" s="7"/>
      <c r="AD65" s="7"/>
      <c r="AE65" s="7"/>
      <c r="AF65" s="7"/>
      <c r="AG65" s="7"/>
      <c r="AH65" s="4"/>
      <c r="AI65" s="4"/>
      <c r="AJ65" s="4"/>
    </row>
    <row r="66" spans="1:253" ht="15">
      <c r="A66" s="100">
        <v>55</v>
      </c>
      <c r="D66" s="230"/>
      <c r="E66" s="64" t="s">
        <v>76</v>
      </c>
      <c r="F66" s="4">
        <f t="shared" si="22"/>
        <v>21953.51607359184</v>
      </c>
      <c r="G66" s="4"/>
      <c r="H66" s="4">
        <f t="shared" si="23"/>
        <v>1386.6045224392235</v>
      </c>
      <c r="I66" s="4"/>
      <c r="J66" s="4">
        <f t="shared" si="24"/>
        <v>5.6894675598326874</v>
      </c>
      <c r="K66" s="4"/>
      <c r="L66" s="4">
        <f t="shared" si="25"/>
        <v>816.35731672799307</v>
      </c>
      <c r="M66" s="4"/>
      <c r="N66" s="4">
        <f t="shared" si="30"/>
        <v>2208.6513067270494</v>
      </c>
      <c r="O66" s="4"/>
      <c r="P66" s="4">
        <f t="shared" si="26"/>
        <v>1494.626691822587</v>
      </c>
      <c r="Q66" s="4"/>
      <c r="R66" s="6">
        <f t="shared" si="27"/>
        <v>658.60548220775524</v>
      </c>
      <c r="S66" s="4"/>
      <c r="T66" s="4">
        <f t="shared" si="28"/>
        <v>878.14064294367358</v>
      </c>
      <c r="U66" s="4"/>
      <c r="V66" s="4">
        <f t="shared" si="29"/>
        <v>31.393161225901807</v>
      </c>
      <c r="W66" s="4"/>
      <c r="X66" s="6">
        <f t="shared" si="31"/>
        <v>3062.7659781999178</v>
      </c>
      <c r="Y66" s="7"/>
      <c r="AB66" s="7"/>
      <c r="AD66" s="7"/>
      <c r="AE66" s="7"/>
      <c r="AF66" s="7"/>
      <c r="AG66" s="7"/>
      <c r="AH66" s="4"/>
      <c r="AI66" s="4"/>
      <c r="AJ66" s="4"/>
    </row>
    <row r="67" spans="1:253" ht="15">
      <c r="A67" s="100">
        <v>56</v>
      </c>
      <c r="D67" s="230"/>
      <c r="E67" s="64" t="s">
        <v>76</v>
      </c>
      <c r="F67" s="4">
        <f t="shared" si="22"/>
        <v>43293.613261628445</v>
      </c>
      <c r="G67" s="4"/>
      <c r="H67" s="4">
        <f t="shared" si="23"/>
        <v>1696.1386503967876</v>
      </c>
      <c r="I67" s="4"/>
      <c r="J67" s="4">
        <f t="shared" si="24"/>
        <v>5.6894675598326874</v>
      </c>
      <c r="K67" s="4"/>
      <c r="L67" s="4">
        <f t="shared" si="25"/>
        <v>816.35731672799307</v>
      </c>
      <c r="M67" s="4"/>
      <c r="N67" s="4">
        <f t="shared" si="30"/>
        <v>2518.1854346846135</v>
      </c>
      <c r="O67" s="4"/>
      <c r="P67" s="4">
        <f t="shared" si="26"/>
        <v>1494.626691822587</v>
      </c>
      <c r="Q67" s="4"/>
      <c r="R67" s="6">
        <f t="shared" si="27"/>
        <v>1298.8083978488532</v>
      </c>
      <c r="S67" s="4"/>
      <c r="T67" s="4">
        <f t="shared" si="28"/>
        <v>1731.7445304651378</v>
      </c>
      <c r="U67" s="4"/>
      <c r="V67" s="4">
        <f t="shared" si="29"/>
        <v>31.393161225901807</v>
      </c>
      <c r="W67" s="4"/>
      <c r="X67" s="6">
        <f t="shared" si="31"/>
        <v>4556.5727813624799</v>
      </c>
      <c r="Y67" s="7"/>
      <c r="AB67" s="7"/>
      <c r="AD67" s="7"/>
      <c r="AE67" s="7"/>
      <c r="AF67" s="7"/>
      <c r="AG67" s="7"/>
      <c r="AH67" s="4"/>
      <c r="AI67" s="4"/>
      <c r="AJ67" s="4"/>
    </row>
    <row r="68" spans="1:253" ht="15">
      <c r="A68" s="100">
        <v>57</v>
      </c>
      <c r="C68" s="82"/>
      <c r="D68" s="81"/>
      <c r="E68" s="1"/>
      <c r="F68" s="79"/>
      <c r="G68" s="6"/>
      <c r="H68" s="129"/>
      <c r="I68" s="6"/>
      <c r="J68" s="79"/>
      <c r="K68" s="6"/>
      <c r="L68" s="79"/>
      <c r="M68" s="6"/>
      <c r="N68" s="79"/>
      <c r="O68" s="6"/>
      <c r="P68" s="79"/>
      <c r="Q68" s="6"/>
      <c r="R68" s="79"/>
      <c r="S68" s="6"/>
      <c r="T68" s="79"/>
      <c r="U68" s="6"/>
      <c r="V68" s="79"/>
      <c r="W68" s="6"/>
      <c r="X68" s="79"/>
      <c r="Y68" s="7"/>
      <c r="AB68" s="7"/>
      <c r="AD68" s="7"/>
      <c r="AE68" s="7"/>
      <c r="AF68" s="7"/>
      <c r="AG68" s="7"/>
      <c r="AH68" s="4"/>
      <c r="AI68" s="4"/>
      <c r="AJ68" s="4"/>
    </row>
    <row r="69" spans="1:253" ht="15.75" thickBot="1">
      <c r="A69" s="100">
        <v>58</v>
      </c>
      <c r="C69" s="10" t="s">
        <v>28</v>
      </c>
      <c r="E69" s="1"/>
      <c r="F69" s="5">
        <f>SUM(F43:F67)</f>
        <v>745934.15609850327</v>
      </c>
      <c r="G69" s="4"/>
      <c r="H69" s="5">
        <f>SUM(H43:H67)</f>
        <v>54145.942086934941</v>
      </c>
      <c r="I69" s="4"/>
      <c r="J69" s="5">
        <f>SUM(J43:J67)</f>
        <v>572.38100641584617</v>
      </c>
      <c r="K69" s="4"/>
      <c r="L69" s="5">
        <f>SUM(L43:L67)</f>
        <v>11280.497549153701</v>
      </c>
      <c r="M69" s="4"/>
      <c r="N69" s="5">
        <f>SUM(N43:N67)</f>
        <v>65998.820642504492</v>
      </c>
      <c r="O69" s="4"/>
      <c r="P69" s="5">
        <f>SUM(P43:P67)</f>
        <v>150364.84892209424</v>
      </c>
      <c r="Q69" s="4"/>
      <c r="R69" s="5">
        <f>SUM(R43:R67)</f>
        <v>21982.0246829551</v>
      </c>
      <c r="S69" s="4"/>
      <c r="T69" s="5">
        <f>SUM(T43:T67)</f>
        <v>29309.36624394012</v>
      </c>
      <c r="U69" s="4"/>
      <c r="V69" s="5">
        <f>SUM(V43:V67)</f>
        <v>3158.2655192404345</v>
      </c>
      <c r="W69" s="4"/>
      <c r="X69" s="5">
        <f>SUM(X43:X67)</f>
        <v>204814.50536823008</v>
      </c>
      <c r="Y69" s="7"/>
      <c r="AB69" s="7"/>
      <c r="AD69" s="7"/>
      <c r="AE69" s="7"/>
      <c r="AF69" s="7"/>
      <c r="AG69" s="7"/>
      <c r="AH69" s="4"/>
      <c r="AI69" s="4"/>
      <c r="AJ69" s="4"/>
    </row>
    <row r="70" spans="1:253" ht="15.75" thickTop="1">
      <c r="A70" s="100">
        <v>59</v>
      </c>
      <c r="C70" s="7"/>
      <c r="D70" s="7"/>
      <c r="E70" s="1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7"/>
      <c r="AB70" s="7"/>
      <c r="AD70" s="7"/>
      <c r="AE70" s="7"/>
      <c r="AF70" s="7"/>
      <c r="AG70" s="7"/>
      <c r="AH70" s="4"/>
      <c r="AI70" s="4"/>
      <c r="AJ70" s="4"/>
    </row>
    <row r="71" spans="1:253" ht="15">
      <c r="A71" s="100">
        <v>60</v>
      </c>
      <c r="B71" s="83"/>
      <c r="C71" s="83"/>
      <c r="D71" s="84"/>
      <c r="E71" s="83"/>
      <c r="F71" s="4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83"/>
      <c r="AB71" s="7"/>
      <c r="AD71" s="7"/>
      <c r="AE71" s="7"/>
      <c r="AF71" s="7"/>
      <c r="AG71" s="7"/>
      <c r="AH71" s="4"/>
      <c r="AI71" s="4"/>
      <c r="AJ71" s="4"/>
      <c r="AK71" s="226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83"/>
      <c r="FG71" s="83"/>
      <c r="FH71" s="83"/>
      <c r="FI71" s="83"/>
      <c r="FJ71" s="83"/>
      <c r="FK71" s="83"/>
      <c r="FL71" s="83"/>
      <c r="FM71" s="83"/>
      <c r="FN71" s="83"/>
      <c r="FO71" s="83"/>
      <c r="FP71" s="83"/>
      <c r="FQ71" s="83"/>
      <c r="FR71" s="83"/>
      <c r="FS71" s="83"/>
      <c r="FT71" s="83"/>
      <c r="FU71" s="83"/>
      <c r="FV71" s="83"/>
      <c r="FW71" s="83"/>
      <c r="FX71" s="83"/>
      <c r="FY71" s="83"/>
      <c r="FZ71" s="83"/>
      <c r="GA71" s="83"/>
      <c r="GB71" s="83"/>
      <c r="GC71" s="83"/>
      <c r="GD71" s="83"/>
      <c r="GE71" s="83"/>
      <c r="GF71" s="83"/>
      <c r="GG71" s="83"/>
      <c r="GH71" s="83"/>
      <c r="GI71" s="83"/>
      <c r="GJ71" s="83"/>
      <c r="GK71" s="83"/>
      <c r="GL71" s="83"/>
      <c r="GM71" s="83"/>
      <c r="GN71" s="83"/>
      <c r="GO71" s="83"/>
      <c r="GP71" s="83"/>
      <c r="GQ71" s="83"/>
      <c r="GR71" s="83"/>
      <c r="GS71" s="83"/>
      <c r="GT71" s="83"/>
      <c r="GU71" s="83"/>
      <c r="GV71" s="83"/>
      <c r="GW71" s="83"/>
      <c r="GX71" s="83"/>
      <c r="GY71" s="83"/>
      <c r="GZ71" s="83"/>
      <c r="HA71" s="83"/>
      <c r="HB71" s="83"/>
      <c r="HC71" s="83"/>
      <c r="HD71" s="83"/>
      <c r="HE71" s="83"/>
      <c r="HF71" s="83"/>
      <c r="HG71" s="83"/>
      <c r="HH71" s="83"/>
      <c r="HI71" s="83"/>
      <c r="HJ71" s="83"/>
      <c r="HK71" s="83"/>
      <c r="HL71" s="83"/>
      <c r="HM71" s="83"/>
      <c r="HN71" s="83"/>
      <c r="HO71" s="83"/>
      <c r="HP71" s="83"/>
      <c r="HQ71" s="83"/>
      <c r="HR71" s="83"/>
      <c r="HS71" s="83"/>
      <c r="HT71" s="83"/>
      <c r="HU71" s="83"/>
      <c r="HV71" s="83"/>
      <c r="HW71" s="83"/>
      <c r="HX71" s="83"/>
      <c r="HY71" s="83"/>
      <c r="HZ71" s="83"/>
      <c r="IA71" s="83"/>
      <c r="IB71" s="83"/>
      <c r="IC71" s="83"/>
      <c r="ID71" s="83"/>
      <c r="IE71" s="83"/>
      <c r="IF71" s="83"/>
      <c r="IG71" s="83"/>
      <c r="IH71" s="83"/>
      <c r="II71" s="83"/>
      <c r="IJ71" s="83"/>
      <c r="IK71" s="83"/>
      <c r="IL71" s="83"/>
      <c r="IM71" s="83"/>
      <c r="IN71" s="83"/>
      <c r="IO71" s="83"/>
      <c r="IP71" s="83"/>
      <c r="IQ71" s="83"/>
      <c r="IR71" s="83"/>
      <c r="IS71" s="83"/>
    </row>
    <row r="72" spans="1:253" ht="15">
      <c r="A72" s="100">
        <v>61</v>
      </c>
      <c r="D72" s="85"/>
      <c r="E72" s="1"/>
      <c r="H72" s="7"/>
      <c r="J72" s="7"/>
      <c r="L72" s="7"/>
      <c r="P72" s="7"/>
      <c r="R72" s="7"/>
      <c r="T72" s="7"/>
      <c r="V72" s="7"/>
      <c r="Y72" s="7"/>
      <c r="AB72" s="7"/>
      <c r="AD72" s="7"/>
      <c r="AE72" s="7"/>
      <c r="AF72" s="7"/>
      <c r="AG72" s="7"/>
      <c r="AK72" s="22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</row>
    <row r="73" spans="1:253" ht="15">
      <c r="A73" s="100">
        <v>62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AB73" s="7"/>
      <c r="AD73" s="7"/>
      <c r="AE73" s="7"/>
      <c r="AF73" s="7"/>
      <c r="AG73" s="7"/>
      <c r="AK73" s="22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</row>
    <row r="74" spans="1:253" ht="15">
      <c r="A74" s="100">
        <v>63</v>
      </c>
      <c r="C74" s="7"/>
      <c r="D74" s="7"/>
      <c r="E74" s="65" t="s">
        <v>1321</v>
      </c>
      <c r="F74" s="7"/>
      <c r="G74" s="7"/>
      <c r="H74" s="7"/>
      <c r="I74" s="68" t="s">
        <v>1323</v>
      </c>
      <c r="J74" s="7"/>
      <c r="K74" s="7"/>
      <c r="L74" s="7"/>
      <c r="M74" s="68" t="s">
        <v>29</v>
      </c>
      <c r="N74" s="7"/>
      <c r="O74" s="7"/>
      <c r="P74" s="7"/>
      <c r="Q74" s="68" t="s">
        <v>13</v>
      </c>
      <c r="R74" s="7"/>
      <c r="S74" s="7"/>
      <c r="T74" s="7"/>
      <c r="U74" s="7"/>
      <c r="V74" s="7"/>
      <c r="W74" s="7"/>
      <c r="X74" s="7"/>
      <c r="Y74" s="7"/>
      <c r="AB74" s="7"/>
      <c r="AD74" s="7"/>
      <c r="AE74" s="7"/>
      <c r="AF74" s="7"/>
      <c r="AG74" s="7"/>
      <c r="AK74" s="22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</row>
    <row r="75" spans="1:253" ht="15">
      <c r="A75" s="100">
        <v>64</v>
      </c>
      <c r="E75" s="86">
        <v>1</v>
      </c>
      <c r="F75" s="86">
        <v>0</v>
      </c>
      <c r="H75" s="86">
        <f>E75</f>
        <v>1</v>
      </c>
      <c r="I75" s="87"/>
      <c r="J75" s="86">
        <f>F75</f>
        <v>0</v>
      </c>
      <c r="L75" s="86">
        <f>H75</f>
        <v>1</v>
      </c>
      <c r="M75" s="87"/>
      <c r="N75" s="86">
        <f>J75</f>
        <v>0</v>
      </c>
      <c r="P75" s="86">
        <f>L75</f>
        <v>1</v>
      </c>
      <c r="Q75" s="87"/>
      <c r="R75" s="86">
        <f>N75</f>
        <v>0</v>
      </c>
      <c r="T75" s="7"/>
      <c r="U75" s="7"/>
      <c r="V75" s="7"/>
      <c r="W75" s="7"/>
      <c r="X75" s="7"/>
      <c r="Y75" s="7"/>
      <c r="AB75" s="7"/>
      <c r="AD75" s="7"/>
      <c r="AE75" s="7"/>
      <c r="AF75" s="7"/>
      <c r="AG75" s="7"/>
      <c r="AK75" s="22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</row>
    <row r="76" spans="1:253" ht="15">
      <c r="A76" s="100">
        <v>65</v>
      </c>
      <c r="C76" s="1" t="s">
        <v>421</v>
      </c>
      <c r="E76" s="6">
        <f>F69*E75</f>
        <v>745934.15609850327</v>
      </c>
      <c r="F76" s="6">
        <f>F69-E76</f>
        <v>0</v>
      </c>
      <c r="G76" s="6"/>
      <c r="H76" s="6">
        <v>0</v>
      </c>
      <c r="I76" s="6"/>
      <c r="J76" s="6">
        <v>0</v>
      </c>
      <c r="K76" s="6"/>
      <c r="L76" s="6">
        <f>N69*L75</f>
        <v>65998.820642504492</v>
      </c>
      <c r="M76" s="6"/>
      <c r="N76" s="6">
        <f>N69-L76</f>
        <v>0</v>
      </c>
      <c r="O76" s="6"/>
      <c r="P76" s="6">
        <f>X69*P75</f>
        <v>204814.50536823008</v>
      </c>
      <c r="Q76" s="6"/>
      <c r="R76" s="6">
        <f>X69-P76</f>
        <v>0</v>
      </c>
      <c r="T76" s="7"/>
      <c r="U76" s="7"/>
      <c r="V76" s="7"/>
      <c r="W76" s="7"/>
      <c r="X76" s="7"/>
      <c r="Y76" s="7"/>
      <c r="Z76" s="1"/>
      <c r="AA76" s="1"/>
      <c r="AC76" s="1"/>
    </row>
    <row r="77" spans="1:253" ht="15">
      <c r="A77" s="100">
        <v>66</v>
      </c>
      <c r="C77" s="1" t="s">
        <v>422</v>
      </c>
      <c r="E77" s="6">
        <v>0</v>
      </c>
      <c r="F77" s="6">
        <v>0</v>
      </c>
      <c r="G77" s="6"/>
      <c r="H77" s="6">
        <f>+'wp-b4 Shared Services'!$F$110*H75</f>
        <v>150735.73678661301</v>
      </c>
      <c r="I77" s="6"/>
      <c r="J77" s="6">
        <f>+'wp-b4 Shared Services'!$F$110*J75</f>
        <v>0</v>
      </c>
      <c r="K77" s="6"/>
      <c r="L77" s="6">
        <f>+'wp-b4 Shared Services'!$N$110*L75</f>
        <v>11401.802249501437</v>
      </c>
      <c r="M77" s="6"/>
      <c r="N77" s="6">
        <f>+'wp-b4 Shared Services'!$N$110*N75</f>
        <v>0</v>
      </c>
      <c r="O77" s="6"/>
      <c r="P77" s="6">
        <f>+'wp-b4 Shared Services'!$X$110*P75</f>
        <v>35910.559616897182</v>
      </c>
      <c r="Q77" s="6"/>
      <c r="R77" s="6">
        <f>+'wp-b4 Shared Services'!$X$110*R75</f>
        <v>0</v>
      </c>
      <c r="T77" s="7"/>
      <c r="U77" s="7"/>
      <c r="V77" s="7"/>
      <c r="W77" s="7"/>
      <c r="X77" s="7"/>
      <c r="Y77" s="7"/>
      <c r="Z77" s="1"/>
      <c r="AA77" s="1"/>
      <c r="AC77" s="1"/>
    </row>
    <row r="78" spans="1:253" ht="15">
      <c r="A78" s="100">
        <v>67</v>
      </c>
      <c r="D78" s="1" t="s">
        <v>5</v>
      </c>
      <c r="E78" s="79">
        <f>SUM(E76:E77)</f>
        <v>745934.15609850327</v>
      </c>
      <c r="F78" s="79">
        <f>SUM(F76:F77)</f>
        <v>0</v>
      </c>
      <c r="G78" s="6"/>
      <c r="H78" s="79">
        <f>SUM(H76:H77)</f>
        <v>150735.73678661301</v>
      </c>
      <c r="I78" s="4"/>
      <c r="J78" s="79">
        <f>SUM(J76:J77)</f>
        <v>0</v>
      </c>
      <c r="K78" s="6"/>
      <c r="L78" s="79">
        <f>SUM(L76:L77)</f>
        <v>77400.622892005922</v>
      </c>
      <c r="M78" s="6"/>
      <c r="N78" s="79">
        <f>SUM(N76:N77)</f>
        <v>0</v>
      </c>
      <c r="O78" s="6"/>
      <c r="P78" s="79">
        <f>SUM(P76:P77)</f>
        <v>240725.06498512725</v>
      </c>
      <c r="Q78" s="6"/>
      <c r="R78" s="79">
        <f>SUM(R76:R77)</f>
        <v>0</v>
      </c>
      <c r="S78" s="6"/>
      <c r="T78" s="79">
        <f>SUM(E78:R78)</f>
        <v>1214795.5807622494</v>
      </c>
      <c r="Z78" s="1"/>
      <c r="AA78" s="1"/>
      <c r="AC78" s="1"/>
    </row>
    <row r="79" spans="1:253" ht="15">
      <c r="A79" s="100">
        <v>68</v>
      </c>
      <c r="E79" s="6"/>
      <c r="F79" s="6"/>
      <c r="G79" s="6"/>
      <c r="H79" s="4"/>
      <c r="I79" s="4"/>
      <c r="J79" s="4"/>
      <c r="K79" s="6"/>
      <c r="L79" s="4"/>
      <c r="M79" s="6"/>
      <c r="N79" s="4"/>
      <c r="O79" s="6"/>
      <c r="P79" s="4"/>
      <c r="Q79" s="6"/>
      <c r="R79" s="4"/>
      <c r="S79" s="6"/>
      <c r="T79" s="4"/>
      <c r="Z79" s="1"/>
      <c r="AA79" s="1"/>
      <c r="AC79" s="1"/>
    </row>
    <row r="80" spans="1:253" ht="15">
      <c r="A80" s="100">
        <v>69</v>
      </c>
      <c r="C80" s="1" t="s">
        <v>32</v>
      </c>
      <c r="E80" s="102">
        <f>+SUMIF('Co. 345 - Dec 2017 UE TB'!$E:$E,'Wp-b Salary'!E74,'Co. 345 - Dec 2017 UE TB'!$D:$D)</f>
        <v>653429.15000000014</v>
      </c>
      <c r="F80" s="102">
        <v>0</v>
      </c>
      <c r="G80" s="80"/>
      <c r="H80" s="102">
        <f>+SUMIF('Co. 345 - Dec 2017 UE TB'!$E:$E,'Wp-b Salary'!I74,'Co. 345 - Dec 2017 UE TB'!$D:$D)</f>
        <v>137409.13999999998</v>
      </c>
      <c r="I80" s="80"/>
      <c r="J80" s="102">
        <v>0</v>
      </c>
      <c r="K80" s="80"/>
      <c r="L80" s="102">
        <f>+SUMIF('Co. 345 - Dec 2017 UE TB'!$E:$E,'Wp-b Salary'!M74,'Co. 345 - Dec 2017 UE TB'!$D:$D)</f>
        <v>58385.81</v>
      </c>
      <c r="M80" s="80"/>
      <c r="N80" s="102">
        <v>0</v>
      </c>
      <c r="O80" s="80"/>
      <c r="P80" s="102">
        <f>+SUMIF('Co. 345 - Dec 2017 UE TB'!$E:$E,'Wp-b Salary'!Q74,'Co. 345 - Dec 2017 UE TB'!$D:$D)</f>
        <v>183279.74</v>
      </c>
      <c r="Q80" s="80"/>
      <c r="R80" s="102">
        <v>0</v>
      </c>
      <c r="S80" s="80"/>
      <c r="T80" s="80">
        <f>SUM(E80:R80)</f>
        <v>1032503.8400000001</v>
      </c>
      <c r="Z80" s="1"/>
      <c r="AA80" s="1"/>
      <c r="AC80" s="1"/>
    </row>
    <row r="81" spans="1:253" ht="15">
      <c r="A81" s="100">
        <v>70</v>
      </c>
      <c r="E81" s="6"/>
      <c r="F81" s="6"/>
      <c r="G81" s="6"/>
      <c r="H81" s="79"/>
      <c r="I81" s="4"/>
      <c r="J81" s="79"/>
      <c r="K81" s="6"/>
      <c r="L81" s="79"/>
      <c r="M81" s="6"/>
      <c r="N81" s="79"/>
      <c r="O81" s="6"/>
      <c r="P81" s="79"/>
      <c r="Q81" s="6"/>
      <c r="R81" s="79"/>
      <c r="S81" s="6"/>
      <c r="T81" s="79"/>
      <c r="Z81" s="1"/>
      <c r="AA81" s="1"/>
      <c r="AC81" s="1"/>
    </row>
    <row r="82" spans="1:253" ht="15.75" thickBot="1">
      <c r="A82" s="100">
        <v>71</v>
      </c>
      <c r="B82" s="10"/>
      <c r="C82" s="10" t="s">
        <v>33</v>
      </c>
      <c r="D82" s="10"/>
      <c r="E82" s="88">
        <f>E78-E80</f>
        <v>92505.00609850313</v>
      </c>
      <c r="F82" s="88">
        <f>F78-F80</f>
        <v>0</v>
      </c>
      <c r="G82" s="89"/>
      <c r="H82" s="88">
        <f>H78-H80</f>
        <v>13326.596786613023</v>
      </c>
      <c r="I82" s="90"/>
      <c r="J82" s="88">
        <f>J78-J80</f>
        <v>0</v>
      </c>
      <c r="K82" s="89"/>
      <c r="L82" s="88">
        <f>L78-L80</f>
        <v>19014.812892005924</v>
      </c>
      <c r="M82" s="89"/>
      <c r="N82" s="88">
        <f>N78-N80</f>
        <v>0</v>
      </c>
      <c r="O82" s="89"/>
      <c r="P82" s="88">
        <f>P78-P80</f>
        <v>57445.324985127256</v>
      </c>
      <c r="Q82" s="89"/>
      <c r="R82" s="88">
        <f>R78-R80</f>
        <v>0</v>
      </c>
      <c r="S82" s="89"/>
      <c r="T82" s="88">
        <f>SUM(E82:R82)</f>
        <v>182291.74076224933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8"/>
      <c r="AI82" s="8"/>
      <c r="AJ82" s="8"/>
      <c r="AK82" s="63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</row>
    <row r="83" spans="1:253" ht="15.75" thickTop="1">
      <c r="A83" s="100">
        <v>72</v>
      </c>
      <c r="E83" s="91" t="s">
        <v>30</v>
      </c>
      <c r="F83" s="72" t="s">
        <v>31</v>
      </c>
      <c r="H83" s="66" t="s">
        <v>30</v>
      </c>
      <c r="I83" s="66"/>
      <c r="J83" s="66" t="s">
        <v>31</v>
      </c>
      <c r="L83" s="66" t="s">
        <v>30</v>
      </c>
      <c r="M83" s="66"/>
      <c r="N83" s="66" t="s">
        <v>31</v>
      </c>
      <c r="O83" s="7"/>
      <c r="P83" s="66" t="s">
        <v>30</v>
      </c>
      <c r="Q83" s="66"/>
      <c r="R83" s="66" t="s">
        <v>31</v>
      </c>
      <c r="W83" s="7"/>
      <c r="X83" s="7"/>
      <c r="Z83" s="1"/>
      <c r="AA83" s="1"/>
      <c r="AC83" s="1"/>
    </row>
    <row r="84" spans="1:253" ht="15">
      <c r="E84" s="144"/>
      <c r="H84" s="7"/>
      <c r="I84" s="7"/>
      <c r="J84" s="7"/>
      <c r="L84" s="7"/>
      <c r="N84" s="7"/>
      <c r="P84" s="7"/>
      <c r="Q84" s="10"/>
      <c r="R84" s="7"/>
      <c r="T84" s="7"/>
    </row>
    <row r="85" spans="1:253">
      <c r="E85" s="158">
        <f>E82/E80</f>
        <v>0.1415685328677227</v>
      </c>
      <c r="H85" s="158">
        <f>H82/H80</f>
        <v>9.6984791452832217E-2</v>
      </c>
      <c r="I85" s="7"/>
      <c r="J85" s="7"/>
      <c r="L85" s="158">
        <f>L82/L80</f>
        <v>0.32567524355671224</v>
      </c>
      <c r="N85" s="7"/>
      <c r="P85" s="158">
        <f>P82/P80</f>
        <v>0.31342976034954689</v>
      </c>
      <c r="R85" s="7"/>
      <c r="T85" s="158">
        <f>T82/T80</f>
        <v>0.17655308745607118</v>
      </c>
      <c r="X85" s="7"/>
    </row>
    <row r="86" spans="1:253">
      <c r="H86" s="7"/>
      <c r="I86" s="7"/>
      <c r="J86" s="92"/>
      <c r="L86" s="7"/>
      <c r="N86" s="7"/>
      <c r="P86" s="7"/>
      <c r="R86" s="7"/>
      <c r="T86" s="7"/>
      <c r="X86" s="7"/>
    </row>
    <row r="87" spans="1:253">
      <c r="H87" s="7"/>
      <c r="I87" s="7"/>
      <c r="J87" s="7"/>
      <c r="L87" s="7"/>
      <c r="N87" s="7"/>
      <c r="P87" s="7"/>
      <c r="R87" s="7"/>
      <c r="T87" s="7"/>
      <c r="X87" s="7"/>
    </row>
    <row r="88" spans="1:253">
      <c r="H88" s="7"/>
      <c r="I88" s="7"/>
      <c r="J88" s="7"/>
      <c r="L88" s="93"/>
      <c r="N88" s="7"/>
      <c r="Q88" s="7"/>
      <c r="T88" s="7"/>
      <c r="X88" s="7"/>
    </row>
    <row r="89" spans="1:253">
      <c r="H89" s="7"/>
      <c r="I89" s="7"/>
      <c r="J89" s="7"/>
      <c r="L89" s="11"/>
      <c r="N89" s="7"/>
      <c r="Q89" s="7"/>
      <c r="T89" s="7"/>
      <c r="X89" s="7"/>
    </row>
    <row r="90" spans="1:253">
      <c r="C90" s="7"/>
      <c r="D90" s="7"/>
      <c r="E90" s="94"/>
      <c r="F90" s="7"/>
      <c r="G90" s="7"/>
      <c r="H90" s="7"/>
      <c r="I90" s="7"/>
      <c r="J90" s="7"/>
      <c r="L90" s="7"/>
      <c r="N90" s="7"/>
      <c r="Q90" s="7"/>
      <c r="T90" s="7"/>
      <c r="V90" s="7"/>
      <c r="X90" s="7"/>
    </row>
    <row r="91" spans="1:253">
      <c r="C91" s="7"/>
      <c r="D91" s="7"/>
      <c r="E91" s="94"/>
      <c r="F91" s="7"/>
      <c r="G91" s="7"/>
      <c r="H91" s="7"/>
      <c r="I91" s="7"/>
      <c r="J91" s="7"/>
      <c r="L91" s="7"/>
      <c r="N91" s="7"/>
      <c r="Q91" s="7"/>
      <c r="T91" s="7"/>
      <c r="V91" s="7"/>
      <c r="X91" s="7"/>
    </row>
    <row r="92" spans="1:253">
      <c r="C92" s="7"/>
      <c r="D92" s="7"/>
      <c r="E92" s="94"/>
      <c r="F92" s="7"/>
      <c r="G92" s="7"/>
      <c r="H92" s="7"/>
      <c r="I92" s="7"/>
      <c r="J92" s="7"/>
      <c r="L92" s="7"/>
      <c r="N92" s="7"/>
      <c r="P92" s="7"/>
      <c r="R92" s="7"/>
      <c r="T92" s="7"/>
      <c r="X92" s="7"/>
    </row>
    <row r="93" spans="1:253">
      <c r="C93" s="7"/>
      <c r="D93" s="7"/>
      <c r="E93" s="94"/>
      <c r="F93" s="7"/>
      <c r="G93" s="7"/>
      <c r="H93" s="7"/>
      <c r="I93" s="7"/>
      <c r="J93" s="7"/>
      <c r="L93" s="11"/>
      <c r="N93" s="7"/>
      <c r="P93" s="7"/>
      <c r="R93" s="7"/>
      <c r="T93" s="7"/>
      <c r="X93" s="7"/>
    </row>
    <row r="94" spans="1:253">
      <c r="C94" s="7"/>
      <c r="D94" s="7"/>
      <c r="E94" s="94"/>
      <c r="F94" s="7"/>
      <c r="G94" s="7"/>
      <c r="H94" s="7"/>
      <c r="I94" s="7"/>
      <c r="J94" s="7"/>
      <c r="L94" s="11"/>
      <c r="N94" s="7"/>
      <c r="P94" s="7"/>
      <c r="R94" s="7"/>
      <c r="T94" s="7"/>
      <c r="X94" s="7"/>
    </row>
    <row r="95" spans="1:253">
      <c r="C95" s="7"/>
      <c r="D95" s="7"/>
      <c r="E95" s="94"/>
      <c r="F95" s="7"/>
      <c r="G95" s="7"/>
      <c r="H95" s="7"/>
      <c r="I95" s="7"/>
      <c r="J95" s="7"/>
      <c r="L95" s="11"/>
      <c r="N95" s="7"/>
      <c r="P95" s="7"/>
      <c r="R95" s="7"/>
      <c r="T95" s="7"/>
      <c r="X95" s="7"/>
    </row>
    <row r="96" spans="1:253">
      <c r="C96" s="7"/>
      <c r="D96" s="7"/>
      <c r="E96" s="94"/>
      <c r="F96" s="7"/>
      <c r="G96" s="7"/>
      <c r="H96" s="7"/>
      <c r="I96" s="7"/>
      <c r="J96" s="7"/>
      <c r="L96" s="7"/>
      <c r="N96" s="7"/>
      <c r="R96" s="7"/>
      <c r="T96" s="7"/>
      <c r="X96" s="7"/>
    </row>
    <row r="97" spans="3:36">
      <c r="C97" s="7"/>
      <c r="D97" s="7"/>
      <c r="E97" s="94"/>
      <c r="F97" s="7"/>
      <c r="G97" s="7"/>
      <c r="H97" s="7"/>
      <c r="I97" s="7"/>
      <c r="J97" s="7"/>
      <c r="L97" s="7"/>
      <c r="N97" s="7"/>
      <c r="P97" s="7"/>
      <c r="R97" s="7"/>
      <c r="T97" s="7"/>
      <c r="X97" s="7"/>
      <c r="Z97" s="1"/>
      <c r="AA97" s="1"/>
      <c r="AC97" s="1"/>
      <c r="AH97" s="1"/>
      <c r="AI97" s="1"/>
      <c r="AJ97" s="1"/>
    </row>
    <row r="98" spans="3:36">
      <c r="C98" s="7"/>
      <c r="D98" s="7"/>
      <c r="E98" s="94"/>
      <c r="F98" s="7"/>
      <c r="G98" s="7"/>
      <c r="H98" s="7"/>
      <c r="I98" s="7"/>
      <c r="J98" s="7"/>
      <c r="L98" s="7"/>
      <c r="N98" s="7"/>
      <c r="R98" s="7"/>
      <c r="T98" s="7"/>
      <c r="X98" s="7"/>
      <c r="Z98" s="1"/>
      <c r="AA98" s="1"/>
      <c r="AC98" s="1"/>
      <c r="AH98" s="1"/>
      <c r="AI98" s="1"/>
      <c r="AJ98" s="1"/>
    </row>
    <row r="99" spans="3:36">
      <c r="C99" s="7"/>
      <c r="D99" s="7"/>
      <c r="E99" s="94"/>
      <c r="F99" s="7"/>
      <c r="G99" s="7"/>
      <c r="H99" s="7"/>
      <c r="I99" s="7"/>
      <c r="J99" s="7"/>
      <c r="L99" s="7"/>
      <c r="N99" s="7"/>
      <c r="P99" s="7"/>
      <c r="R99" s="7"/>
      <c r="T99" s="7"/>
      <c r="X99" s="7"/>
      <c r="Z99" s="1"/>
      <c r="AA99" s="1"/>
      <c r="AC99" s="1"/>
      <c r="AH99" s="1"/>
      <c r="AI99" s="1"/>
      <c r="AJ99" s="1"/>
    </row>
    <row r="100" spans="3:36">
      <c r="C100" s="7"/>
      <c r="D100" s="7"/>
      <c r="E100" s="94"/>
      <c r="F100" s="7"/>
      <c r="G100" s="7"/>
      <c r="H100" s="7"/>
      <c r="I100" s="7"/>
      <c r="J100" s="7"/>
      <c r="L100" s="7"/>
      <c r="N100" s="7"/>
      <c r="P100" s="7"/>
      <c r="R100" s="7"/>
      <c r="T100" s="7"/>
      <c r="X100" s="7"/>
      <c r="Z100" s="1"/>
      <c r="AA100" s="1"/>
      <c r="AC100" s="1"/>
      <c r="AH100" s="1"/>
      <c r="AI100" s="1"/>
      <c r="AJ100" s="1"/>
    </row>
    <row r="101" spans="3:36">
      <c r="E101" s="94"/>
      <c r="F101" s="95"/>
      <c r="G101" s="96"/>
      <c r="H101" s="96"/>
      <c r="I101" s="66"/>
      <c r="J101" s="96"/>
      <c r="L101" s="7"/>
      <c r="N101" s="7"/>
      <c r="P101" s="7"/>
      <c r="R101" s="7"/>
      <c r="T101" s="7"/>
      <c r="X101" s="7"/>
      <c r="Z101" s="1"/>
      <c r="AA101" s="1"/>
      <c r="AC101" s="1"/>
      <c r="AH101" s="1"/>
      <c r="AI101" s="1"/>
      <c r="AJ101" s="1"/>
    </row>
    <row r="102" spans="3:36">
      <c r="E102" s="7"/>
      <c r="G102" s="7"/>
      <c r="H102" s="7"/>
      <c r="I102" s="7"/>
      <c r="J102" s="7"/>
      <c r="L102" s="7"/>
      <c r="N102" s="7"/>
      <c r="P102" s="7"/>
      <c r="R102" s="7"/>
      <c r="T102" s="7"/>
      <c r="Z102" s="1"/>
      <c r="AA102" s="1"/>
      <c r="AC102" s="1"/>
      <c r="AH102" s="1"/>
      <c r="AI102" s="1"/>
      <c r="AJ102" s="1"/>
    </row>
    <row r="103" spans="3:36">
      <c r="E103" s="7"/>
      <c r="G103" s="7"/>
      <c r="H103" s="7"/>
      <c r="I103" s="7"/>
      <c r="J103" s="7"/>
      <c r="L103" s="7"/>
      <c r="N103" s="7"/>
      <c r="P103" s="7"/>
      <c r="R103" s="7"/>
      <c r="T103" s="7"/>
      <c r="Z103" s="1"/>
      <c r="AA103" s="1"/>
      <c r="AC103" s="1"/>
      <c r="AH103" s="1"/>
      <c r="AI103" s="1"/>
      <c r="AJ103" s="1"/>
    </row>
    <row r="104" spans="3:36">
      <c r="E104" s="94"/>
      <c r="F104" s="7"/>
      <c r="G104" s="7"/>
      <c r="H104" s="7"/>
      <c r="I104" s="7"/>
      <c r="J104" s="7"/>
      <c r="Z104" s="1"/>
      <c r="AA104" s="1"/>
      <c r="AC104" s="1"/>
      <c r="AH104" s="1"/>
      <c r="AI104" s="1"/>
      <c r="AJ104" s="1"/>
    </row>
    <row r="105" spans="3:36">
      <c r="E105" s="94"/>
      <c r="G105" s="7"/>
      <c r="H105" s="7"/>
      <c r="I105" s="7"/>
      <c r="J105" s="7"/>
      <c r="Z105" s="1"/>
      <c r="AA105" s="1"/>
      <c r="AC105" s="1"/>
      <c r="AH105" s="1"/>
      <c r="AI105" s="1"/>
      <c r="AJ105" s="1"/>
    </row>
    <row r="106" spans="3:36">
      <c r="E106" s="94"/>
      <c r="G106" s="7"/>
      <c r="H106" s="7"/>
      <c r="I106" s="7"/>
      <c r="J106" s="7"/>
      <c r="Z106" s="1"/>
      <c r="AA106" s="1"/>
      <c r="AC106" s="1"/>
      <c r="AH106" s="1"/>
      <c r="AI106" s="1"/>
      <c r="AJ106" s="1"/>
    </row>
    <row r="107" spans="3:36">
      <c r="E107" s="1"/>
      <c r="H107" s="67"/>
      <c r="I107" s="7"/>
      <c r="J107" s="7"/>
      <c r="T107" s="67"/>
      <c r="Z107" s="1"/>
      <c r="AA107" s="1"/>
      <c r="AC107" s="1"/>
      <c r="AH107" s="1"/>
      <c r="AI107" s="1"/>
      <c r="AJ107" s="1"/>
    </row>
    <row r="108" spans="3:36">
      <c r="E108" s="94"/>
      <c r="F108" s="7"/>
      <c r="G108" s="7"/>
      <c r="H108" s="7"/>
      <c r="I108" s="7"/>
      <c r="J108" s="7"/>
      <c r="Z108" s="1"/>
      <c r="AA108" s="1"/>
      <c r="AC108" s="1"/>
      <c r="AH108" s="1"/>
      <c r="AI108" s="1"/>
      <c r="AJ108" s="1"/>
    </row>
    <row r="109" spans="3:36">
      <c r="E109" s="94"/>
      <c r="F109" s="7"/>
      <c r="G109" s="7"/>
      <c r="H109" s="7"/>
      <c r="I109" s="7"/>
      <c r="J109" s="7"/>
      <c r="Z109" s="1"/>
      <c r="AA109" s="1"/>
      <c r="AC109" s="1"/>
      <c r="AH109" s="1"/>
      <c r="AI109" s="1"/>
      <c r="AJ109" s="1"/>
    </row>
    <row r="110" spans="3:36">
      <c r="E110" s="94"/>
      <c r="F110" s="7"/>
      <c r="G110" s="7"/>
      <c r="H110" s="11"/>
      <c r="I110" s="7"/>
      <c r="J110" s="7"/>
      <c r="Z110" s="1"/>
      <c r="AA110" s="1"/>
      <c r="AC110" s="1"/>
      <c r="AH110" s="1"/>
      <c r="AI110" s="1"/>
      <c r="AJ110" s="1"/>
    </row>
    <row r="111" spans="3:36">
      <c r="E111" s="94"/>
      <c r="F111" s="7"/>
      <c r="G111" s="7"/>
      <c r="H111" s="7"/>
      <c r="I111" s="7"/>
      <c r="J111" s="7"/>
      <c r="Z111" s="1"/>
      <c r="AA111" s="1"/>
      <c r="AC111" s="1"/>
      <c r="AH111" s="1"/>
      <c r="AI111" s="1"/>
      <c r="AJ111" s="1"/>
    </row>
    <row r="112" spans="3:36">
      <c r="E112" s="94"/>
      <c r="F112" s="7"/>
      <c r="G112" s="7"/>
      <c r="H112" s="7"/>
      <c r="I112" s="7"/>
      <c r="J112" s="7"/>
      <c r="Z112" s="1"/>
      <c r="AA112" s="1"/>
      <c r="AC112" s="1"/>
      <c r="AH112" s="1"/>
      <c r="AI112" s="1"/>
      <c r="AJ112" s="1"/>
    </row>
    <row r="113" spans="5:36">
      <c r="E113" s="94"/>
      <c r="F113" s="7"/>
      <c r="G113" s="7"/>
      <c r="H113" s="7"/>
      <c r="I113" s="7"/>
      <c r="J113" s="7"/>
      <c r="Z113" s="1"/>
      <c r="AA113" s="1"/>
      <c r="AC113" s="1"/>
      <c r="AH113" s="1"/>
      <c r="AI113" s="1"/>
      <c r="AJ113" s="1"/>
    </row>
    <row r="114" spans="5:36">
      <c r="E114" s="94"/>
      <c r="F114" s="7"/>
      <c r="G114" s="7"/>
      <c r="H114" s="7"/>
      <c r="I114" s="7"/>
      <c r="J114" s="7"/>
      <c r="Z114" s="1"/>
      <c r="AA114" s="1"/>
      <c r="AC114" s="1"/>
      <c r="AH114" s="1"/>
      <c r="AI114" s="1"/>
      <c r="AJ114" s="1"/>
    </row>
    <row r="115" spans="5:36">
      <c r="E115" s="94"/>
      <c r="F115" s="7"/>
      <c r="G115" s="7"/>
      <c r="H115" s="7"/>
      <c r="I115" s="7"/>
      <c r="J115" s="7"/>
      <c r="Z115" s="1"/>
      <c r="AA115" s="1"/>
      <c r="AC115" s="1"/>
      <c r="AH115" s="1"/>
      <c r="AI115" s="1"/>
      <c r="AJ115" s="1"/>
    </row>
    <row r="116" spans="5:36">
      <c r="E116" s="94"/>
      <c r="F116" s="7"/>
      <c r="G116" s="7"/>
      <c r="H116" s="7"/>
      <c r="I116" s="7"/>
      <c r="J116" s="7"/>
      <c r="Z116" s="1"/>
      <c r="AA116" s="1"/>
      <c r="AC116" s="1"/>
      <c r="AH116" s="1"/>
      <c r="AI116" s="1"/>
      <c r="AJ116" s="1"/>
    </row>
    <row r="117" spans="5:36" ht="15">
      <c r="E117" s="94"/>
      <c r="F117" s="7"/>
      <c r="G117" s="7"/>
      <c r="H117" s="7"/>
      <c r="I117" s="7"/>
      <c r="J117" s="8"/>
      <c r="Z117" s="1"/>
      <c r="AA117" s="1"/>
      <c r="AC117" s="1"/>
      <c r="AH117" s="1"/>
      <c r="AI117" s="1"/>
      <c r="AJ117" s="1"/>
    </row>
  </sheetData>
  <sortState ref="A31:IR36">
    <sortCondition ref="D31:D36"/>
  </sortState>
  <pageMargins left="0.7" right="0.7" top="0.75" bottom="0.75" header="0.3" footer="0.3"/>
  <pageSetup scale="42" orientation="landscape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5"/>
  <sheetViews>
    <sheetView view="pageBreakPreview" zoomScale="85" zoomScaleNormal="100" zoomScaleSheetLayoutView="85" workbookViewId="0">
      <selection activeCell="B26" sqref="B26"/>
    </sheetView>
  </sheetViews>
  <sheetFormatPr defaultRowHeight="13.5"/>
  <cols>
    <col min="1" max="1" width="5.625" style="106" customWidth="1"/>
    <col min="2" max="2" width="12.375" style="106" customWidth="1"/>
    <col min="3" max="3" width="34" style="16" customWidth="1"/>
    <col min="4" max="4" width="3" style="16" customWidth="1"/>
    <col min="5" max="5" width="13.625" style="16" bestFit="1" customWidth="1"/>
    <col min="6" max="6" width="3.125" style="16" bestFit="1" customWidth="1"/>
    <col min="7" max="7" width="11.125" style="16" bestFit="1" customWidth="1"/>
    <col min="8" max="8" width="3.125" style="16" bestFit="1" customWidth="1"/>
    <col min="9" max="9" width="9.625" style="16" customWidth="1"/>
    <col min="10" max="10" width="3.125" style="16" bestFit="1" customWidth="1"/>
    <col min="11" max="11" width="9.375" style="16" customWidth="1"/>
    <col min="12" max="16384" width="9" style="16"/>
  </cols>
  <sheetData>
    <row r="1" spans="1:10" ht="15">
      <c r="A1" s="103" t="str">
        <f>'Wp-b Salary'!A1</f>
        <v>Water Service Corporation of Kentucky</v>
      </c>
      <c r="B1" s="103"/>
      <c r="C1" s="103"/>
      <c r="J1" s="61" t="s">
        <v>108</v>
      </c>
    </row>
    <row r="2" spans="1:10" ht="15">
      <c r="A2" s="103" t="s">
        <v>334</v>
      </c>
      <c r="B2" s="103"/>
      <c r="C2" s="103"/>
    </row>
    <row r="3" spans="1:10" ht="15">
      <c r="A3" s="104" t="str">
        <f>'Wp-b Salary'!A3</f>
        <v>Test Year December 31, 2017</v>
      </c>
      <c r="B3" s="104"/>
      <c r="C3" s="105"/>
    </row>
    <row r="6" spans="1:10" ht="15">
      <c r="B6" s="110" t="s">
        <v>34</v>
      </c>
      <c r="C6" s="114" t="s">
        <v>35</v>
      </c>
      <c r="D6" s="114"/>
      <c r="E6" s="110" t="s">
        <v>36</v>
      </c>
      <c r="F6" s="110"/>
      <c r="G6" s="110" t="s">
        <v>37</v>
      </c>
      <c r="H6" s="110"/>
      <c r="I6" s="110" t="s">
        <v>38</v>
      </c>
    </row>
    <row r="7" spans="1:10">
      <c r="B7" s="16"/>
    </row>
    <row r="8" spans="1:10" s="114" customFormat="1" ht="45">
      <c r="A8" s="108" t="s">
        <v>43</v>
      </c>
      <c r="B8" s="111" t="s">
        <v>1318</v>
      </c>
      <c r="C8" s="112" t="s">
        <v>44</v>
      </c>
      <c r="D8" s="113"/>
      <c r="E8" s="113" t="s">
        <v>1324</v>
      </c>
      <c r="F8" s="113" t="s">
        <v>24</v>
      </c>
      <c r="G8" s="113" t="s">
        <v>1325</v>
      </c>
      <c r="H8" s="114" t="s">
        <v>25</v>
      </c>
      <c r="I8" s="113" t="s">
        <v>97</v>
      </c>
      <c r="J8" s="114" t="s">
        <v>41</v>
      </c>
    </row>
    <row r="9" spans="1:10" ht="15">
      <c r="A9" s="109">
        <v>1</v>
      </c>
      <c r="B9" s="12">
        <v>5630</v>
      </c>
      <c r="C9" s="13" t="s">
        <v>86</v>
      </c>
      <c r="D9" s="13"/>
      <c r="E9" s="211">
        <f>SUMIF('102 IS 12 Mos End Dec 31, 2017'!A:A,'wp-b3 Calc of Health and Other '!B9,'102 IS 12 Mos End Dec 31, 2017'!C:C)</f>
        <v>938095.86</v>
      </c>
      <c r="F9" s="14"/>
      <c r="G9" s="15">
        <f>+'Dec 2017 Headcount'!D68</f>
        <v>512</v>
      </c>
      <c r="I9" s="212">
        <f t="shared" ref="I9:I14" si="0">E9/G9</f>
        <v>1832.2184765625</v>
      </c>
      <c r="J9" s="17"/>
    </row>
    <row r="10" spans="1:10" ht="15">
      <c r="A10" s="109">
        <v>2</v>
      </c>
      <c r="B10" s="12">
        <v>5635</v>
      </c>
      <c r="C10" s="13" t="s">
        <v>87</v>
      </c>
      <c r="D10" s="13"/>
      <c r="E10" s="14">
        <f>SUMIF('102 IS 12 Mos End Dec 31, 2017'!A:A,'wp-b3 Calc of Health and Other '!B10,'102 IS 12 Mos End Dec 31, 2017'!C:C)</f>
        <v>157882.57999999999</v>
      </c>
      <c r="F10" s="14"/>
      <c r="G10" s="15">
        <f>$G$9</f>
        <v>512</v>
      </c>
      <c r="I10" s="192">
        <f t="shared" si="0"/>
        <v>308.36441406249997</v>
      </c>
      <c r="J10" s="17"/>
    </row>
    <row r="11" spans="1:10" ht="15">
      <c r="A11" s="109">
        <v>3</v>
      </c>
      <c r="B11" s="12">
        <v>5645</v>
      </c>
      <c r="C11" s="13" t="s">
        <v>88</v>
      </c>
      <c r="D11" s="13"/>
      <c r="E11" s="14">
        <f>SUMIF('102 IS 12 Mos End Dec 31, 2017'!A:A,'wp-b3 Calc of Health and Other '!B11,'102 IS 12 Mos End Dec 31, 2017'!C:C)</f>
        <v>-1335020.8</v>
      </c>
      <c r="F11" s="14"/>
      <c r="G11" s="15">
        <f t="shared" ref="G11:G14" si="1">$G$9</f>
        <v>512</v>
      </c>
      <c r="I11" s="192">
        <f t="shared" si="0"/>
        <v>-2607.4625000000001</v>
      </c>
      <c r="J11" s="17"/>
    </row>
    <row r="12" spans="1:10" ht="15">
      <c r="A12" s="109">
        <v>4</v>
      </c>
      <c r="B12" s="12">
        <v>5650</v>
      </c>
      <c r="C12" s="13" t="s">
        <v>89</v>
      </c>
      <c r="D12" s="13"/>
      <c r="E12" s="14">
        <f>SUMIF('102 IS 12 Mos End Dec 31, 2017'!A:A,'wp-b3 Calc of Health and Other '!B12,'102 IS 12 Mos End Dec 31, 2017'!C:C)</f>
        <v>3094.61</v>
      </c>
      <c r="F12" s="14"/>
      <c r="G12" s="15">
        <f t="shared" si="1"/>
        <v>512</v>
      </c>
      <c r="I12" s="192">
        <f t="shared" si="0"/>
        <v>6.0441601562500002</v>
      </c>
      <c r="J12" s="17"/>
    </row>
    <row r="13" spans="1:10" ht="15">
      <c r="A13" s="109">
        <v>5</v>
      </c>
      <c r="B13" s="12">
        <v>5655</v>
      </c>
      <c r="C13" s="13" t="s">
        <v>90</v>
      </c>
      <c r="D13" s="13"/>
      <c r="E13" s="14">
        <f>SUMIF('102 IS 12 Mos End Dec 31, 2017'!A:A,'wp-b3 Calc of Health and Other '!B13,'102 IS 12 Mos End Dec 31, 2017'!C:C)</f>
        <v>5854504.1799999997</v>
      </c>
      <c r="F13" s="14"/>
      <c r="G13" s="15">
        <f t="shared" si="1"/>
        <v>512</v>
      </c>
      <c r="I13" s="192">
        <f t="shared" si="0"/>
        <v>11434.578476562499</v>
      </c>
      <c r="J13" s="17"/>
    </row>
    <row r="14" spans="1:10" ht="15">
      <c r="A14" s="109">
        <v>6</v>
      </c>
      <c r="B14" s="12">
        <v>5660</v>
      </c>
      <c r="C14" s="13" t="s">
        <v>91</v>
      </c>
      <c r="D14" s="13"/>
      <c r="E14" s="14">
        <f>SUMIF('102 IS 12 Mos End Dec 31, 2017'!A:A,'wp-b3 Calc of Health and Other '!B14,'102 IS 12 Mos End Dec 31, 2017'!C:C)</f>
        <v>30557.84</v>
      </c>
      <c r="F14" s="14"/>
      <c r="G14" s="15">
        <f t="shared" si="1"/>
        <v>512</v>
      </c>
      <c r="I14" s="192">
        <f t="shared" si="0"/>
        <v>59.68328125</v>
      </c>
      <c r="J14" s="17"/>
    </row>
    <row r="15" spans="1:10" ht="15">
      <c r="A15" s="109">
        <v>7</v>
      </c>
      <c r="B15" s="18"/>
      <c r="C15" s="19" t="s">
        <v>45</v>
      </c>
      <c r="D15" s="19"/>
      <c r="E15" s="213">
        <f>SUM(E9:E14)</f>
        <v>5649114.2699999996</v>
      </c>
      <c r="F15" s="20"/>
      <c r="I15" s="214">
        <f>SUM(I9:I14)</f>
        <v>11033.426308593749</v>
      </c>
      <c r="J15" s="15"/>
    </row>
    <row r="16" spans="1:10" ht="15">
      <c r="A16" s="110"/>
      <c r="B16" s="18"/>
      <c r="C16" s="13"/>
      <c r="D16" s="13"/>
      <c r="E16" s="14"/>
      <c r="F16" s="14"/>
      <c r="I16" s="192"/>
    </row>
    <row r="17" spans="1:10" ht="15">
      <c r="A17" s="109">
        <v>8</v>
      </c>
      <c r="B17" s="12">
        <v>5640</v>
      </c>
      <c r="C17" s="13" t="s">
        <v>46</v>
      </c>
      <c r="D17" s="21"/>
      <c r="E17" s="211">
        <f>SUMIF('102 IS 12 Mos End Dec 31, 2017'!A:A,'wp-b3 Calc of Health and Other '!B17,'102 IS 12 Mos End Dec 31, 2017'!C:C)</f>
        <v>0</v>
      </c>
      <c r="F17" s="107"/>
      <c r="G17" s="15">
        <f t="shared" ref="G17:G22" si="2">$G$9</f>
        <v>512</v>
      </c>
      <c r="I17" s="212">
        <f t="shared" ref="I17:I22" si="3">E17/G17</f>
        <v>0</v>
      </c>
      <c r="J17" s="17"/>
    </row>
    <row r="18" spans="1:10" ht="15">
      <c r="A18" s="109">
        <v>9</v>
      </c>
      <c r="B18" s="12">
        <v>5670</v>
      </c>
      <c r="C18" s="13" t="s">
        <v>92</v>
      </c>
      <c r="D18" s="13"/>
      <c r="E18" s="14">
        <f>SUMIF('102 IS 12 Mos End Dec 31, 2017'!A:A,'wp-b3 Calc of Health and Other '!B18,'102 IS 12 Mos End Dec 31, 2017'!C:C)</f>
        <v>211578.72</v>
      </c>
      <c r="F18" s="14"/>
      <c r="G18" s="15">
        <f t="shared" si="2"/>
        <v>512</v>
      </c>
      <c r="I18" s="192">
        <f t="shared" si="3"/>
        <v>413.2396875</v>
      </c>
      <c r="J18" s="17"/>
    </row>
    <row r="19" spans="1:10" ht="15">
      <c r="A19" s="109">
        <v>10</v>
      </c>
      <c r="B19" s="12">
        <v>5675</v>
      </c>
      <c r="C19" s="13" t="s">
        <v>93</v>
      </c>
      <c r="D19" s="13"/>
      <c r="E19" s="14">
        <f>SUMIF('102 IS 12 Mos End Dec 31, 2017'!A:A,'wp-b3 Calc of Health and Other '!B19,'102 IS 12 Mos End Dec 31, 2017'!C:C)</f>
        <v>-65943.839999999997</v>
      </c>
      <c r="F19" s="14"/>
      <c r="G19" s="15">
        <f t="shared" si="2"/>
        <v>512</v>
      </c>
      <c r="I19" s="192">
        <f t="shared" si="3"/>
        <v>-128.79656249999999</v>
      </c>
      <c r="J19" s="17"/>
    </row>
    <row r="20" spans="1:10" ht="15">
      <c r="A20" s="109">
        <v>11</v>
      </c>
      <c r="B20" s="12">
        <v>5680</v>
      </c>
      <c r="C20" s="13" t="s">
        <v>94</v>
      </c>
      <c r="D20" s="13"/>
      <c r="E20" s="14">
        <f>SUMIF('102 IS 12 Mos End Dec 31, 2017'!A:A,'wp-b3 Calc of Health and Other '!B20,'102 IS 12 Mos End Dec 31, 2017'!C:C)</f>
        <v>-26980.799999999999</v>
      </c>
      <c r="F20" s="14"/>
      <c r="G20" s="15">
        <f t="shared" si="2"/>
        <v>512</v>
      </c>
      <c r="I20" s="192">
        <f t="shared" si="3"/>
        <v>-52.696874999999999</v>
      </c>
      <c r="J20" s="17"/>
    </row>
    <row r="21" spans="1:10" ht="15">
      <c r="A21" s="109">
        <v>12</v>
      </c>
      <c r="B21" s="12">
        <v>5685</v>
      </c>
      <c r="C21" s="13" t="s">
        <v>95</v>
      </c>
      <c r="D21" s="13"/>
      <c r="E21" s="14">
        <f>SUMIF('102 IS 12 Mos End Dec 31, 2017'!A:A,'wp-b3 Calc of Health and Other '!B21,'102 IS 12 Mos End Dec 31, 2017'!C:C)</f>
        <v>0</v>
      </c>
      <c r="F21" s="14"/>
      <c r="G21" s="15">
        <f t="shared" si="2"/>
        <v>512</v>
      </c>
      <c r="I21" s="192">
        <f t="shared" si="3"/>
        <v>0</v>
      </c>
      <c r="J21" s="17"/>
    </row>
    <row r="22" spans="1:10" ht="15">
      <c r="A22" s="109">
        <v>13</v>
      </c>
      <c r="B22" s="12">
        <v>5690</v>
      </c>
      <c r="C22" s="13" t="s">
        <v>96</v>
      </c>
      <c r="D22" s="13"/>
      <c r="E22" s="14">
        <f>SUMIF('102 IS 12 Mos End Dec 31, 2017'!A:A,'wp-b3 Calc of Health and Other '!B22,'102 IS 12 Mos End Dec 31, 2017'!C:C)</f>
        <v>0</v>
      </c>
      <c r="F22" s="21"/>
      <c r="G22" s="15">
        <f t="shared" si="2"/>
        <v>512</v>
      </c>
      <c r="I22" s="192">
        <f t="shared" si="3"/>
        <v>0</v>
      </c>
      <c r="J22" s="17"/>
    </row>
    <row r="23" spans="1:10" ht="15">
      <c r="A23" s="109">
        <v>14</v>
      </c>
      <c r="B23" s="18"/>
      <c r="C23" s="19" t="s">
        <v>47</v>
      </c>
      <c r="D23" s="19"/>
      <c r="E23" s="213">
        <f>SUM(E17:E22)</f>
        <v>118654.08</v>
      </c>
      <c r="F23" s="20"/>
      <c r="I23" s="214">
        <f>SUM(I17:I22)</f>
        <v>231.74625</v>
      </c>
      <c r="J23" s="15"/>
    </row>
    <row r="26" spans="1:10">
      <c r="A26" s="115" t="s">
        <v>24</v>
      </c>
      <c r="B26" s="24" t="s">
        <v>1326</v>
      </c>
      <c r="D26" s="22"/>
      <c r="E26" s="23"/>
      <c r="F26" s="23"/>
    </row>
    <row r="27" spans="1:10">
      <c r="A27" s="106" t="s">
        <v>25</v>
      </c>
      <c r="B27" s="24" t="s">
        <v>1327</v>
      </c>
    </row>
    <row r="28" spans="1:10">
      <c r="A28" s="106" t="s">
        <v>41</v>
      </c>
      <c r="B28" s="24" t="s">
        <v>48</v>
      </c>
    </row>
    <row r="29" spans="1:10" ht="13.5" hidden="1" customHeight="1">
      <c r="B29" s="25" t="s">
        <v>42</v>
      </c>
      <c r="C29" s="26" t="s">
        <v>49</v>
      </c>
      <c r="D29" s="22"/>
      <c r="E29" s="23"/>
      <c r="F29" s="23"/>
    </row>
    <row r="32" spans="1:10">
      <c r="B32" s="18"/>
    </row>
    <row r="33" spans="2:2">
      <c r="B33" s="18"/>
    </row>
    <row r="34" spans="2:2">
      <c r="B34" s="18"/>
    </row>
    <row r="35" spans="2:2">
      <c r="B35" s="18"/>
    </row>
    <row r="36" spans="2:2">
      <c r="B36" s="18"/>
    </row>
    <row r="37" spans="2:2">
      <c r="B37" s="18"/>
    </row>
    <row r="38" spans="2:2">
      <c r="B38" s="18"/>
    </row>
    <row r="39" spans="2:2">
      <c r="B39" s="18"/>
    </row>
    <row r="40" spans="2:2">
      <c r="B40" s="18"/>
    </row>
    <row r="41" spans="2:2">
      <c r="B41" s="18"/>
    </row>
    <row r="42" spans="2:2">
      <c r="B42" s="18"/>
    </row>
    <row r="43" spans="2:2">
      <c r="B43" s="18"/>
    </row>
    <row r="44" spans="2:2">
      <c r="B44" s="18"/>
    </row>
    <row r="45" spans="2:2">
      <c r="B45" s="18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111"/>
  <sheetViews>
    <sheetView view="pageBreakPreview" zoomScale="85" zoomScaleNormal="83" zoomScaleSheetLayoutView="85" workbookViewId="0">
      <pane xSplit="2" ySplit="7" topLeftCell="C77" activePane="bottomRight" state="frozen"/>
      <selection activeCell="H34" sqref="H34"/>
      <selection pane="topRight" activeCell="H34" sqref="H34"/>
      <selection pane="bottomLeft" activeCell="H34" sqref="H34"/>
      <selection pane="bottomRight" activeCell="F109" sqref="F109"/>
    </sheetView>
  </sheetViews>
  <sheetFormatPr defaultRowHeight="15"/>
  <cols>
    <col min="1" max="1" width="4.75" style="118" customWidth="1"/>
    <col min="2" max="2" width="25.375" style="116" bestFit="1" customWidth="1"/>
    <col min="3" max="3" width="4.75" style="117" customWidth="1"/>
    <col min="4" max="4" width="5.75" style="119" bestFit="1" customWidth="1"/>
    <col min="5" max="5" width="3.625" style="117" customWidth="1"/>
    <col min="6" max="6" width="12.375" style="117" bestFit="1" customWidth="1"/>
    <col min="7" max="7" width="2.625" style="117" customWidth="1"/>
    <col min="8" max="8" width="11" style="117" bestFit="1" customWidth="1"/>
    <col min="9" max="9" width="2.75" style="117" customWidth="1"/>
    <col min="10" max="10" width="9.25" style="116" bestFit="1" customWidth="1"/>
    <col min="11" max="11" width="3.75" style="117" bestFit="1" customWidth="1"/>
    <col min="12" max="12" width="10.125" style="117" bestFit="1" customWidth="1"/>
    <col min="13" max="13" width="4.25" style="117" bestFit="1" customWidth="1"/>
    <col min="14" max="14" width="11" style="116" bestFit="1" customWidth="1"/>
    <col min="15" max="15" width="3.625" style="117" customWidth="1"/>
    <col min="16" max="16" width="12.375" style="116" bestFit="1" customWidth="1"/>
    <col min="17" max="17" width="3.625" style="117" customWidth="1"/>
    <col min="18" max="18" width="11" style="116" bestFit="1" customWidth="1"/>
    <col min="19" max="19" width="3.625" style="116" customWidth="1"/>
    <col min="20" max="20" width="11" style="116" bestFit="1" customWidth="1"/>
    <col min="21" max="21" width="2.75" style="117" customWidth="1"/>
    <col min="22" max="22" width="11" style="116" bestFit="1" customWidth="1"/>
    <col min="23" max="23" width="3.625" style="117" customWidth="1"/>
    <col min="24" max="24" width="12.375" style="117" bestFit="1" customWidth="1"/>
    <col min="25" max="16384" width="9" style="117"/>
  </cols>
  <sheetData>
    <row r="1" spans="1:24">
      <c r="A1" s="59" t="str">
        <f>'Wp-b Salary'!A1</f>
        <v>Water Service Corporation of Kentucky</v>
      </c>
      <c r="X1" s="61" t="s">
        <v>109</v>
      </c>
    </row>
    <row r="2" spans="1:24" ht="23.25">
      <c r="A2" s="27" t="s">
        <v>1330</v>
      </c>
      <c r="P2" s="142" t="s">
        <v>98</v>
      </c>
    </row>
    <row r="3" spans="1:24">
      <c r="A3" s="62" t="str">
        <f>'Wp-b Salary'!A3</f>
        <v>Test Year December 31, 2017</v>
      </c>
      <c r="B3" s="28"/>
      <c r="C3" s="28"/>
      <c r="J3" s="117"/>
      <c r="N3" s="117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>
      <c r="A4" s="30"/>
      <c r="B4" s="31"/>
      <c r="C4" s="31"/>
      <c r="D4" s="123"/>
      <c r="E4" s="32"/>
      <c r="F4" s="33" t="s">
        <v>0</v>
      </c>
      <c r="G4" s="34"/>
      <c r="H4" s="34"/>
      <c r="I4" s="34"/>
      <c r="J4" s="34" t="s">
        <v>3</v>
      </c>
      <c r="K4" s="34"/>
      <c r="L4" s="34"/>
      <c r="M4" s="34"/>
      <c r="N4" s="34"/>
      <c r="O4" s="34"/>
      <c r="P4" s="35">
        <v>43100</v>
      </c>
      <c r="Q4" s="34"/>
      <c r="R4" s="34" t="s">
        <v>14</v>
      </c>
      <c r="S4" s="34"/>
      <c r="T4" s="34"/>
      <c r="U4" s="34"/>
      <c r="V4" s="34"/>
      <c r="W4" s="34"/>
      <c r="X4" s="34"/>
    </row>
    <row r="5" spans="1:24">
      <c r="A5" s="30"/>
      <c r="B5" s="36"/>
      <c r="C5" s="36"/>
      <c r="D5" s="34"/>
      <c r="E5" s="30"/>
      <c r="F5" s="33" t="s">
        <v>402</v>
      </c>
      <c r="G5" s="37"/>
      <c r="H5" s="37" t="s">
        <v>2</v>
      </c>
      <c r="I5" s="37"/>
      <c r="J5" s="37" t="s">
        <v>50</v>
      </c>
      <c r="K5" s="37"/>
      <c r="L5" s="36"/>
      <c r="M5" s="37"/>
      <c r="N5" s="37" t="s">
        <v>5</v>
      </c>
      <c r="O5" s="37"/>
      <c r="P5" s="37" t="s">
        <v>6</v>
      </c>
      <c r="Q5" s="37"/>
      <c r="R5" s="37" t="s">
        <v>17</v>
      </c>
      <c r="S5" s="37"/>
      <c r="T5" s="37" t="s">
        <v>16</v>
      </c>
      <c r="U5" s="37"/>
      <c r="V5" s="35">
        <v>43100</v>
      </c>
      <c r="W5" s="37"/>
      <c r="X5" s="37" t="s">
        <v>5</v>
      </c>
    </row>
    <row r="6" spans="1:24">
      <c r="A6" s="38" t="s">
        <v>51</v>
      </c>
      <c r="B6" s="39" t="s">
        <v>1329</v>
      </c>
      <c r="C6" s="36"/>
      <c r="D6" s="124" t="s">
        <v>52</v>
      </c>
      <c r="E6" s="40"/>
      <c r="F6" s="41" t="s">
        <v>7</v>
      </c>
      <c r="G6" s="37"/>
      <c r="H6" s="41" t="s">
        <v>8</v>
      </c>
      <c r="I6" s="37"/>
      <c r="J6" s="42" t="s">
        <v>53</v>
      </c>
      <c r="K6" s="37"/>
      <c r="L6" s="41" t="s">
        <v>4</v>
      </c>
      <c r="M6" s="37"/>
      <c r="N6" s="41" t="s">
        <v>10</v>
      </c>
      <c r="O6" s="37"/>
      <c r="P6" s="41" t="s">
        <v>11</v>
      </c>
      <c r="Q6" s="37"/>
      <c r="R6" s="41" t="s">
        <v>21</v>
      </c>
      <c r="S6" s="37"/>
      <c r="T6" s="41" t="s">
        <v>20</v>
      </c>
      <c r="U6" s="37"/>
      <c r="V6" s="41" t="s">
        <v>340</v>
      </c>
      <c r="W6" s="37"/>
      <c r="X6" s="41" t="s">
        <v>13</v>
      </c>
    </row>
    <row r="7" spans="1:24">
      <c r="A7" s="30"/>
      <c r="B7" s="43" t="s">
        <v>54</v>
      </c>
      <c r="C7" s="44"/>
      <c r="D7" s="45" t="s">
        <v>55</v>
      </c>
      <c r="E7" s="45"/>
      <c r="F7" s="45" t="s">
        <v>56</v>
      </c>
      <c r="G7" s="45"/>
      <c r="H7" s="45" t="s">
        <v>57</v>
      </c>
      <c r="I7" s="45"/>
      <c r="J7" s="45" t="s">
        <v>58</v>
      </c>
      <c r="K7" s="45"/>
      <c r="L7" s="45" t="s">
        <v>59</v>
      </c>
      <c r="M7" s="45"/>
      <c r="N7" s="45" t="s">
        <v>60</v>
      </c>
      <c r="O7" s="45"/>
      <c r="P7" s="45" t="s">
        <v>61</v>
      </c>
      <c r="Q7" s="28"/>
      <c r="R7" s="46" t="s">
        <v>62</v>
      </c>
      <c r="S7" s="46"/>
      <c r="T7" s="46" t="s">
        <v>63</v>
      </c>
      <c r="U7" s="46"/>
      <c r="V7" s="45" t="s">
        <v>64</v>
      </c>
      <c r="W7" s="45"/>
      <c r="X7" s="45" t="s">
        <v>65</v>
      </c>
    </row>
    <row r="8" spans="1:24">
      <c r="A8" s="145">
        <v>1</v>
      </c>
      <c r="B8" s="47" t="str">
        <f ca="1">+'PF Salaries'!A68</f>
        <v>HAWS, SCOTTY</v>
      </c>
      <c r="C8" s="48"/>
      <c r="D8" s="125" t="str">
        <f>+'PF Salaries'!B68</f>
        <v>FL</v>
      </c>
      <c r="E8" s="49"/>
      <c r="F8" s="216">
        <f>+'PF Salaries'!E68</f>
        <v>93594.48</v>
      </c>
      <c r="G8" s="216"/>
      <c r="H8" s="216">
        <f>ROUND(IF(F8&lt;127200, F8*7.65%,127200*6.2%+F8*1.45%),0)</f>
        <v>7160</v>
      </c>
      <c r="I8" s="216"/>
      <c r="J8" s="216">
        <f>ROUND(7000*0.006,0)</f>
        <v>42</v>
      </c>
      <c r="K8" s="216"/>
      <c r="L8" s="216">
        <f>IF(F8&gt;7000,7000*0.0094,F8*0.0094)</f>
        <v>65.8</v>
      </c>
      <c r="M8" s="216"/>
      <c r="N8" s="216">
        <f t="shared" ref="N8:N39" si="0">SUM(L8,J8,H8)</f>
        <v>7267.8</v>
      </c>
      <c r="O8" s="216"/>
      <c r="P8" s="216">
        <f>+'wp-b3 Calc of Health and Other '!$I$15</f>
        <v>11033.426308593749</v>
      </c>
      <c r="Q8" s="216"/>
      <c r="R8" s="216">
        <f t="shared" ref="R8:R32" si="1">F8*0.04</f>
        <v>3743.7791999999999</v>
      </c>
      <c r="S8" s="216"/>
      <c r="T8" s="216">
        <f t="shared" ref="T8:T32" si="2">F8*0.03</f>
        <v>2807.8343999999997</v>
      </c>
      <c r="U8" s="216"/>
      <c r="V8" s="216">
        <f>+'wp-b3 Calc of Health and Other '!$I$23</f>
        <v>231.74625</v>
      </c>
      <c r="W8" s="216"/>
      <c r="X8" s="216">
        <f t="shared" ref="X8:X39" si="3">SUM(P8,R8,T8,V8)</f>
        <v>17816.78615859375</v>
      </c>
    </row>
    <row r="9" spans="1:24">
      <c r="A9" s="145">
        <v>2</v>
      </c>
      <c r="B9" s="47" t="str">
        <f ca="1">+'PF Salaries'!A72</f>
        <v>SCHNAUFER, LINDA</v>
      </c>
      <c r="C9" s="48"/>
      <c r="D9" s="125" t="str">
        <f>+'PF Salaries'!B72</f>
        <v>FL</v>
      </c>
      <c r="E9" s="49"/>
      <c r="F9" s="50">
        <f>+'PF Salaries'!E72</f>
        <v>90160.320000000007</v>
      </c>
      <c r="G9" s="50"/>
      <c r="H9" s="50">
        <f t="shared" ref="H9:H72" si="4">ROUND(IF(F9&lt;127200, F9*7.65%,127200*6.2%+F9*1.45%),0)</f>
        <v>6897</v>
      </c>
      <c r="I9" s="50"/>
      <c r="J9" s="50">
        <f t="shared" ref="J9:J72" si="5">ROUND(7000*0.006,0)</f>
        <v>42</v>
      </c>
      <c r="K9" s="50"/>
      <c r="L9" s="50">
        <f t="shared" ref="L9:L33" si="6">IF(F9&gt;7000,7000*0.0094,F9*0.0094)</f>
        <v>65.8</v>
      </c>
      <c r="M9" s="50"/>
      <c r="N9" s="50">
        <f t="shared" si="0"/>
        <v>7004.8</v>
      </c>
      <c r="O9" s="50"/>
      <c r="P9" s="50">
        <f>+'wp-b3 Calc of Health and Other '!$I$15</f>
        <v>11033.426308593749</v>
      </c>
      <c r="Q9" s="50"/>
      <c r="R9" s="50">
        <f t="shared" si="1"/>
        <v>3606.4128000000005</v>
      </c>
      <c r="S9" s="50"/>
      <c r="T9" s="50">
        <f t="shared" si="2"/>
        <v>2704.8096</v>
      </c>
      <c r="U9" s="50"/>
      <c r="V9" s="50">
        <f>+'wp-b3 Calc of Health and Other '!$I$23</f>
        <v>231.74625</v>
      </c>
      <c r="W9" s="50"/>
      <c r="X9" s="50">
        <f t="shared" si="3"/>
        <v>17576.394958593748</v>
      </c>
    </row>
    <row r="10" spans="1:24">
      <c r="A10" s="145">
        <v>3</v>
      </c>
      <c r="B10" s="47" t="str">
        <f ca="1">+'PF Salaries'!A73</f>
        <v>TROVINGER, FERRELLYN</v>
      </c>
      <c r="C10" s="48"/>
      <c r="D10" s="125" t="str">
        <f>+'PF Salaries'!B73</f>
        <v>FL</v>
      </c>
      <c r="E10" s="49"/>
      <c r="F10" s="50">
        <f>+'PF Salaries'!E73</f>
        <v>54557.760000000002</v>
      </c>
      <c r="G10" s="50"/>
      <c r="H10" s="50">
        <f t="shared" si="4"/>
        <v>4174</v>
      </c>
      <c r="I10" s="50"/>
      <c r="J10" s="50">
        <f t="shared" si="5"/>
        <v>42</v>
      </c>
      <c r="K10" s="50"/>
      <c r="L10" s="50">
        <f t="shared" si="6"/>
        <v>65.8</v>
      </c>
      <c r="M10" s="50"/>
      <c r="N10" s="50">
        <f t="shared" si="0"/>
        <v>4281.8</v>
      </c>
      <c r="O10" s="50"/>
      <c r="P10" s="50">
        <f>+'wp-b3 Calc of Health and Other '!$I$15</f>
        <v>11033.426308593749</v>
      </c>
      <c r="Q10" s="50"/>
      <c r="R10" s="50">
        <f t="shared" si="1"/>
        <v>2182.3104000000003</v>
      </c>
      <c r="S10" s="50"/>
      <c r="T10" s="50">
        <f t="shared" si="2"/>
        <v>1636.7328</v>
      </c>
      <c r="U10" s="50"/>
      <c r="V10" s="50">
        <f>+'wp-b3 Calc of Health and Other '!$I$23</f>
        <v>231.74625</v>
      </c>
      <c r="W10" s="50"/>
      <c r="X10" s="50">
        <f t="shared" si="3"/>
        <v>15084.215758593749</v>
      </c>
    </row>
    <row r="11" spans="1:24">
      <c r="A11" s="145">
        <v>4</v>
      </c>
      <c r="B11" s="47" t="str">
        <f ca="1">+'PF Salaries'!A75</f>
        <v>CHANDLER, MATTHEW</v>
      </c>
      <c r="C11" s="48"/>
      <c r="D11" s="125" t="str">
        <f>+'PF Salaries'!B75</f>
        <v>FL</v>
      </c>
      <c r="E11" s="49"/>
      <c r="F11" s="50">
        <f>+'PF Salaries'!E75</f>
        <v>51214.8</v>
      </c>
      <c r="G11" s="50"/>
      <c r="H11" s="50">
        <f t="shared" si="4"/>
        <v>3918</v>
      </c>
      <c r="I11" s="50"/>
      <c r="J11" s="50">
        <f t="shared" si="5"/>
        <v>42</v>
      </c>
      <c r="K11" s="50"/>
      <c r="L11" s="50">
        <f t="shared" si="6"/>
        <v>65.8</v>
      </c>
      <c r="M11" s="50"/>
      <c r="N11" s="50">
        <f t="shared" si="0"/>
        <v>4025.8</v>
      </c>
      <c r="O11" s="50"/>
      <c r="P11" s="50">
        <f>+'wp-b3 Calc of Health and Other '!$I$15</f>
        <v>11033.426308593749</v>
      </c>
      <c r="Q11" s="50"/>
      <c r="R11" s="50">
        <f t="shared" si="1"/>
        <v>2048.5920000000001</v>
      </c>
      <c r="S11" s="50"/>
      <c r="T11" s="50">
        <f t="shared" si="2"/>
        <v>1536.444</v>
      </c>
      <c r="U11" s="50"/>
      <c r="V11" s="50">
        <f>+'wp-b3 Calc of Health and Other '!$I$23</f>
        <v>231.74625</v>
      </c>
      <c r="W11" s="50"/>
      <c r="X11" s="50">
        <f t="shared" si="3"/>
        <v>14850.208558593749</v>
      </c>
    </row>
    <row r="12" spans="1:24">
      <c r="A12" s="145">
        <v>5</v>
      </c>
      <c r="B12" s="47" t="str">
        <f ca="1">+'PF Salaries'!A77</f>
        <v>PEREIRA, KAAMILYA</v>
      </c>
      <c r="C12" s="48"/>
      <c r="D12" s="125" t="str">
        <f>+'PF Salaries'!B77</f>
        <v>FL</v>
      </c>
      <c r="E12" s="49"/>
      <c r="F12" s="50">
        <f>+'PF Salaries'!E77</f>
        <v>49920</v>
      </c>
      <c r="G12" s="50"/>
      <c r="H12" s="50">
        <f t="shared" si="4"/>
        <v>3819</v>
      </c>
      <c r="I12" s="50"/>
      <c r="J12" s="50">
        <f t="shared" si="5"/>
        <v>42</v>
      </c>
      <c r="K12" s="50"/>
      <c r="L12" s="50">
        <f t="shared" si="6"/>
        <v>65.8</v>
      </c>
      <c r="M12" s="50"/>
      <c r="N12" s="50">
        <f t="shared" si="0"/>
        <v>3926.8</v>
      </c>
      <c r="O12" s="50"/>
      <c r="P12" s="50">
        <f>+'wp-b3 Calc of Health and Other '!$I$15</f>
        <v>11033.426308593749</v>
      </c>
      <c r="Q12" s="50"/>
      <c r="R12" s="50">
        <f t="shared" si="1"/>
        <v>1996.8</v>
      </c>
      <c r="S12" s="50"/>
      <c r="T12" s="50">
        <f t="shared" si="2"/>
        <v>1497.6</v>
      </c>
      <c r="U12" s="50"/>
      <c r="V12" s="50">
        <f>+'wp-b3 Calc of Health and Other '!$I$23</f>
        <v>231.74625</v>
      </c>
      <c r="W12" s="50"/>
      <c r="X12" s="50">
        <f t="shared" si="3"/>
        <v>14759.572558593749</v>
      </c>
    </row>
    <row r="13" spans="1:24">
      <c r="A13" s="145">
        <v>6</v>
      </c>
      <c r="B13" s="47" t="str">
        <f ca="1">+'PF Salaries'!A78</f>
        <v>TORREZ, SANDY</v>
      </c>
      <c r="C13" s="48"/>
      <c r="D13" s="125" t="str">
        <f>+'PF Salaries'!B78</f>
        <v>FL</v>
      </c>
      <c r="E13" s="49"/>
      <c r="F13" s="50">
        <f>+'PF Salaries'!E78</f>
        <v>48410.16</v>
      </c>
      <c r="G13" s="50"/>
      <c r="H13" s="50">
        <f t="shared" si="4"/>
        <v>3703</v>
      </c>
      <c r="I13" s="50"/>
      <c r="J13" s="50">
        <f t="shared" si="5"/>
        <v>42</v>
      </c>
      <c r="K13" s="50"/>
      <c r="L13" s="50">
        <f t="shared" si="6"/>
        <v>65.8</v>
      </c>
      <c r="M13" s="50"/>
      <c r="N13" s="50">
        <f t="shared" si="0"/>
        <v>3810.8</v>
      </c>
      <c r="O13" s="50"/>
      <c r="P13" s="50">
        <f>+'wp-b3 Calc of Health and Other '!$I$15</f>
        <v>11033.426308593749</v>
      </c>
      <c r="Q13" s="50"/>
      <c r="R13" s="50">
        <f t="shared" si="1"/>
        <v>1936.4064000000001</v>
      </c>
      <c r="S13" s="50"/>
      <c r="T13" s="50">
        <f t="shared" si="2"/>
        <v>1452.3048000000001</v>
      </c>
      <c r="U13" s="50"/>
      <c r="V13" s="50">
        <f>+'wp-b3 Calc of Health and Other '!$I$23</f>
        <v>231.74625</v>
      </c>
      <c r="W13" s="50"/>
      <c r="X13" s="50">
        <f t="shared" si="3"/>
        <v>14653.883758593749</v>
      </c>
    </row>
    <row r="14" spans="1:24">
      <c r="A14" s="145">
        <v>7</v>
      </c>
      <c r="B14" s="47" t="str">
        <f ca="1">+'PF Salaries'!A79</f>
        <v>CEBALLOS, ISABEL</v>
      </c>
      <c r="C14" s="48"/>
      <c r="D14" s="125" t="str">
        <f>+'PF Salaries'!B79</f>
        <v>FL</v>
      </c>
      <c r="E14" s="49"/>
      <c r="F14" s="50">
        <f>+'PF Salaries'!E79</f>
        <v>37897.599999999999</v>
      </c>
      <c r="G14" s="50"/>
      <c r="H14" s="50">
        <f t="shared" si="4"/>
        <v>2899</v>
      </c>
      <c r="I14" s="50"/>
      <c r="J14" s="50">
        <f t="shared" si="5"/>
        <v>42</v>
      </c>
      <c r="K14" s="50"/>
      <c r="L14" s="50">
        <f t="shared" si="6"/>
        <v>65.8</v>
      </c>
      <c r="M14" s="50"/>
      <c r="N14" s="50">
        <f t="shared" si="0"/>
        <v>3006.8</v>
      </c>
      <c r="O14" s="50"/>
      <c r="P14" s="50">
        <f>+'wp-b3 Calc of Health and Other '!$I$15</f>
        <v>11033.426308593749</v>
      </c>
      <c r="Q14" s="50"/>
      <c r="R14" s="50">
        <f t="shared" si="1"/>
        <v>1515.904</v>
      </c>
      <c r="S14" s="50"/>
      <c r="T14" s="50">
        <f t="shared" si="2"/>
        <v>1136.9279999999999</v>
      </c>
      <c r="U14" s="50"/>
      <c r="V14" s="50">
        <f>+'wp-b3 Calc of Health and Other '!$I$23</f>
        <v>231.74625</v>
      </c>
      <c r="W14" s="50"/>
      <c r="X14" s="50">
        <f t="shared" si="3"/>
        <v>13918.00455859375</v>
      </c>
    </row>
    <row r="15" spans="1:24">
      <c r="A15" s="145">
        <v>8</v>
      </c>
      <c r="B15" s="47" t="str">
        <f ca="1">+'PF Salaries'!A83</f>
        <v>MAYESKI, LORIE</v>
      </c>
      <c r="C15" s="48"/>
      <c r="D15" s="125" t="str">
        <f>+'PF Salaries'!B83</f>
        <v>FL</v>
      </c>
      <c r="E15" s="49"/>
      <c r="F15" s="50">
        <f>+'PF Salaries'!E83</f>
        <v>34174.400000000001</v>
      </c>
      <c r="G15" s="50"/>
      <c r="H15" s="50">
        <f t="shared" si="4"/>
        <v>2614</v>
      </c>
      <c r="I15" s="50"/>
      <c r="J15" s="50">
        <f t="shared" si="5"/>
        <v>42</v>
      </c>
      <c r="K15" s="50"/>
      <c r="L15" s="50">
        <f t="shared" si="6"/>
        <v>65.8</v>
      </c>
      <c r="M15" s="50"/>
      <c r="N15" s="50">
        <f t="shared" si="0"/>
        <v>2721.8</v>
      </c>
      <c r="O15" s="50"/>
      <c r="P15" s="50">
        <f>+'wp-b3 Calc of Health and Other '!$I$15</f>
        <v>11033.426308593749</v>
      </c>
      <c r="Q15" s="50"/>
      <c r="R15" s="50">
        <f t="shared" si="1"/>
        <v>1366.9760000000001</v>
      </c>
      <c r="S15" s="50"/>
      <c r="T15" s="50">
        <f t="shared" si="2"/>
        <v>1025.232</v>
      </c>
      <c r="U15" s="50"/>
      <c r="V15" s="50">
        <f>+'wp-b3 Calc of Health and Other '!$I$23</f>
        <v>231.74625</v>
      </c>
      <c r="W15" s="50"/>
      <c r="X15" s="50">
        <f t="shared" si="3"/>
        <v>13657.38055859375</v>
      </c>
    </row>
    <row r="16" spans="1:24">
      <c r="A16" s="145">
        <v>9</v>
      </c>
      <c r="B16" s="47" t="str">
        <f ca="1">+'PF Salaries'!A85</f>
        <v>ORENGO, LINETTE</v>
      </c>
      <c r="C16" s="48"/>
      <c r="D16" s="125" t="str">
        <f>+'PF Salaries'!B85</f>
        <v>FL</v>
      </c>
      <c r="E16" s="49"/>
      <c r="F16" s="50">
        <f>+'PF Salaries'!E85</f>
        <v>32801.599999999999</v>
      </c>
      <c r="G16" s="50"/>
      <c r="H16" s="50">
        <f t="shared" si="4"/>
        <v>2509</v>
      </c>
      <c r="I16" s="50"/>
      <c r="J16" s="50">
        <f t="shared" si="5"/>
        <v>42</v>
      </c>
      <c r="K16" s="50"/>
      <c r="L16" s="50">
        <f t="shared" si="6"/>
        <v>65.8</v>
      </c>
      <c r="M16" s="50"/>
      <c r="N16" s="50">
        <f t="shared" si="0"/>
        <v>2616.8000000000002</v>
      </c>
      <c r="O16" s="50"/>
      <c r="P16" s="50">
        <f>+'wp-b3 Calc of Health and Other '!$I$15</f>
        <v>11033.426308593749</v>
      </c>
      <c r="Q16" s="50"/>
      <c r="R16" s="50">
        <f t="shared" si="1"/>
        <v>1312.0640000000001</v>
      </c>
      <c r="S16" s="50"/>
      <c r="T16" s="50">
        <f t="shared" si="2"/>
        <v>984.04799999999989</v>
      </c>
      <c r="U16" s="50"/>
      <c r="V16" s="50">
        <f>+'wp-b3 Calc of Health and Other '!$I$23</f>
        <v>231.74625</v>
      </c>
      <c r="W16" s="50"/>
      <c r="X16" s="50">
        <f t="shared" si="3"/>
        <v>13561.28455859375</v>
      </c>
    </row>
    <row r="17" spans="1:24">
      <c r="A17" s="145">
        <v>10</v>
      </c>
      <c r="B17" s="47" t="str">
        <f ca="1">+'PF Salaries'!A87</f>
        <v>DEHNERT, EWAN</v>
      </c>
      <c r="C17" s="48"/>
      <c r="D17" s="125" t="str">
        <f>+'PF Salaries'!B87</f>
        <v>FL</v>
      </c>
      <c r="E17" s="49"/>
      <c r="F17" s="50">
        <f>+'PF Salaries'!E87</f>
        <v>32240</v>
      </c>
      <c r="G17" s="50"/>
      <c r="H17" s="50">
        <f t="shared" si="4"/>
        <v>2466</v>
      </c>
      <c r="I17" s="50"/>
      <c r="J17" s="50">
        <f t="shared" si="5"/>
        <v>42</v>
      </c>
      <c r="K17" s="50"/>
      <c r="L17" s="50">
        <f t="shared" si="6"/>
        <v>65.8</v>
      </c>
      <c r="M17" s="50"/>
      <c r="N17" s="50">
        <f t="shared" si="0"/>
        <v>2573.8000000000002</v>
      </c>
      <c r="O17" s="50"/>
      <c r="P17" s="50">
        <f>+'wp-b3 Calc of Health and Other '!$I$15</f>
        <v>11033.426308593749</v>
      </c>
      <c r="Q17" s="50"/>
      <c r="R17" s="50">
        <f t="shared" si="1"/>
        <v>1289.6000000000001</v>
      </c>
      <c r="S17" s="50"/>
      <c r="T17" s="50">
        <f t="shared" si="2"/>
        <v>967.19999999999993</v>
      </c>
      <c r="U17" s="50"/>
      <c r="V17" s="50">
        <f>+'wp-b3 Calc of Health and Other '!$I$23</f>
        <v>231.74625</v>
      </c>
      <c r="W17" s="50"/>
      <c r="X17" s="50">
        <f t="shared" si="3"/>
        <v>13521.97255859375</v>
      </c>
    </row>
    <row r="18" spans="1:24">
      <c r="A18" s="145">
        <v>11</v>
      </c>
      <c r="B18" s="47" t="str">
        <f ca="1">+'PF Salaries'!A88</f>
        <v>MERTHIE, PENNYE</v>
      </c>
      <c r="C18" s="48"/>
      <c r="D18" s="125" t="str">
        <f>+'PF Salaries'!B88</f>
        <v>FL</v>
      </c>
      <c r="E18" s="49"/>
      <c r="F18" s="50">
        <f>+'PF Salaries'!E88</f>
        <v>31990.400000000001</v>
      </c>
      <c r="G18" s="50"/>
      <c r="H18" s="50">
        <f t="shared" si="4"/>
        <v>2447</v>
      </c>
      <c r="I18" s="50"/>
      <c r="J18" s="50">
        <f t="shared" si="5"/>
        <v>42</v>
      </c>
      <c r="K18" s="50"/>
      <c r="L18" s="50">
        <f t="shared" si="6"/>
        <v>65.8</v>
      </c>
      <c r="M18" s="50"/>
      <c r="N18" s="50">
        <f t="shared" si="0"/>
        <v>2554.8000000000002</v>
      </c>
      <c r="O18" s="50"/>
      <c r="P18" s="50">
        <f>+'wp-b3 Calc of Health and Other '!$I$15</f>
        <v>11033.426308593749</v>
      </c>
      <c r="Q18" s="50"/>
      <c r="R18" s="50">
        <f t="shared" si="1"/>
        <v>1279.616</v>
      </c>
      <c r="S18" s="50"/>
      <c r="T18" s="50">
        <f t="shared" si="2"/>
        <v>959.71199999999999</v>
      </c>
      <c r="U18" s="50"/>
      <c r="V18" s="50">
        <f>+'wp-b3 Calc of Health and Other '!$I$23</f>
        <v>231.74625</v>
      </c>
      <c r="W18" s="50"/>
      <c r="X18" s="50">
        <f t="shared" si="3"/>
        <v>13504.500558593749</v>
      </c>
    </row>
    <row r="19" spans="1:24">
      <c r="A19" s="145">
        <v>12</v>
      </c>
      <c r="B19" s="47" t="str">
        <f ca="1">+'PF Salaries'!A90</f>
        <v>CAMPBELL, SHONTE</v>
      </c>
      <c r="C19" s="48"/>
      <c r="D19" s="125" t="str">
        <f>+'PF Salaries'!B90</f>
        <v>FL</v>
      </c>
      <c r="E19" s="49"/>
      <c r="F19" s="50">
        <f>+'PF Salaries'!E90</f>
        <v>30284.799999999999</v>
      </c>
      <c r="G19" s="50"/>
      <c r="H19" s="50">
        <f t="shared" si="4"/>
        <v>2317</v>
      </c>
      <c r="I19" s="50"/>
      <c r="J19" s="50">
        <f t="shared" si="5"/>
        <v>42</v>
      </c>
      <c r="K19" s="50"/>
      <c r="L19" s="50">
        <f t="shared" si="6"/>
        <v>65.8</v>
      </c>
      <c r="M19" s="50"/>
      <c r="N19" s="50">
        <f t="shared" si="0"/>
        <v>2424.8000000000002</v>
      </c>
      <c r="O19" s="50"/>
      <c r="P19" s="50">
        <f>+'wp-b3 Calc of Health and Other '!$I$15</f>
        <v>11033.426308593749</v>
      </c>
      <c r="Q19" s="50"/>
      <c r="R19" s="50">
        <f t="shared" si="1"/>
        <v>1211.3920000000001</v>
      </c>
      <c r="S19" s="50"/>
      <c r="T19" s="50">
        <f t="shared" si="2"/>
        <v>908.54399999999998</v>
      </c>
      <c r="U19" s="50"/>
      <c r="V19" s="50">
        <f>+'wp-b3 Calc of Health and Other '!$I$23</f>
        <v>231.74625</v>
      </c>
      <c r="W19" s="50"/>
      <c r="X19" s="50">
        <f t="shared" si="3"/>
        <v>13385.108558593749</v>
      </c>
    </row>
    <row r="20" spans="1:24">
      <c r="A20" s="145">
        <v>13</v>
      </c>
      <c r="B20" s="47" t="str">
        <f ca="1">+'PF Salaries'!A94</f>
        <v>AKERS, JENNIFER</v>
      </c>
      <c r="C20" s="48"/>
      <c r="D20" s="125" t="str">
        <f>+'PF Salaries'!B94</f>
        <v>FL</v>
      </c>
      <c r="E20" s="49"/>
      <c r="F20" s="50">
        <f>+'PF Salaries'!E94</f>
        <v>29993.599999999999</v>
      </c>
      <c r="G20" s="50"/>
      <c r="H20" s="50">
        <f t="shared" si="4"/>
        <v>2295</v>
      </c>
      <c r="I20" s="50"/>
      <c r="J20" s="50">
        <f t="shared" si="5"/>
        <v>42</v>
      </c>
      <c r="K20" s="50"/>
      <c r="L20" s="50">
        <f t="shared" si="6"/>
        <v>65.8</v>
      </c>
      <c r="M20" s="50"/>
      <c r="N20" s="50">
        <f t="shared" si="0"/>
        <v>2402.8000000000002</v>
      </c>
      <c r="O20" s="50"/>
      <c r="P20" s="50">
        <f>+'wp-b3 Calc of Health and Other '!$I$15</f>
        <v>11033.426308593749</v>
      </c>
      <c r="Q20" s="50"/>
      <c r="R20" s="50">
        <f t="shared" si="1"/>
        <v>1199.7439999999999</v>
      </c>
      <c r="S20" s="50"/>
      <c r="T20" s="50">
        <f t="shared" si="2"/>
        <v>899.80799999999988</v>
      </c>
      <c r="U20" s="50"/>
      <c r="V20" s="50">
        <f>+'wp-b3 Calc of Health and Other '!$I$23</f>
        <v>231.74625</v>
      </c>
      <c r="W20" s="50"/>
      <c r="X20" s="50">
        <f t="shared" si="3"/>
        <v>13364.724558593749</v>
      </c>
    </row>
    <row r="21" spans="1:24">
      <c r="A21" s="145">
        <v>14</v>
      </c>
      <c r="B21" s="47" t="str">
        <f ca="1">+'PF Salaries'!A95</f>
        <v>BROWN, VANESSA</v>
      </c>
      <c r="C21" s="48"/>
      <c r="D21" s="125" t="str">
        <f>+'PF Salaries'!B95</f>
        <v>FL</v>
      </c>
      <c r="E21" s="49"/>
      <c r="F21" s="50">
        <f>+'PF Salaries'!E95</f>
        <v>29993.599999999999</v>
      </c>
      <c r="G21" s="50"/>
      <c r="H21" s="50">
        <f t="shared" si="4"/>
        <v>2295</v>
      </c>
      <c r="I21" s="50"/>
      <c r="J21" s="50">
        <f t="shared" si="5"/>
        <v>42</v>
      </c>
      <c r="K21" s="50"/>
      <c r="L21" s="50">
        <f t="shared" si="6"/>
        <v>65.8</v>
      </c>
      <c r="M21" s="50"/>
      <c r="N21" s="50">
        <f t="shared" si="0"/>
        <v>2402.8000000000002</v>
      </c>
      <c r="O21" s="50"/>
      <c r="P21" s="50">
        <f>+'wp-b3 Calc of Health and Other '!$I$15</f>
        <v>11033.426308593749</v>
      </c>
      <c r="Q21" s="50"/>
      <c r="R21" s="50">
        <f t="shared" si="1"/>
        <v>1199.7439999999999</v>
      </c>
      <c r="S21" s="50"/>
      <c r="T21" s="50">
        <f t="shared" si="2"/>
        <v>899.80799999999988</v>
      </c>
      <c r="U21" s="50"/>
      <c r="V21" s="50">
        <f>+'wp-b3 Calc of Health and Other '!$I$23</f>
        <v>231.74625</v>
      </c>
      <c r="W21" s="50"/>
      <c r="X21" s="50">
        <f t="shared" si="3"/>
        <v>13364.724558593749</v>
      </c>
    </row>
    <row r="22" spans="1:24">
      <c r="A22" s="145">
        <v>15</v>
      </c>
      <c r="B22" s="47" t="str">
        <f ca="1">+'PF Salaries'!A97</f>
        <v>CRUTCHFIELD, CARL</v>
      </c>
      <c r="C22" s="51"/>
      <c r="D22" s="125" t="str">
        <f>+'PF Salaries'!B97</f>
        <v>FL</v>
      </c>
      <c r="E22" s="49"/>
      <c r="F22" s="50">
        <f>+'PF Salaries'!E97</f>
        <v>29993.599999999999</v>
      </c>
      <c r="G22" s="50"/>
      <c r="H22" s="50">
        <f t="shared" si="4"/>
        <v>2295</v>
      </c>
      <c r="I22" s="50"/>
      <c r="J22" s="50">
        <f t="shared" si="5"/>
        <v>42</v>
      </c>
      <c r="K22" s="50"/>
      <c r="L22" s="50">
        <f t="shared" si="6"/>
        <v>65.8</v>
      </c>
      <c r="M22" s="50"/>
      <c r="N22" s="50">
        <f t="shared" si="0"/>
        <v>2402.8000000000002</v>
      </c>
      <c r="O22" s="50"/>
      <c r="P22" s="50">
        <f>+'wp-b3 Calc of Health and Other '!$I$15</f>
        <v>11033.426308593749</v>
      </c>
      <c r="Q22" s="50"/>
      <c r="R22" s="50">
        <f t="shared" si="1"/>
        <v>1199.7439999999999</v>
      </c>
      <c r="S22" s="50"/>
      <c r="T22" s="50">
        <f t="shared" si="2"/>
        <v>899.80799999999988</v>
      </c>
      <c r="U22" s="50"/>
      <c r="V22" s="50">
        <f>+'wp-b3 Calc of Health and Other '!$I$23</f>
        <v>231.74625</v>
      </c>
      <c r="W22" s="50"/>
      <c r="X22" s="50">
        <f t="shared" si="3"/>
        <v>13364.724558593749</v>
      </c>
    </row>
    <row r="23" spans="1:24">
      <c r="A23" s="145">
        <v>16</v>
      </c>
      <c r="B23" s="47" t="str">
        <f ca="1">+'PF Salaries'!A104</f>
        <v>KRELL, JOSEPHINE</v>
      </c>
      <c r="C23" s="51"/>
      <c r="D23" s="125" t="str">
        <f>+'PF Salaries'!B104</f>
        <v>FL</v>
      </c>
      <c r="E23" s="49"/>
      <c r="F23" s="50">
        <f>+'PF Salaries'!E104</f>
        <v>29390.400000000001</v>
      </c>
      <c r="G23" s="52"/>
      <c r="H23" s="50">
        <f t="shared" si="4"/>
        <v>2248</v>
      </c>
      <c r="I23" s="50"/>
      <c r="J23" s="50">
        <f t="shared" si="5"/>
        <v>42</v>
      </c>
      <c r="K23" s="50"/>
      <c r="L23" s="50">
        <f t="shared" si="6"/>
        <v>65.8</v>
      </c>
      <c r="M23" s="50"/>
      <c r="N23" s="50">
        <f t="shared" si="0"/>
        <v>2355.8000000000002</v>
      </c>
      <c r="O23" s="50"/>
      <c r="P23" s="50">
        <f>+'wp-b3 Calc of Health and Other '!$I$15</f>
        <v>11033.426308593749</v>
      </c>
      <c r="Q23" s="50"/>
      <c r="R23" s="50">
        <f t="shared" si="1"/>
        <v>1175.616</v>
      </c>
      <c r="S23" s="50"/>
      <c r="T23" s="50">
        <f t="shared" si="2"/>
        <v>881.71199999999999</v>
      </c>
      <c r="U23" s="50"/>
      <c r="V23" s="50">
        <f>+'wp-b3 Calc of Health and Other '!$I$23</f>
        <v>231.74625</v>
      </c>
      <c r="W23" s="50"/>
      <c r="X23" s="50">
        <f t="shared" si="3"/>
        <v>13322.500558593749</v>
      </c>
    </row>
    <row r="24" spans="1:24">
      <c r="A24" s="145">
        <v>17</v>
      </c>
      <c r="B24" s="47" t="str">
        <f ca="1">+'PF Salaries'!A106</f>
        <v>MELENDEZ, AMBER</v>
      </c>
      <c r="C24" s="51"/>
      <c r="D24" s="125" t="str">
        <f>+'PF Salaries'!B106</f>
        <v>FL</v>
      </c>
      <c r="E24" s="49"/>
      <c r="F24" s="50">
        <f>+'PF Salaries'!E106</f>
        <v>29328</v>
      </c>
      <c r="G24" s="52"/>
      <c r="H24" s="50">
        <f t="shared" si="4"/>
        <v>2244</v>
      </c>
      <c r="I24" s="50"/>
      <c r="J24" s="50">
        <f t="shared" si="5"/>
        <v>42</v>
      </c>
      <c r="K24" s="50"/>
      <c r="L24" s="50">
        <f t="shared" si="6"/>
        <v>65.8</v>
      </c>
      <c r="M24" s="50"/>
      <c r="N24" s="50">
        <f t="shared" si="0"/>
        <v>2351.8000000000002</v>
      </c>
      <c r="O24" s="50"/>
      <c r="P24" s="50">
        <f>+'wp-b3 Calc of Health and Other '!$I$15</f>
        <v>11033.426308593749</v>
      </c>
      <c r="Q24" s="50"/>
      <c r="R24" s="50">
        <f t="shared" si="1"/>
        <v>1173.1200000000001</v>
      </c>
      <c r="S24" s="50"/>
      <c r="T24" s="50">
        <f t="shared" si="2"/>
        <v>879.83999999999992</v>
      </c>
      <c r="U24" s="50"/>
      <c r="V24" s="50">
        <f>+'wp-b3 Calc of Health and Other '!$I$23</f>
        <v>231.74625</v>
      </c>
      <c r="W24" s="50"/>
      <c r="X24" s="50">
        <f t="shared" si="3"/>
        <v>13318.13255859375</v>
      </c>
    </row>
    <row r="25" spans="1:24">
      <c r="A25" s="145">
        <v>18</v>
      </c>
      <c r="B25" s="47" t="str">
        <f ca="1">+'PF Salaries'!A108</f>
        <v>SASIC, KAREN</v>
      </c>
      <c r="C25" s="51"/>
      <c r="D25" s="125" t="str">
        <f>+'PF Salaries'!B108</f>
        <v>FL</v>
      </c>
      <c r="E25" s="49"/>
      <c r="F25" s="50">
        <f>+'PF Salaries'!E108</f>
        <v>121468.08</v>
      </c>
      <c r="G25" s="52"/>
      <c r="H25" s="50">
        <f t="shared" si="4"/>
        <v>9292</v>
      </c>
      <c r="I25" s="50"/>
      <c r="J25" s="50">
        <f t="shared" si="5"/>
        <v>42</v>
      </c>
      <c r="K25" s="50"/>
      <c r="L25" s="50">
        <f t="shared" si="6"/>
        <v>65.8</v>
      </c>
      <c r="M25" s="50"/>
      <c r="N25" s="50">
        <f t="shared" si="0"/>
        <v>9399.7999999999993</v>
      </c>
      <c r="O25" s="50"/>
      <c r="P25" s="50">
        <f>+'wp-b3 Calc of Health and Other '!$I$15</f>
        <v>11033.426308593749</v>
      </c>
      <c r="Q25" s="50"/>
      <c r="R25" s="50">
        <f t="shared" si="1"/>
        <v>4858.7232000000004</v>
      </c>
      <c r="S25" s="50"/>
      <c r="T25" s="50">
        <f t="shared" si="2"/>
        <v>3644.0423999999998</v>
      </c>
      <c r="U25" s="50"/>
      <c r="V25" s="50">
        <f>+'wp-b3 Calc of Health and Other '!$I$23</f>
        <v>231.74625</v>
      </c>
      <c r="W25" s="50"/>
      <c r="X25" s="50">
        <f t="shared" si="3"/>
        <v>19767.938158593748</v>
      </c>
    </row>
    <row r="26" spans="1:24">
      <c r="A26" s="145">
        <v>19</v>
      </c>
      <c r="B26" s="47" t="str">
        <f ca="1">+'PF Salaries'!A111</f>
        <v>RAPONI, ANN</v>
      </c>
      <c r="C26" s="48"/>
      <c r="D26" s="125" t="str">
        <f>+'PF Salaries'!B111</f>
        <v>FL</v>
      </c>
      <c r="E26" s="49"/>
      <c r="F26" s="50">
        <f>+'PF Salaries'!E111</f>
        <v>61989.84</v>
      </c>
      <c r="G26" s="52"/>
      <c r="H26" s="50">
        <f t="shared" si="4"/>
        <v>4742</v>
      </c>
      <c r="I26" s="50"/>
      <c r="J26" s="50">
        <f t="shared" si="5"/>
        <v>42</v>
      </c>
      <c r="K26" s="50"/>
      <c r="L26" s="50">
        <f t="shared" si="6"/>
        <v>65.8</v>
      </c>
      <c r="M26" s="50"/>
      <c r="N26" s="50">
        <f t="shared" si="0"/>
        <v>4849.8</v>
      </c>
      <c r="O26" s="50"/>
      <c r="P26" s="50">
        <f>+'wp-b3 Calc of Health and Other '!$I$15</f>
        <v>11033.426308593749</v>
      </c>
      <c r="Q26" s="50"/>
      <c r="R26" s="50">
        <f t="shared" si="1"/>
        <v>2479.5935999999997</v>
      </c>
      <c r="S26" s="50"/>
      <c r="T26" s="50">
        <f t="shared" si="2"/>
        <v>1859.6951999999999</v>
      </c>
      <c r="U26" s="50"/>
      <c r="V26" s="50">
        <f>+'wp-b3 Calc of Health and Other '!$I$23</f>
        <v>231.74625</v>
      </c>
      <c r="W26" s="50"/>
      <c r="X26" s="50">
        <f t="shared" si="3"/>
        <v>15604.46135859375</v>
      </c>
    </row>
    <row r="27" spans="1:24">
      <c r="A27" s="145">
        <v>20</v>
      </c>
      <c r="B27" s="47" t="str">
        <f ca="1">+'PF Salaries'!A112</f>
        <v>CHRISTIAN, ELISE</v>
      </c>
      <c r="C27" s="51"/>
      <c r="D27" s="125" t="str">
        <f>+'PF Salaries'!B112</f>
        <v>FL</v>
      </c>
      <c r="E27" s="49"/>
      <c r="F27" s="50">
        <f>+'PF Salaries'!E112</f>
        <v>59217.599999999999</v>
      </c>
      <c r="G27" s="52"/>
      <c r="H27" s="50">
        <f t="shared" si="4"/>
        <v>4530</v>
      </c>
      <c r="I27" s="50"/>
      <c r="J27" s="50">
        <f t="shared" si="5"/>
        <v>42</v>
      </c>
      <c r="K27" s="50"/>
      <c r="L27" s="50">
        <f t="shared" si="6"/>
        <v>65.8</v>
      </c>
      <c r="M27" s="50"/>
      <c r="N27" s="50">
        <f t="shared" si="0"/>
        <v>4637.8</v>
      </c>
      <c r="O27" s="50"/>
      <c r="P27" s="50">
        <f>+'wp-b3 Calc of Health and Other '!$I$15</f>
        <v>11033.426308593749</v>
      </c>
      <c r="Q27" s="50"/>
      <c r="R27" s="50">
        <f t="shared" si="1"/>
        <v>2368.7040000000002</v>
      </c>
      <c r="S27" s="50"/>
      <c r="T27" s="50">
        <f t="shared" si="2"/>
        <v>1776.5279999999998</v>
      </c>
      <c r="U27" s="50"/>
      <c r="V27" s="50">
        <f>+'wp-b3 Calc of Health and Other '!$I$23</f>
        <v>231.74625</v>
      </c>
      <c r="W27" s="50"/>
      <c r="X27" s="50">
        <f t="shared" si="3"/>
        <v>15410.404558593749</v>
      </c>
    </row>
    <row r="28" spans="1:24">
      <c r="A28" s="145">
        <v>21</v>
      </c>
      <c r="B28" s="47" t="str">
        <f ca="1">+'PF Salaries'!A113</f>
        <v>BURNIEWICZ, AMY</v>
      </c>
      <c r="C28" s="51"/>
      <c r="D28" s="125" t="str">
        <f>+'PF Salaries'!B113</f>
        <v>FL</v>
      </c>
      <c r="E28" s="49"/>
      <c r="F28" s="50">
        <f>+'PF Salaries'!E113</f>
        <v>43908.800000000003</v>
      </c>
      <c r="G28" s="52"/>
      <c r="H28" s="50">
        <f t="shared" si="4"/>
        <v>3359</v>
      </c>
      <c r="I28" s="50"/>
      <c r="J28" s="50">
        <f t="shared" si="5"/>
        <v>42</v>
      </c>
      <c r="K28" s="50"/>
      <c r="L28" s="50">
        <f t="shared" si="6"/>
        <v>65.8</v>
      </c>
      <c r="M28" s="50"/>
      <c r="N28" s="50">
        <f t="shared" si="0"/>
        <v>3466.8</v>
      </c>
      <c r="O28" s="50"/>
      <c r="P28" s="50">
        <f>+'wp-b3 Calc of Health and Other '!$I$15</f>
        <v>11033.426308593749</v>
      </c>
      <c r="Q28" s="50"/>
      <c r="R28" s="50">
        <f t="shared" si="1"/>
        <v>1756.3520000000001</v>
      </c>
      <c r="S28" s="50"/>
      <c r="T28" s="50">
        <f t="shared" si="2"/>
        <v>1317.2640000000001</v>
      </c>
      <c r="U28" s="50"/>
      <c r="V28" s="50">
        <f>+'wp-b3 Calc of Health and Other '!$I$23</f>
        <v>231.74625</v>
      </c>
      <c r="W28" s="50"/>
      <c r="X28" s="50">
        <f t="shared" si="3"/>
        <v>14338.788558593751</v>
      </c>
    </row>
    <row r="29" spans="1:24">
      <c r="A29" s="145">
        <v>22</v>
      </c>
      <c r="B29" s="47" t="str">
        <f ca="1">+'PF Salaries'!A114</f>
        <v>BENNETT, KIMBERLY</v>
      </c>
      <c r="C29" s="48"/>
      <c r="D29" s="125" t="str">
        <f>+'PF Salaries'!B114</f>
        <v>FL</v>
      </c>
      <c r="E29" s="49"/>
      <c r="F29" s="50">
        <f>+'PF Salaries'!E114</f>
        <v>40227.199999999997</v>
      </c>
      <c r="G29" s="52"/>
      <c r="H29" s="50">
        <f t="shared" si="4"/>
        <v>3077</v>
      </c>
      <c r="I29" s="50"/>
      <c r="J29" s="50">
        <f t="shared" si="5"/>
        <v>42</v>
      </c>
      <c r="K29" s="50"/>
      <c r="L29" s="50">
        <f t="shared" si="6"/>
        <v>65.8</v>
      </c>
      <c r="M29" s="50"/>
      <c r="N29" s="50">
        <f t="shared" si="0"/>
        <v>3184.8</v>
      </c>
      <c r="O29" s="50"/>
      <c r="P29" s="50">
        <f>+'wp-b3 Calc of Health and Other '!$I$15</f>
        <v>11033.426308593749</v>
      </c>
      <c r="Q29" s="50"/>
      <c r="R29" s="50">
        <f t="shared" si="1"/>
        <v>1609.088</v>
      </c>
      <c r="S29" s="50"/>
      <c r="T29" s="50">
        <f t="shared" si="2"/>
        <v>1206.8159999999998</v>
      </c>
      <c r="U29" s="50"/>
      <c r="V29" s="50">
        <f>+'wp-b3 Calc of Health and Other '!$I$23</f>
        <v>231.74625</v>
      </c>
      <c r="W29" s="50"/>
      <c r="X29" s="50">
        <f t="shared" si="3"/>
        <v>14081.076558593748</v>
      </c>
    </row>
    <row r="30" spans="1:24">
      <c r="A30" s="145">
        <v>23</v>
      </c>
      <c r="B30" s="47" t="str">
        <f ca="1">+'PF Salaries'!A116</f>
        <v>JONES, LORI LYNN</v>
      </c>
      <c r="C30" s="48"/>
      <c r="D30" s="125" t="str">
        <f>+'PF Salaries'!B116</f>
        <v>FL</v>
      </c>
      <c r="E30" s="49"/>
      <c r="F30" s="50">
        <f>+'PF Salaries'!E116</f>
        <v>35172.800000000003</v>
      </c>
      <c r="G30" s="52"/>
      <c r="H30" s="50">
        <f t="shared" si="4"/>
        <v>2691</v>
      </c>
      <c r="I30" s="50"/>
      <c r="J30" s="50">
        <f t="shared" si="5"/>
        <v>42</v>
      </c>
      <c r="K30" s="50"/>
      <c r="L30" s="50">
        <f t="shared" si="6"/>
        <v>65.8</v>
      </c>
      <c r="M30" s="50"/>
      <c r="N30" s="50">
        <f t="shared" si="0"/>
        <v>2798.8</v>
      </c>
      <c r="O30" s="50"/>
      <c r="P30" s="50">
        <f>+'wp-b3 Calc of Health and Other '!$I$15</f>
        <v>11033.426308593749</v>
      </c>
      <c r="Q30" s="50"/>
      <c r="R30" s="50">
        <f t="shared" si="1"/>
        <v>1406.912</v>
      </c>
      <c r="S30" s="50"/>
      <c r="T30" s="50">
        <f t="shared" si="2"/>
        <v>1055.184</v>
      </c>
      <c r="U30" s="50"/>
      <c r="V30" s="50">
        <f>+'wp-b3 Calc of Health and Other '!$I$23</f>
        <v>231.74625</v>
      </c>
      <c r="W30" s="50"/>
      <c r="X30" s="50">
        <f t="shared" si="3"/>
        <v>13727.268558593749</v>
      </c>
    </row>
    <row r="31" spans="1:24">
      <c r="A31" s="145">
        <v>24</v>
      </c>
      <c r="B31" s="47" t="str">
        <f ca="1">+'PF Salaries'!A117</f>
        <v>Dunn Vacancy</v>
      </c>
      <c r="C31" s="48"/>
      <c r="D31" s="125" t="str">
        <f>+'PF Salaries'!B117</f>
        <v>FL</v>
      </c>
      <c r="E31" s="49"/>
      <c r="F31" s="50">
        <f>+'PF Salaries'!E117</f>
        <v>31990.400000000001</v>
      </c>
      <c r="G31" s="52"/>
      <c r="H31" s="50">
        <f t="shared" si="4"/>
        <v>2447</v>
      </c>
      <c r="I31" s="50"/>
      <c r="J31" s="50">
        <f t="shared" si="5"/>
        <v>42</v>
      </c>
      <c r="K31" s="50"/>
      <c r="L31" s="50">
        <f t="shared" si="6"/>
        <v>65.8</v>
      </c>
      <c r="M31" s="50"/>
      <c r="N31" s="50">
        <f t="shared" si="0"/>
        <v>2554.8000000000002</v>
      </c>
      <c r="O31" s="50"/>
      <c r="P31" s="50">
        <f>+'wp-b3 Calc of Health and Other '!$I$15</f>
        <v>11033.426308593749</v>
      </c>
      <c r="Q31" s="50"/>
      <c r="R31" s="50">
        <f t="shared" si="1"/>
        <v>1279.616</v>
      </c>
      <c r="S31" s="50"/>
      <c r="T31" s="50">
        <f t="shared" si="2"/>
        <v>959.71199999999999</v>
      </c>
      <c r="U31" s="50"/>
      <c r="V31" s="50">
        <f>+'wp-b3 Calc of Health and Other '!$I$23</f>
        <v>231.74625</v>
      </c>
      <c r="W31" s="50"/>
      <c r="X31" s="50">
        <f t="shared" si="3"/>
        <v>13504.500558593749</v>
      </c>
    </row>
    <row r="32" spans="1:24">
      <c r="A32" s="145">
        <v>25</v>
      </c>
      <c r="B32" s="47" t="str">
        <f ca="1">+'PF Salaries'!A118</f>
        <v>MEACHAM, SHELIA</v>
      </c>
      <c r="C32" s="48"/>
      <c r="D32" s="125" t="str">
        <f>+'PF Salaries'!B118</f>
        <v>FL</v>
      </c>
      <c r="E32" s="49"/>
      <c r="F32" s="50">
        <f>+'PF Salaries'!E118</f>
        <v>28080</v>
      </c>
      <c r="G32" s="52"/>
      <c r="H32" s="50">
        <f t="shared" si="4"/>
        <v>2148</v>
      </c>
      <c r="I32" s="50"/>
      <c r="J32" s="50">
        <f t="shared" si="5"/>
        <v>42</v>
      </c>
      <c r="K32" s="50"/>
      <c r="L32" s="50">
        <f t="shared" si="6"/>
        <v>65.8</v>
      </c>
      <c r="M32" s="50"/>
      <c r="N32" s="50">
        <f t="shared" si="0"/>
        <v>2255.8000000000002</v>
      </c>
      <c r="O32" s="50"/>
      <c r="P32" s="50">
        <f>+'wp-b3 Calc of Health and Other '!$I$15</f>
        <v>11033.426308593749</v>
      </c>
      <c r="Q32" s="50"/>
      <c r="R32" s="50">
        <f t="shared" si="1"/>
        <v>1123.2</v>
      </c>
      <c r="S32" s="50"/>
      <c r="T32" s="50">
        <f t="shared" si="2"/>
        <v>842.4</v>
      </c>
      <c r="U32" s="50"/>
      <c r="V32" s="50">
        <f>+'wp-b3 Calc of Health and Other '!$I$23</f>
        <v>231.74625</v>
      </c>
      <c r="W32" s="50"/>
      <c r="X32" s="50">
        <f t="shared" si="3"/>
        <v>13230.77255859375</v>
      </c>
    </row>
    <row r="33" spans="1:24">
      <c r="A33" s="145">
        <v>26</v>
      </c>
      <c r="B33" s="47" t="str">
        <f ca="1">+'PF Salaries'!A124</f>
        <v>HICKS, VINCENT</v>
      </c>
      <c r="C33" s="51"/>
      <c r="D33" s="125" t="str">
        <f>+'PF Salaries'!B124</f>
        <v>FL</v>
      </c>
      <c r="E33" s="49"/>
      <c r="F33" s="50">
        <f>+'PF Salaries'!E124</f>
        <v>13572</v>
      </c>
      <c r="G33" s="52"/>
      <c r="H33" s="50">
        <f t="shared" si="4"/>
        <v>1038</v>
      </c>
      <c r="I33" s="50"/>
      <c r="J33" s="50">
        <f t="shared" si="5"/>
        <v>42</v>
      </c>
      <c r="K33" s="50"/>
      <c r="L33" s="50">
        <f t="shared" si="6"/>
        <v>65.8</v>
      </c>
      <c r="M33" s="50"/>
      <c r="N33" s="50">
        <f t="shared" si="0"/>
        <v>1145.8</v>
      </c>
      <c r="O33" s="50"/>
      <c r="P33" s="50">
        <v>0</v>
      </c>
      <c r="Q33" s="50"/>
      <c r="R33" s="50">
        <v>0</v>
      </c>
      <c r="S33" s="50"/>
      <c r="T33" s="50">
        <v>0</v>
      </c>
      <c r="U33" s="50"/>
      <c r="V33" s="50">
        <v>0</v>
      </c>
      <c r="W33" s="50"/>
      <c r="X33" s="50">
        <f t="shared" si="3"/>
        <v>0</v>
      </c>
    </row>
    <row r="34" spans="1:24">
      <c r="A34" s="145">
        <v>27</v>
      </c>
      <c r="B34" s="47" t="str">
        <f ca="1">+'PF Salaries'!A28</f>
        <v>ANDREJKO, JAMES</v>
      </c>
      <c r="C34" s="48"/>
      <c r="D34" s="125" t="str">
        <f>+'PF Salaries'!B28</f>
        <v>IL</v>
      </c>
      <c r="E34" s="49"/>
      <c r="F34" s="50">
        <f>+'PF Salaries'!E28</f>
        <v>200549.04</v>
      </c>
      <c r="G34" s="50"/>
      <c r="H34" s="50">
        <f t="shared" si="4"/>
        <v>10794</v>
      </c>
      <c r="I34" s="50"/>
      <c r="J34" s="50">
        <f t="shared" si="5"/>
        <v>42</v>
      </c>
      <c r="K34" s="50"/>
      <c r="L34" s="50">
        <f>IF(F34&gt;12960,12960*0.0465,F34*0.0465)</f>
        <v>602.64</v>
      </c>
      <c r="M34" s="50"/>
      <c r="N34" s="50">
        <f t="shared" si="0"/>
        <v>11438.64</v>
      </c>
      <c r="O34" s="50"/>
      <c r="P34" s="50">
        <f>+'wp-b3 Calc of Health and Other '!$I$15</f>
        <v>11033.426308593749</v>
      </c>
      <c r="Q34" s="50"/>
      <c r="R34" s="50">
        <f t="shared" ref="R34:R76" si="7">F34*0.04</f>
        <v>8021.9616000000005</v>
      </c>
      <c r="S34" s="50"/>
      <c r="T34" s="50">
        <f t="shared" ref="T34:T76" si="8">F34*0.03</f>
        <v>6016.4712</v>
      </c>
      <c r="U34" s="50"/>
      <c r="V34" s="50">
        <f>+'wp-b3 Calc of Health and Other '!$I$23</f>
        <v>231.74625</v>
      </c>
      <c r="W34" s="50"/>
      <c r="X34" s="50">
        <f t="shared" si="3"/>
        <v>25303.605358593752</v>
      </c>
    </row>
    <row r="35" spans="1:24">
      <c r="A35" s="145">
        <v>28</v>
      </c>
      <c r="B35" s="47" t="str">
        <f ca="1">+'PF Salaries'!A29</f>
        <v>HONG, DONALD</v>
      </c>
      <c r="C35" s="51"/>
      <c r="D35" s="125" t="str">
        <f>+'PF Salaries'!B29</f>
        <v>IL</v>
      </c>
      <c r="E35" s="49"/>
      <c r="F35" s="50">
        <f>+'PF Salaries'!E29</f>
        <v>157481.04</v>
      </c>
      <c r="G35" s="50"/>
      <c r="H35" s="50">
        <f t="shared" si="4"/>
        <v>10170</v>
      </c>
      <c r="I35" s="50"/>
      <c r="J35" s="50">
        <f t="shared" si="5"/>
        <v>42</v>
      </c>
      <c r="K35" s="50"/>
      <c r="L35" s="50">
        <f t="shared" ref="L35:L77" si="9">IF(F35&gt;12960,12960*0.0465,F35*0.0465)</f>
        <v>602.64</v>
      </c>
      <c r="M35" s="50"/>
      <c r="N35" s="50">
        <f t="shared" si="0"/>
        <v>10814.64</v>
      </c>
      <c r="O35" s="50"/>
      <c r="P35" s="50">
        <f>+'wp-b3 Calc of Health and Other '!$I$15</f>
        <v>11033.426308593749</v>
      </c>
      <c r="Q35" s="50"/>
      <c r="R35" s="50">
        <f t="shared" si="7"/>
        <v>6299.2416000000003</v>
      </c>
      <c r="S35" s="50"/>
      <c r="T35" s="50">
        <f t="shared" si="8"/>
        <v>4724.4312</v>
      </c>
      <c r="U35" s="50"/>
      <c r="V35" s="50">
        <f>+'wp-b3 Calc of Health and Other '!$I$23</f>
        <v>231.74625</v>
      </c>
      <c r="W35" s="50"/>
      <c r="X35" s="50">
        <f t="shared" si="3"/>
        <v>22288.84535859375</v>
      </c>
    </row>
    <row r="36" spans="1:24">
      <c r="A36" s="145">
        <v>29</v>
      </c>
      <c r="B36" s="47" t="str">
        <f ca="1">+'PF Salaries'!A30</f>
        <v>KIM, CHRISTINE</v>
      </c>
      <c r="C36" s="48"/>
      <c r="D36" s="125" t="str">
        <f>+'PF Salaries'!B30</f>
        <v>IL</v>
      </c>
      <c r="E36" s="49"/>
      <c r="F36" s="50">
        <f>+'PF Salaries'!E30</f>
        <v>151008</v>
      </c>
      <c r="G36" s="50"/>
      <c r="H36" s="50">
        <f t="shared" si="4"/>
        <v>10076</v>
      </c>
      <c r="I36" s="50"/>
      <c r="J36" s="50">
        <f t="shared" si="5"/>
        <v>42</v>
      </c>
      <c r="K36" s="50"/>
      <c r="L36" s="50">
        <f t="shared" si="9"/>
        <v>602.64</v>
      </c>
      <c r="M36" s="50"/>
      <c r="N36" s="50">
        <f t="shared" si="0"/>
        <v>10720.64</v>
      </c>
      <c r="O36" s="50"/>
      <c r="P36" s="50">
        <f>+'wp-b3 Calc of Health and Other '!$I$15</f>
        <v>11033.426308593749</v>
      </c>
      <c r="Q36" s="50"/>
      <c r="R36" s="50">
        <f t="shared" si="7"/>
        <v>6040.32</v>
      </c>
      <c r="S36" s="50"/>
      <c r="T36" s="50">
        <f t="shared" si="8"/>
        <v>4530.24</v>
      </c>
      <c r="U36" s="50"/>
      <c r="V36" s="50">
        <f>+'wp-b3 Calc of Health and Other '!$I$23</f>
        <v>231.74625</v>
      </c>
      <c r="W36" s="50"/>
      <c r="X36" s="50">
        <f t="shared" si="3"/>
        <v>21835.732558593747</v>
      </c>
    </row>
    <row r="37" spans="1:24">
      <c r="A37" s="145">
        <v>30</v>
      </c>
      <c r="B37" s="47" t="str">
        <f ca="1">+'PF Salaries'!A31</f>
        <v>AUYEUNG, CHARLENE</v>
      </c>
      <c r="C37" s="48"/>
      <c r="D37" s="125" t="str">
        <f>+'PF Salaries'!B31</f>
        <v>IL</v>
      </c>
      <c r="E37" s="49"/>
      <c r="F37" s="50">
        <f>+'PF Salaries'!E31</f>
        <v>116699.28</v>
      </c>
      <c r="G37" s="50"/>
      <c r="H37" s="50">
        <f t="shared" si="4"/>
        <v>8927</v>
      </c>
      <c r="I37" s="50"/>
      <c r="J37" s="50">
        <f t="shared" si="5"/>
        <v>42</v>
      </c>
      <c r="K37" s="50"/>
      <c r="L37" s="50">
        <f t="shared" si="9"/>
        <v>602.64</v>
      </c>
      <c r="M37" s="50"/>
      <c r="N37" s="50">
        <f t="shared" si="0"/>
        <v>9571.64</v>
      </c>
      <c r="O37" s="50"/>
      <c r="P37" s="50">
        <f>+'wp-b3 Calc of Health and Other '!$I$15</f>
        <v>11033.426308593749</v>
      </c>
      <c r="Q37" s="50"/>
      <c r="R37" s="50">
        <f t="shared" si="7"/>
        <v>4667.9712</v>
      </c>
      <c r="S37" s="50"/>
      <c r="T37" s="50">
        <f t="shared" si="8"/>
        <v>3500.9784</v>
      </c>
      <c r="U37" s="50"/>
      <c r="V37" s="50">
        <f>+'wp-b3 Calc of Health and Other '!$I$23</f>
        <v>231.74625</v>
      </c>
      <c r="W37" s="50"/>
      <c r="X37" s="50">
        <f t="shared" si="3"/>
        <v>19434.122158593749</v>
      </c>
    </row>
    <row r="38" spans="1:24">
      <c r="A38" s="145">
        <v>31</v>
      </c>
      <c r="B38" s="47" t="str">
        <f ca="1">+'PF Salaries'!A32</f>
        <v>PIETRAS, VICTORIA</v>
      </c>
      <c r="C38" s="48"/>
      <c r="D38" s="125" t="str">
        <f>+'PF Salaries'!B32</f>
        <v>IL</v>
      </c>
      <c r="E38" s="49"/>
      <c r="F38" s="50">
        <f>+'PF Salaries'!E32</f>
        <v>80856.479999999996</v>
      </c>
      <c r="G38" s="50"/>
      <c r="H38" s="50">
        <f t="shared" si="4"/>
        <v>6186</v>
      </c>
      <c r="I38" s="50"/>
      <c r="J38" s="50">
        <f t="shared" si="5"/>
        <v>42</v>
      </c>
      <c r="K38" s="50"/>
      <c r="L38" s="50">
        <f t="shared" si="9"/>
        <v>602.64</v>
      </c>
      <c r="M38" s="50"/>
      <c r="N38" s="50">
        <f t="shared" si="0"/>
        <v>6830.64</v>
      </c>
      <c r="O38" s="50"/>
      <c r="P38" s="50">
        <f>+'wp-b3 Calc of Health and Other '!$I$15</f>
        <v>11033.426308593749</v>
      </c>
      <c r="Q38" s="50"/>
      <c r="R38" s="50">
        <f t="shared" si="7"/>
        <v>3234.2592</v>
      </c>
      <c r="S38" s="50"/>
      <c r="T38" s="50">
        <f t="shared" si="8"/>
        <v>2425.6943999999999</v>
      </c>
      <c r="U38" s="50"/>
      <c r="V38" s="50">
        <f>+'wp-b3 Calc of Health and Other '!$I$23</f>
        <v>231.74625</v>
      </c>
      <c r="W38" s="50"/>
      <c r="X38" s="50">
        <f t="shared" si="3"/>
        <v>16925.12615859375</v>
      </c>
    </row>
    <row r="39" spans="1:24">
      <c r="A39" s="145">
        <v>32</v>
      </c>
      <c r="B39" s="47" t="str">
        <f ca="1">+'PF Salaries'!A33</f>
        <v>FEDERICO, ANTOINETTE</v>
      </c>
      <c r="C39" s="48"/>
      <c r="D39" s="125" t="str">
        <f>+'PF Salaries'!B33</f>
        <v>IL</v>
      </c>
      <c r="E39" s="49"/>
      <c r="F39" s="50">
        <f>+'PF Salaries'!E33</f>
        <v>76433.279999999999</v>
      </c>
      <c r="G39" s="50"/>
      <c r="H39" s="50">
        <f t="shared" si="4"/>
        <v>5847</v>
      </c>
      <c r="I39" s="50"/>
      <c r="J39" s="50">
        <f t="shared" si="5"/>
        <v>42</v>
      </c>
      <c r="K39" s="50"/>
      <c r="L39" s="50">
        <f t="shared" si="9"/>
        <v>602.64</v>
      </c>
      <c r="M39" s="50"/>
      <c r="N39" s="50">
        <f t="shared" si="0"/>
        <v>6491.64</v>
      </c>
      <c r="O39" s="50"/>
      <c r="P39" s="50">
        <f>+'wp-b3 Calc of Health and Other '!$I$15</f>
        <v>11033.426308593749</v>
      </c>
      <c r="Q39" s="50"/>
      <c r="R39" s="50">
        <f t="shared" si="7"/>
        <v>3057.3312000000001</v>
      </c>
      <c r="S39" s="50"/>
      <c r="T39" s="50">
        <f t="shared" si="8"/>
        <v>2292.9983999999999</v>
      </c>
      <c r="U39" s="50"/>
      <c r="V39" s="50">
        <f>+'wp-b3 Calc of Health and Other '!$I$23</f>
        <v>231.74625</v>
      </c>
      <c r="W39" s="50"/>
      <c r="X39" s="50">
        <f t="shared" si="3"/>
        <v>16615.50215859375</v>
      </c>
    </row>
    <row r="40" spans="1:24">
      <c r="A40" s="145">
        <v>33</v>
      </c>
      <c r="B40" s="47" t="str">
        <f ca="1">+'PF Salaries'!A34</f>
        <v>SILVERMAN, TRACY</v>
      </c>
      <c r="C40" s="48"/>
      <c r="D40" s="125" t="str">
        <f>+'PF Salaries'!B34</f>
        <v>IL</v>
      </c>
      <c r="E40" s="49"/>
      <c r="F40" s="50">
        <f>+'PF Salaries'!E34</f>
        <v>66482.64</v>
      </c>
      <c r="G40" s="50"/>
      <c r="H40" s="50">
        <f t="shared" si="4"/>
        <v>5086</v>
      </c>
      <c r="I40" s="50"/>
      <c r="J40" s="50">
        <f t="shared" si="5"/>
        <v>42</v>
      </c>
      <c r="K40" s="50"/>
      <c r="L40" s="50">
        <f t="shared" si="9"/>
        <v>602.64</v>
      </c>
      <c r="M40" s="50"/>
      <c r="N40" s="50">
        <f t="shared" ref="N40:N71" si="10">SUM(L40,J40,H40)</f>
        <v>5730.64</v>
      </c>
      <c r="O40" s="50"/>
      <c r="P40" s="50">
        <f>+'wp-b3 Calc of Health and Other '!$I$15</f>
        <v>11033.426308593749</v>
      </c>
      <c r="Q40" s="50"/>
      <c r="R40" s="50">
        <f t="shared" si="7"/>
        <v>2659.3056000000001</v>
      </c>
      <c r="S40" s="50"/>
      <c r="T40" s="50">
        <f t="shared" si="8"/>
        <v>1994.4792</v>
      </c>
      <c r="U40" s="50"/>
      <c r="V40" s="50">
        <f>+'wp-b3 Calc of Health and Other '!$I$23</f>
        <v>231.74625</v>
      </c>
      <c r="W40" s="50"/>
      <c r="X40" s="50">
        <f t="shared" ref="X40:X71" si="11">SUM(P40,R40,T40,V40)</f>
        <v>15918.957358593749</v>
      </c>
    </row>
    <row r="41" spans="1:24">
      <c r="A41" s="145">
        <v>34</v>
      </c>
      <c r="B41" s="47" t="str">
        <f ca="1">+'PF Salaries'!A35</f>
        <v>SAMPSELL, PATRICK</v>
      </c>
      <c r="C41" s="48"/>
      <c r="D41" s="125" t="str">
        <f>+'PF Salaries'!B35</f>
        <v>IL</v>
      </c>
      <c r="E41" s="49"/>
      <c r="F41" s="50">
        <f>+'PF Salaries'!E35</f>
        <v>58272.480000000003</v>
      </c>
      <c r="G41" s="50"/>
      <c r="H41" s="50">
        <f t="shared" si="4"/>
        <v>4458</v>
      </c>
      <c r="I41" s="50"/>
      <c r="J41" s="50">
        <f t="shared" si="5"/>
        <v>42</v>
      </c>
      <c r="K41" s="50"/>
      <c r="L41" s="50">
        <f t="shared" si="9"/>
        <v>602.64</v>
      </c>
      <c r="M41" s="50"/>
      <c r="N41" s="50">
        <f t="shared" si="10"/>
        <v>5102.6400000000003</v>
      </c>
      <c r="O41" s="50"/>
      <c r="P41" s="50">
        <f>+'wp-b3 Calc of Health and Other '!$I$15</f>
        <v>11033.426308593749</v>
      </c>
      <c r="Q41" s="50"/>
      <c r="R41" s="50">
        <f t="shared" si="7"/>
        <v>2330.8992000000003</v>
      </c>
      <c r="S41" s="50"/>
      <c r="T41" s="50">
        <f t="shared" si="8"/>
        <v>1748.1744000000001</v>
      </c>
      <c r="U41" s="50"/>
      <c r="V41" s="50">
        <f>+'wp-b3 Calc of Health and Other '!$I$23</f>
        <v>231.74625</v>
      </c>
      <c r="W41" s="50"/>
      <c r="X41" s="50">
        <f t="shared" si="11"/>
        <v>15344.246158593749</v>
      </c>
    </row>
    <row r="42" spans="1:24">
      <c r="A42" s="145">
        <v>35</v>
      </c>
      <c r="B42" s="47" t="str">
        <f ca="1">+'PF Salaries'!A36</f>
        <v>LO DOLCE, DANIEL</v>
      </c>
      <c r="C42" s="48"/>
      <c r="D42" s="125" t="str">
        <f>+'PF Salaries'!B36</f>
        <v>IL</v>
      </c>
      <c r="E42" s="49"/>
      <c r="F42" s="50">
        <f>+'PF Salaries'!E36</f>
        <v>49137.84</v>
      </c>
      <c r="G42" s="50"/>
      <c r="H42" s="50">
        <f t="shared" si="4"/>
        <v>3759</v>
      </c>
      <c r="I42" s="50"/>
      <c r="J42" s="50">
        <f t="shared" si="5"/>
        <v>42</v>
      </c>
      <c r="K42" s="50"/>
      <c r="L42" s="50">
        <f t="shared" si="9"/>
        <v>602.64</v>
      </c>
      <c r="M42" s="50"/>
      <c r="N42" s="50">
        <f t="shared" si="10"/>
        <v>4403.6400000000003</v>
      </c>
      <c r="O42" s="50"/>
      <c r="P42" s="50">
        <f>+'wp-b3 Calc of Health and Other '!$I$15</f>
        <v>11033.426308593749</v>
      </c>
      <c r="Q42" s="50"/>
      <c r="R42" s="50">
        <f t="shared" si="7"/>
        <v>1965.5136</v>
      </c>
      <c r="S42" s="50"/>
      <c r="T42" s="50">
        <f t="shared" si="8"/>
        <v>1474.1351999999999</v>
      </c>
      <c r="U42" s="50"/>
      <c r="V42" s="50">
        <f>+'wp-b3 Calc of Health and Other '!$I$23</f>
        <v>231.74625</v>
      </c>
      <c r="W42" s="50"/>
      <c r="X42" s="50">
        <f t="shared" si="11"/>
        <v>14704.82135859375</v>
      </c>
    </row>
    <row r="43" spans="1:24">
      <c r="A43" s="145">
        <v>36</v>
      </c>
      <c r="B43" s="47" t="str">
        <f ca="1">+'PF Salaries'!A37</f>
        <v>LUPPINO, PHYLLIS</v>
      </c>
      <c r="C43" s="48"/>
      <c r="D43" s="125" t="str">
        <f>+'PF Salaries'!B37</f>
        <v>IL</v>
      </c>
      <c r="E43" s="49"/>
      <c r="F43" s="50">
        <f>+'PF Salaries'!E37</f>
        <v>48297.599999999999</v>
      </c>
      <c r="G43" s="50"/>
      <c r="H43" s="50">
        <f t="shared" si="4"/>
        <v>3695</v>
      </c>
      <c r="I43" s="50"/>
      <c r="J43" s="50">
        <f t="shared" si="5"/>
        <v>42</v>
      </c>
      <c r="K43" s="50"/>
      <c r="L43" s="50">
        <f t="shared" si="9"/>
        <v>602.64</v>
      </c>
      <c r="M43" s="50"/>
      <c r="N43" s="50">
        <f t="shared" si="10"/>
        <v>4339.6400000000003</v>
      </c>
      <c r="O43" s="50"/>
      <c r="P43" s="50">
        <f>+'wp-b3 Calc of Health and Other '!$I$15</f>
        <v>11033.426308593749</v>
      </c>
      <c r="Q43" s="50"/>
      <c r="R43" s="50">
        <f t="shared" si="7"/>
        <v>1931.904</v>
      </c>
      <c r="S43" s="50"/>
      <c r="T43" s="50">
        <f t="shared" si="8"/>
        <v>1448.9279999999999</v>
      </c>
      <c r="U43" s="50"/>
      <c r="V43" s="50">
        <f>+'wp-b3 Calc of Health and Other '!$I$23</f>
        <v>231.74625</v>
      </c>
      <c r="W43" s="50"/>
      <c r="X43" s="50">
        <f t="shared" si="11"/>
        <v>14646.00455859375</v>
      </c>
    </row>
    <row r="44" spans="1:24">
      <c r="A44" s="145">
        <v>37</v>
      </c>
      <c r="B44" s="47" t="str">
        <f ca="1">+'PF Salaries'!A38</f>
        <v>SAIDOVA, ZIEDAKHON</v>
      </c>
      <c r="C44" s="48"/>
      <c r="D44" s="125" t="str">
        <f>+'PF Salaries'!B38</f>
        <v>IL</v>
      </c>
      <c r="E44" s="49"/>
      <c r="F44" s="50">
        <f>+'PF Salaries'!E38</f>
        <v>47610</v>
      </c>
      <c r="G44" s="50"/>
      <c r="H44" s="50">
        <f t="shared" si="4"/>
        <v>3642</v>
      </c>
      <c r="I44" s="50"/>
      <c r="J44" s="50">
        <f t="shared" si="5"/>
        <v>42</v>
      </c>
      <c r="K44" s="50"/>
      <c r="L44" s="50">
        <f t="shared" si="9"/>
        <v>602.64</v>
      </c>
      <c r="M44" s="50"/>
      <c r="N44" s="50">
        <f t="shared" si="10"/>
        <v>4286.6400000000003</v>
      </c>
      <c r="O44" s="50"/>
      <c r="P44" s="50">
        <f>+'wp-b3 Calc of Health and Other '!$I$15</f>
        <v>11033.426308593749</v>
      </c>
      <c r="Q44" s="50"/>
      <c r="R44" s="50">
        <f t="shared" si="7"/>
        <v>1904.4</v>
      </c>
      <c r="S44" s="50"/>
      <c r="T44" s="50">
        <f t="shared" si="8"/>
        <v>1428.3</v>
      </c>
      <c r="U44" s="50"/>
      <c r="V44" s="50">
        <f>+'wp-b3 Calc of Health and Other '!$I$23</f>
        <v>231.74625</v>
      </c>
      <c r="W44" s="50"/>
      <c r="X44" s="50">
        <f t="shared" si="11"/>
        <v>14597.872558593748</v>
      </c>
    </row>
    <row r="45" spans="1:24">
      <c r="A45" s="145">
        <v>38</v>
      </c>
      <c r="B45" s="47" t="str">
        <f ca="1">+'PF Salaries'!A39</f>
        <v>MIRANDA, MARGARITA</v>
      </c>
      <c r="C45" s="48"/>
      <c r="D45" s="125" t="str">
        <f>+'PF Salaries'!B39</f>
        <v>IL</v>
      </c>
      <c r="E45" s="49"/>
      <c r="F45" s="50">
        <f>+'PF Salaries'!E39</f>
        <v>47569.599999999999</v>
      </c>
      <c r="G45" s="50"/>
      <c r="H45" s="50">
        <f t="shared" si="4"/>
        <v>3639</v>
      </c>
      <c r="I45" s="50"/>
      <c r="J45" s="50">
        <f t="shared" si="5"/>
        <v>42</v>
      </c>
      <c r="K45" s="50"/>
      <c r="L45" s="50">
        <f t="shared" si="9"/>
        <v>602.64</v>
      </c>
      <c r="M45" s="50"/>
      <c r="N45" s="50">
        <f t="shared" si="10"/>
        <v>4283.6400000000003</v>
      </c>
      <c r="O45" s="50"/>
      <c r="P45" s="50">
        <f>+'wp-b3 Calc of Health and Other '!$I$15</f>
        <v>11033.426308593749</v>
      </c>
      <c r="Q45" s="50"/>
      <c r="R45" s="50">
        <f t="shared" si="7"/>
        <v>1902.7839999999999</v>
      </c>
      <c r="S45" s="50"/>
      <c r="T45" s="50">
        <f t="shared" si="8"/>
        <v>1427.088</v>
      </c>
      <c r="U45" s="50"/>
      <c r="V45" s="50">
        <f>+'wp-b3 Calc of Health and Other '!$I$23</f>
        <v>231.74625</v>
      </c>
      <c r="W45" s="50"/>
      <c r="X45" s="50">
        <f t="shared" si="11"/>
        <v>14595.044558593749</v>
      </c>
    </row>
    <row r="46" spans="1:24">
      <c r="A46" s="145">
        <v>39</v>
      </c>
      <c r="B46" s="47" t="str">
        <f ca="1">+'PF Salaries'!A40</f>
        <v>ZAVILLA, ANNETTE</v>
      </c>
      <c r="C46" s="48"/>
      <c r="D46" s="125" t="str">
        <f>+'PF Salaries'!B40</f>
        <v>IL</v>
      </c>
      <c r="E46" s="49"/>
      <c r="F46" s="50">
        <f>+'PF Salaries'!E40</f>
        <v>46550.400000000001</v>
      </c>
      <c r="G46" s="50"/>
      <c r="H46" s="50">
        <f t="shared" si="4"/>
        <v>3561</v>
      </c>
      <c r="I46" s="50"/>
      <c r="J46" s="50">
        <f t="shared" si="5"/>
        <v>42</v>
      </c>
      <c r="K46" s="50"/>
      <c r="L46" s="50">
        <f t="shared" si="9"/>
        <v>602.64</v>
      </c>
      <c r="M46" s="50"/>
      <c r="N46" s="50">
        <f t="shared" si="10"/>
        <v>4205.6400000000003</v>
      </c>
      <c r="O46" s="50"/>
      <c r="P46" s="50">
        <f>+'wp-b3 Calc of Health and Other '!$I$15</f>
        <v>11033.426308593749</v>
      </c>
      <c r="Q46" s="50"/>
      <c r="R46" s="50">
        <f t="shared" si="7"/>
        <v>1862.0160000000001</v>
      </c>
      <c r="S46" s="50"/>
      <c r="T46" s="50">
        <f t="shared" si="8"/>
        <v>1396.5119999999999</v>
      </c>
      <c r="U46" s="50"/>
      <c r="V46" s="50">
        <f>+'wp-b3 Calc of Health and Other '!$I$23</f>
        <v>231.74625</v>
      </c>
      <c r="W46" s="50"/>
      <c r="X46" s="50">
        <f t="shared" si="11"/>
        <v>14523.70055859375</v>
      </c>
    </row>
    <row r="47" spans="1:24">
      <c r="A47" s="145">
        <v>40</v>
      </c>
      <c r="B47" s="47" t="str">
        <f ca="1">+'PF Salaries'!A41</f>
        <v>WOJNICKA, PATRYCJA</v>
      </c>
      <c r="C47" s="48"/>
      <c r="D47" s="125" t="str">
        <f>+'PF Salaries'!B41</f>
        <v>IL</v>
      </c>
      <c r="E47" s="49"/>
      <c r="F47" s="50">
        <f>+'PF Salaries'!E41</f>
        <v>39790.400000000001</v>
      </c>
      <c r="G47" s="50"/>
      <c r="H47" s="50">
        <f t="shared" si="4"/>
        <v>3044</v>
      </c>
      <c r="I47" s="50"/>
      <c r="J47" s="50">
        <f t="shared" si="5"/>
        <v>42</v>
      </c>
      <c r="K47" s="50"/>
      <c r="L47" s="50">
        <f t="shared" si="9"/>
        <v>602.64</v>
      </c>
      <c r="M47" s="50"/>
      <c r="N47" s="50">
        <f t="shared" si="10"/>
        <v>3688.64</v>
      </c>
      <c r="O47" s="50"/>
      <c r="P47" s="50">
        <f>+'wp-b3 Calc of Health and Other '!$I$15</f>
        <v>11033.426308593749</v>
      </c>
      <c r="Q47" s="50"/>
      <c r="R47" s="50">
        <f t="shared" si="7"/>
        <v>1591.616</v>
      </c>
      <c r="S47" s="50"/>
      <c r="T47" s="50">
        <f t="shared" si="8"/>
        <v>1193.712</v>
      </c>
      <c r="U47" s="50"/>
      <c r="V47" s="50">
        <f>+'wp-b3 Calc of Health and Other '!$I$23</f>
        <v>231.74625</v>
      </c>
      <c r="W47" s="50"/>
      <c r="X47" s="50">
        <f t="shared" si="11"/>
        <v>14050.500558593749</v>
      </c>
    </row>
    <row r="48" spans="1:24">
      <c r="A48" s="145">
        <v>41</v>
      </c>
      <c r="B48" s="47" t="str">
        <f ca="1">+'PF Salaries'!A42</f>
        <v>SCHAEFER, NATALIE</v>
      </c>
      <c r="C48" s="48"/>
      <c r="D48" s="125" t="str">
        <f>+'PF Salaries'!B42</f>
        <v>IL</v>
      </c>
      <c r="E48" s="49"/>
      <c r="F48" s="50">
        <f>+'PF Salaries'!E42</f>
        <v>38064</v>
      </c>
      <c r="G48" s="50"/>
      <c r="H48" s="50">
        <f t="shared" si="4"/>
        <v>2912</v>
      </c>
      <c r="I48" s="50"/>
      <c r="J48" s="50">
        <f t="shared" si="5"/>
        <v>42</v>
      </c>
      <c r="K48" s="50"/>
      <c r="L48" s="50">
        <f t="shared" si="9"/>
        <v>602.64</v>
      </c>
      <c r="M48" s="50"/>
      <c r="N48" s="50">
        <f t="shared" si="10"/>
        <v>3556.64</v>
      </c>
      <c r="O48" s="50"/>
      <c r="P48" s="50">
        <f>+'wp-b3 Calc of Health and Other '!$I$15</f>
        <v>11033.426308593749</v>
      </c>
      <c r="Q48" s="50"/>
      <c r="R48" s="50">
        <f t="shared" si="7"/>
        <v>1522.56</v>
      </c>
      <c r="S48" s="50"/>
      <c r="T48" s="50">
        <f t="shared" si="8"/>
        <v>1141.9199999999998</v>
      </c>
      <c r="U48" s="50"/>
      <c r="V48" s="50">
        <f>+'wp-b3 Calc of Health and Other '!$I$23</f>
        <v>231.74625</v>
      </c>
      <c r="W48" s="50"/>
      <c r="X48" s="50">
        <f t="shared" si="11"/>
        <v>13929.652558593749</v>
      </c>
    </row>
    <row r="49" spans="1:24">
      <c r="A49" s="145">
        <v>42</v>
      </c>
      <c r="B49" s="47" t="str">
        <f ca="1">+'PF Salaries'!A43</f>
        <v>NOVAK, JORDON</v>
      </c>
      <c r="C49" s="48"/>
      <c r="D49" s="125" t="str">
        <f>+'PF Salaries'!B43</f>
        <v>IL</v>
      </c>
      <c r="E49" s="49"/>
      <c r="F49" s="50">
        <f>+'PF Salaries'!E43</f>
        <v>116100.96</v>
      </c>
      <c r="G49" s="50"/>
      <c r="H49" s="50">
        <f t="shared" si="4"/>
        <v>8882</v>
      </c>
      <c r="I49" s="50"/>
      <c r="J49" s="50">
        <f t="shared" si="5"/>
        <v>42</v>
      </c>
      <c r="K49" s="50"/>
      <c r="L49" s="50">
        <f t="shared" si="9"/>
        <v>602.64</v>
      </c>
      <c r="M49" s="50"/>
      <c r="N49" s="50">
        <f t="shared" si="10"/>
        <v>9526.64</v>
      </c>
      <c r="O49" s="50"/>
      <c r="P49" s="50">
        <f>+'wp-b3 Calc of Health and Other '!$I$15</f>
        <v>11033.426308593749</v>
      </c>
      <c r="Q49" s="50"/>
      <c r="R49" s="50">
        <f t="shared" si="7"/>
        <v>4644.0384000000004</v>
      </c>
      <c r="S49" s="50"/>
      <c r="T49" s="50">
        <f t="shared" si="8"/>
        <v>3483.0288</v>
      </c>
      <c r="U49" s="50"/>
      <c r="V49" s="50">
        <f>+'wp-b3 Calc of Health and Other '!$I$23</f>
        <v>231.74625</v>
      </c>
      <c r="W49" s="50"/>
      <c r="X49" s="50">
        <f t="shared" si="11"/>
        <v>19392.239758593751</v>
      </c>
    </row>
    <row r="50" spans="1:24">
      <c r="A50" s="145">
        <v>43</v>
      </c>
      <c r="B50" s="47" t="str">
        <f ca="1">+'PF Salaries'!A44</f>
        <v>PAULE, NANCY</v>
      </c>
      <c r="C50" s="48"/>
      <c r="D50" s="125" t="str">
        <f>+'PF Salaries'!B44</f>
        <v>IL</v>
      </c>
      <c r="E50" s="49"/>
      <c r="F50" s="50">
        <f>+'PF Salaries'!E44</f>
        <v>45614.400000000001</v>
      </c>
      <c r="G50" s="50"/>
      <c r="H50" s="50">
        <f t="shared" si="4"/>
        <v>3490</v>
      </c>
      <c r="I50" s="50"/>
      <c r="J50" s="50">
        <f t="shared" si="5"/>
        <v>42</v>
      </c>
      <c r="K50" s="50"/>
      <c r="L50" s="50">
        <f t="shared" si="9"/>
        <v>602.64</v>
      </c>
      <c r="M50" s="50"/>
      <c r="N50" s="50">
        <f t="shared" si="10"/>
        <v>4134.6400000000003</v>
      </c>
      <c r="O50" s="50"/>
      <c r="P50" s="50">
        <f>+'wp-b3 Calc of Health and Other '!$I$15</f>
        <v>11033.426308593749</v>
      </c>
      <c r="Q50" s="50"/>
      <c r="R50" s="50">
        <f t="shared" si="7"/>
        <v>1824.576</v>
      </c>
      <c r="S50" s="50"/>
      <c r="T50" s="50">
        <f t="shared" si="8"/>
        <v>1368.432</v>
      </c>
      <c r="U50" s="50"/>
      <c r="V50" s="50">
        <f>+'wp-b3 Calc of Health and Other '!$I$23</f>
        <v>231.74625</v>
      </c>
      <c r="W50" s="50"/>
      <c r="X50" s="50">
        <f t="shared" si="11"/>
        <v>14458.180558593751</v>
      </c>
    </row>
    <row r="51" spans="1:24">
      <c r="A51" s="145">
        <v>44</v>
      </c>
      <c r="B51" s="47" t="str">
        <f ca="1">+'PF Salaries'!A45</f>
        <v>FEATHERGILL, ADAM</v>
      </c>
      <c r="C51" s="48"/>
      <c r="D51" s="125" t="str">
        <f>+'PF Salaries'!B45</f>
        <v>IL</v>
      </c>
      <c r="E51" s="49"/>
      <c r="F51" s="50">
        <f>+'PF Salaries'!E45</f>
        <v>44803.199999999997</v>
      </c>
      <c r="G51" s="50"/>
      <c r="H51" s="50">
        <f t="shared" si="4"/>
        <v>3427</v>
      </c>
      <c r="I51" s="50"/>
      <c r="J51" s="50">
        <f t="shared" si="5"/>
        <v>42</v>
      </c>
      <c r="K51" s="50"/>
      <c r="L51" s="50">
        <f t="shared" si="9"/>
        <v>602.64</v>
      </c>
      <c r="M51" s="50"/>
      <c r="N51" s="50">
        <f t="shared" si="10"/>
        <v>4071.64</v>
      </c>
      <c r="O51" s="50"/>
      <c r="P51" s="50">
        <f>+'wp-b3 Calc of Health and Other '!$I$15</f>
        <v>11033.426308593749</v>
      </c>
      <c r="Q51" s="50"/>
      <c r="R51" s="50">
        <f t="shared" si="7"/>
        <v>1792.1279999999999</v>
      </c>
      <c r="S51" s="50"/>
      <c r="T51" s="50">
        <f t="shared" si="8"/>
        <v>1344.0959999999998</v>
      </c>
      <c r="U51" s="50"/>
      <c r="V51" s="50">
        <f>+'wp-b3 Calc of Health and Other '!$I$23</f>
        <v>231.74625</v>
      </c>
      <c r="W51" s="50"/>
      <c r="X51" s="50">
        <f t="shared" si="11"/>
        <v>14401.396558593749</v>
      </c>
    </row>
    <row r="52" spans="1:24">
      <c r="A52" s="145">
        <v>45</v>
      </c>
      <c r="B52" s="47" t="str">
        <f ca="1">+'PF Salaries'!A46</f>
        <v>VALRIE, LAWANDA</v>
      </c>
      <c r="C52" s="48"/>
      <c r="D52" s="125" t="str">
        <f>+'PF Salaries'!B46</f>
        <v>IL</v>
      </c>
      <c r="E52" s="49"/>
      <c r="F52" s="50">
        <f>+'PF Salaries'!E46</f>
        <v>42577.599999999999</v>
      </c>
      <c r="G52" s="50"/>
      <c r="H52" s="50">
        <f t="shared" si="4"/>
        <v>3257</v>
      </c>
      <c r="I52" s="50"/>
      <c r="J52" s="50">
        <f t="shared" si="5"/>
        <v>42</v>
      </c>
      <c r="K52" s="50"/>
      <c r="L52" s="50">
        <f t="shared" si="9"/>
        <v>602.64</v>
      </c>
      <c r="M52" s="50"/>
      <c r="N52" s="50">
        <f t="shared" si="10"/>
        <v>3901.64</v>
      </c>
      <c r="O52" s="50"/>
      <c r="P52" s="50">
        <f>+'wp-b3 Calc of Health and Other '!$I$15</f>
        <v>11033.426308593749</v>
      </c>
      <c r="Q52" s="50"/>
      <c r="R52" s="50">
        <f t="shared" si="7"/>
        <v>1703.104</v>
      </c>
      <c r="S52" s="50"/>
      <c r="T52" s="50">
        <f t="shared" si="8"/>
        <v>1277.328</v>
      </c>
      <c r="U52" s="50"/>
      <c r="V52" s="50">
        <f>+'wp-b3 Calc of Health and Other '!$I$23</f>
        <v>231.74625</v>
      </c>
      <c r="W52" s="50"/>
      <c r="X52" s="50">
        <f t="shared" si="11"/>
        <v>14245.604558593748</v>
      </c>
    </row>
    <row r="53" spans="1:24">
      <c r="A53" s="145">
        <v>46</v>
      </c>
      <c r="B53" s="47" t="str">
        <f ca="1">+'PF Salaries'!A48</f>
        <v>SPARROW, LISA</v>
      </c>
      <c r="C53" s="48"/>
      <c r="D53" s="125" t="str">
        <f>+'PF Salaries'!B48</f>
        <v>IL</v>
      </c>
      <c r="E53" s="49"/>
      <c r="F53" s="50">
        <f>+'PF Salaries'!E48</f>
        <v>414050.08</v>
      </c>
      <c r="G53" s="50"/>
      <c r="H53" s="50">
        <f t="shared" si="4"/>
        <v>13890</v>
      </c>
      <c r="I53" s="50"/>
      <c r="J53" s="50">
        <f t="shared" si="5"/>
        <v>42</v>
      </c>
      <c r="K53" s="50"/>
      <c r="L53" s="50">
        <f t="shared" si="9"/>
        <v>602.64</v>
      </c>
      <c r="M53" s="50"/>
      <c r="N53" s="50">
        <f t="shared" si="10"/>
        <v>14534.64</v>
      </c>
      <c r="O53" s="50"/>
      <c r="P53" s="50">
        <f>+'wp-b3 Calc of Health and Other '!$I$15</f>
        <v>11033.426308593749</v>
      </c>
      <c r="Q53" s="50"/>
      <c r="R53" s="50">
        <f t="shared" si="7"/>
        <v>16562.003199999999</v>
      </c>
      <c r="S53" s="50"/>
      <c r="T53" s="50">
        <f t="shared" si="8"/>
        <v>12421.502399999999</v>
      </c>
      <c r="U53" s="50"/>
      <c r="V53" s="50">
        <f>+'wp-b3 Calc of Health and Other '!$I$23</f>
        <v>231.74625</v>
      </c>
      <c r="W53" s="50"/>
      <c r="X53" s="50">
        <f t="shared" si="11"/>
        <v>40248.678158593742</v>
      </c>
    </row>
    <row r="54" spans="1:24">
      <c r="A54" s="145">
        <v>47</v>
      </c>
      <c r="B54" s="47" t="str">
        <f ca="1">+'PF Salaries'!A49</f>
        <v>DEVINE, JAMES</v>
      </c>
      <c r="C54" s="48"/>
      <c r="D54" s="125" t="str">
        <f>+'PF Salaries'!B49</f>
        <v>IL</v>
      </c>
      <c r="E54" s="49"/>
      <c r="F54" s="50">
        <f>+'PF Salaries'!E49</f>
        <v>216800.16</v>
      </c>
      <c r="G54" s="50"/>
      <c r="H54" s="50">
        <f t="shared" si="4"/>
        <v>11030</v>
      </c>
      <c r="I54" s="50"/>
      <c r="J54" s="50">
        <f t="shared" si="5"/>
        <v>42</v>
      </c>
      <c r="K54" s="50"/>
      <c r="L54" s="50">
        <f t="shared" si="9"/>
        <v>602.64</v>
      </c>
      <c r="M54" s="50"/>
      <c r="N54" s="50">
        <f t="shared" si="10"/>
        <v>11674.64</v>
      </c>
      <c r="O54" s="50"/>
      <c r="P54" s="50">
        <f>+'wp-b3 Calc of Health and Other '!$I$15</f>
        <v>11033.426308593749</v>
      </c>
      <c r="Q54" s="50"/>
      <c r="R54" s="50">
        <f t="shared" si="7"/>
        <v>8672.0064000000002</v>
      </c>
      <c r="S54" s="50"/>
      <c r="T54" s="50">
        <f t="shared" si="8"/>
        <v>6504.0047999999997</v>
      </c>
      <c r="U54" s="50"/>
      <c r="V54" s="50">
        <f>+'wp-b3 Calc of Health and Other '!$I$23</f>
        <v>231.74625</v>
      </c>
      <c r="W54" s="50"/>
      <c r="X54" s="50">
        <f t="shared" si="11"/>
        <v>26441.183758593746</v>
      </c>
    </row>
    <row r="55" spans="1:24">
      <c r="A55" s="145">
        <v>48</v>
      </c>
      <c r="B55" s="47" t="str">
        <f ca="1">+'PF Salaries'!A50</f>
        <v>RAJENDRAN, SARAVANAN</v>
      </c>
      <c r="C55" s="48"/>
      <c r="D55" s="125" t="str">
        <f>+'PF Salaries'!B50</f>
        <v>IL</v>
      </c>
      <c r="E55" s="49"/>
      <c r="F55" s="50">
        <f>+'PF Salaries'!E50</f>
        <v>148000.07999999999</v>
      </c>
      <c r="G55" s="50"/>
      <c r="H55" s="50">
        <f t="shared" si="4"/>
        <v>10032</v>
      </c>
      <c r="I55" s="50"/>
      <c r="J55" s="50">
        <f t="shared" si="5"/>
        <v>42</v>
      </c>
      <c r="K55" s="50"/>
      <c r="L55" s="50">
        <f t="shared" si="9"/>
        <v>602.64</v>
      </c>
      <c r="M55" s="50"/>
      <c r="N55" s="50">
        <f t="shared" si="10"/>
        <v>10676.64</v>
      </c>
      <c r="O55" s="50"/>
      <c r="P55" s="50">
        <f>+'wp-b3 Calc of Health and Other '!$I$15</f>
        <v>11033.426308593749</v>
      </c>
      <c r="Q55" s="50"/>
      <c r="R55" s="50">
        <f t="shared" si="7"/>
        <v>5920.0031999999992</v>
      </c>
      <c r="S55" s="50"/>
      <c r="T55" s="50">
        <f t="shared" si="8"/>
        <v>4440.0023999999994</v>
      </c>
      <c r="U55" s="50"/>
      <c r="V55" s="50">
        <f>+'wp-b3 Calc of Health and Other '!$I$23</f>
        <v>231.74625</v>
      </c>
      <c r="W55" s="50"/>
      <c r="X55" s="50">
        <f t="shared" si="11"/>
        <v>21625.178158593746</v>
      </c>
    </row>
    <row r="56" spans="1:24">
      <c r="A56" s="145">
        <v>49</v>
      </c>
      <c r="B56" s="47" t="str">
        <f ca="1">+'PF Salaries'!A51</f>
        <v>PLUMB, DEBRA</v>
      </c>
      <c r="C56" s="48"/>
      <c r="D56" s="125" t="str">
        <f>+'PF Salaries'!B51</f>
        <v>IL</v>
      </c>
      <c r="E56" s="49"/>
      <c r="F56" s="50">
        <f>+'PF Salaries'!E51</f>
        <v>90558</v>
      </c>
      <c r="G56" s="50"/>
      <c r="H56" s="50">
        <f t="shared" si="4"/>
        <v>6928</v>
      </c>
      <c r="I56" s="50"/>
      <c r="J56" s="50">
        <f t="shared" si="5"/>
        <v>42</v>
      </c>
      <c r="K56" s="50"/>
      <c r="L56" s="50">
        <f t="shared" si="9"/>
        <v>602.64</v>
      </c>
      <c r="M56" s="50"/>
      <c r="N56" s="50">
        <f t="shared" si="10"/>
        <v>7572.64</v>
      </c>
      <c r="O56" s="50"/>
      <c r="P56" s="50">
        <f>+'wp-b3 Calc of Health and Other '!$I$15</f>
        <v>11033.426308593749</v>
      </c>
      <c r="Q56" s="50"/>
      <c r="R56" s="50">
        <f t="shared" si="7"/>
        <v>3622.32</v>
      </c>
      <c r="S56" s="50"/>
      <c r="T56" s="50">
        <f t="shared" si="8"/>
        <v>2716.74</v>
      </c>
      <c r="U56" s="50"/>
      <c r="V56" s="50">
        <f>+'wp-b3 Calc of Health and Other '!$I$23</f>
        <v>231.74625</v>
      </c>
      <c r="W56" s="50"/>
      <c r="X56" s="50">
        <f t="shared" si="11"/>
        <v>17604.232558593747</v>
      </c>
    </row>
    <row r="57" spans="1:24">
      <c r="A57" s="145">
        <v>50</v>
      </c>
      <c r="B57" s="47" t="str">
        <f ca="1">+'PF Salaries'!A52</f>
        <v>RING, DEBORAH</v>
      </c>
      <c r="C57" s="48"/>
      <c r="D57" s="125" t="str">
        <f>+'PF Salaries'!B52</f>
        <v>IL</v>
      </c>
      <c r="E57" s="49"/>
      <c r="F57" s="50">
        <f>+'PF Salaries'!E52</f>
        <v>67932.960000000006</v>
      </c>
      <c r="G57" s="50"/>
      <c r="H57" s="50">
        <f t="shared" si="4"/>
        <v>5197</v>
      </c>
      <c r="I57" s="50"/>
      <c r="J57" s="50">
        <f t="shared" si="5"/>
        <v>42</v>
      </c>
      <c r="K57" s="50"/>
      <c r="L57" s="50">
        <f t="shared" si="9"/>
        <v>602.64</v>
      </c>
      <c r="M57" s="50"/>
      <c r="N57" s="50">
        <f t="shared" si="10"/>
        <v>5841.64</v>
      </c>
      <c r="O57" s="50"/>
      <c r="P57" s="50">
        <f>+'wp-b3 Calc of Health and Other '!$I$15</f>
        <v>11033.426308593749</v>
      </c>
      <c r="Q57" s="50"/>
      <c r="R57" s="50">
        <f t="shared" si="7"/>
        <v>2717.3184000000001</v>
      </c>
      <c r="S57" s="50"/>
      <c r="T57" s="50">
        <f t="shared" si="8"/>
        <v>2037.9888000000001</v>
      </c>
      <c r="U57" s="50"/>
      <c r="V57" s="50">
        <f>+'wp-b3 Calc of Health and Other '!$I$23</f>
        <v>231.74625</v>
      </c>
      <c r="W57" s="50"/>
      <c r="X57" s="50">
        <f t="shared" si="11"/>
        <v>16020.479758593749</v>
      </c>
    </row>
    <row r="58" spans="1:24">
      <c r="A58" s="145">
        <v>51</v>
      </c>
      <c r="B58" s="47" t="str">
        <f ca="1">+'PF Salaries'!A53</f>
        <v>MEYERS, NATHAN</v>
      </c>
      <c r="C58" s="48"/>
      <c r="D58" s="125" t="str">
        <f>+'PF Salaries'!B53</f>
        <v>IL</v>
      </c>
      <c r="E58" s="49"/>
      <c r="F58" s="50">
        <f>+'PF Salaries'!E53</f>
        <v>96880.08</v>
      </c>
      <c r="G58" s="50"/>
      <c r="H58" s="50">
        <f t="shared" si="4"/>
        <v>7411</v>
      </c>
      <c r="I58" s="50"/>
      <c r="J58" s="50">
        <f t="shared" si="5"/>
        <v>42</v>
      </c>
      <c r="K58" s="50"/>
      <c r="L58" s="50">
        <f t="shared" si="9"/>
        <v>602.64</v>
      </c>
      <c r="M58" s="50"/>
      <c r="N58" s="50">
        <f t="shared" si="10"/>
        <v>8055.64</v>
      </c>
      <c r="O58" s="50"/>
      <c r="P58" s="50">
        <f>+'wp-b3 Calc of Health and Other '!$I$15</f>
        <v>11033.426308593749</v>
      </c>
      <c r="Q58" s="50"/>
      <c r="R58" s="50">
        <f t="shared" si="7"/>
        <v>3875.2031999999999</v>
      </c>
      <c r="S58" s="50"/>
      <c r="T58" s="50">
        <f t="shared" si="8"/>
        <v>2906.4023999999999</v>
      </c>
      <c r="U58" s="50"/>
      <c r="V58" s="50">
        <f>+'wp-b3 Calc of Health and Other '!$I$23</f>
        <v>231.74625</v>
      </c>
      <c r="W58" s="50"/>
      <c r="X58" s="50">
        <f t="shared" si="11"/>
        <v>18046.778158593748</v>
      </c>
    </row>
    <row r="59" spans="1:24">
      <c r="A59" s="145">
        <v>52</v>
      </c>
      <c r="B59" s="47" t="str">
        <f ca="1">+'PF Salaries'!A54</f>
        <v>GEARHART, JASON</v>
      </c>
      <c r="C59" s="48"/>
      <c r="D59" s="125" t="str">
        <f>+'PF Salaries'!B54</f>
        <v>IL</v>
      </c>
      <c r="E59" s="49"/>
      <c r="F59" s="50">
        <f>+'PF Salaries'!E54</f>
        <v>68000.160000000003</v>
      </c>
      <c r="G59" s="50"/>
      <c r="H59" s="50">
        <f t="shared" si="4"/>
        <v>5202</v>
      </c>
      <c r="I59" s="50"/>
      <c r="J59" s="50">
        <f t="shared" si="5"/>
        <v>42</v>
      </c>
      <c r="K59" s="50"/>
      <c r="L59" s="50">
        <f t="shared" si="9"/>
        <v>602.64</v>
      </c>
      <c r="M59" s="50"/>
      <c r="N59" s="50">
        <f t="shared" si="10"/>
        <v>5846.64</v>
      </c>
      <c r="O59" s="50"/>
      <c r="P59" s="50">
        <f>+'wp-b3 Calc of Health and Other '!$I$15</f>
        <v>11033.426308593749</v>
      </c>
      <c r="Q59" s="50"/>
      <c r="R59" s="50">
        <f t="shared" si="7"/>
        <v>2720.0064000000002</v>
      </c>
      <c r="S59" s="50"/>
      <c r="T59" s="50">
        <f t="shared" si="8"/>
        <v>2040.0047999999999</v>
      </c>
      <c r="U59" s="50"/>
      <c r="V59" s="50">
        <f>+'wp-b3 Calc of Health and Other '!$I$23</f>
        <v>231.74625</v>
      </c>
      <c r="W59" s="50"/>
      <c r="X59" s="50">
        <f t="shared" si="11"/>
        <v>16025.18375859375</v>
      </c>
    </row>
    <row r="60" spans="1:24">
      <c r="A60" s="145">
        <v>53</v>
      </c>
      <c r="B60" s="47" t="str">
        <f ca="1">+'PF Salaries'!A55</f>
        <v>ORTEGA, JENNIFER</v>
      </c>
      <c r="C60" s="48"/>
      <c r="D60" s="125" t="str">
        <f>+'PF Salaries'!B55</f>
        <v>IL</v>
      </c>
      <c r="E60" s="49"/>
      <c r="F60" s="50">
        <f>+'PF Salaries'!E55</f>
        <v>57199.199999999997</v>
      </c>
      <c r="G60" s="50"/>
      <c r="H60" s="50">
        <f t="shared" si="4"/>
        <v>4376</v>
      </c>
      <c r="I60" s="50"/>
      <c r="J60" s="50">
        <f t="shared" si="5"/>
        <v>42</v>
      </c>
      <c r="K60" s="50"/>
      <c r="L60" s="50">
        <f t="shared" si="9"/>
        <v>602.64</v>
      </c>
      <c r="M60" s="50"/>
      <c r="N60" s="50">
        <f t="shared" si="10"/>
        <v>5020.6400000000003</v>
      </c>
      <c r="O60" s="50"/>
      <c r="P60" s="50">
        <f>+'wp-b3 Calc of Health and Other '!$I$15</f>
        <v>11033.426308593749</v>
      </c>
      <c r="Q60" s="50"/>
      <c r="R60" s="50">
        <f t="shared" si="7"/>
        <v>2287.9679999999998</v>
      </c>
      <c r="S60" s="50"/>
      <c r="T60" s="50">
        <f t="shared" si="8"/>
        <v>1715.9759999999999</v>
      </c>
      <c r="U60" s="50"/>
      <c r="V60" s="50">
        <f>+'wp-b3 Calc of Health and Other '!$I$23</f>
        <v>231.74625</v>
      </c>
      <c r="W60" s="50"/>
      <c r="X60" s="50">
        <f t="shared" si="11"/>
        <v>15269.116558593751</v>
      </c>
    </row>
    <row r="61" spans="1:24">
      <c r="A61" s="145">
        <v>54</v>
      </c>
      <c r="B61" s="47" t="str">
        <f ca="1">+'PF Salaries'!A56</f>
        <v>LOWELL, ERIN</v>
      </c>
      <c r="C61" s="48"/>
      <c r="D61" s="125" t="str">
        <f>+'PF Salaries'!B56</f>
        <v>IL</v>
      </c>
      <c r="E61" s="49"/>
      <c r="F61" s="50">
        <f>+'PF Salaries'!E56</f>
        <v>56420.160000000003</v>
      </c>
      <c r="G61" s="50"/>
      <c r="H61" s="50">
        <f t="shared" si="4"/>
        <v>4316</v>
      </c>
      <c r="I61" s="50"/>
      <c r="J61" s="50">
        <f t="shared" si="5"/>
        <v>42</v>
      </c>
      <c r="K61" s="50"/>
      <c r="L61" s="50">
        <f t="shared" si="9"/>
        <v>602.64</v>
      </c>
      <c r="M61" s="50"/>
      <c r="N61" s="50">
        <f t="shared" si="10"/>
        <v>4960.6400000000003</v>
      </c>
      <c r="O61" s="50"/>
      <c r="P61" s="50">
        <f>+'wp-b3 Calc of Health and Other '!$I$15</f>
        <v>11033.426308593749</v>
      </c>
      <c r="Q61" s="50"/>
      <c r="R61" s="50">
        <f t="shared" si="7"/>
        <v>2256.8064000000004</v>
      </c>
      <c r="S61" s="50"/>
      <c r="T61" s="50">
        <f t="shared" si="8"/>
        <v>1692.6048000000001</v>
      </c>
      <c r="U61" s="50"/>
      <c r="V61" s="50">
        <f>+'wp-b3 Calc of Health and Other '!$I$23</f>
        <v>231.74625</v>
      </c>
      <c r="W61" s="50"/>
      <c r="X61" s="50">
        <f t="shared" si="11"/>
        <v>15214.583758593752</v>
      </c>
    </row>
    <row r="62" spans="1:24">
      <c r="A62" s="145">
        <v>55</v>
      </c>
      <c r="B62" s="47" t="str">
        <f ca="1">+'PF Salaries'!A57</f>
        <v>VILLEGAS, LAURA</v>
      </c>
      <c r="C62" s="48"/>
      <c r="D62" s="125" t="str">
        <f>+'PF Salaries'!B57</f>
        <v>IL</v>
      </c>
      <c r="E62" s="49"/>
      <c r="F62" s="50">
        <f>+'PF Salaries'!E57</f>
        <v>42848</v>
      </c>
      <c r="G62" s="50"/>
      <c r="H62" s="50">
        <f t="shared" si="4"/>
        <v>3278</v>
      </c>
      <c r="I62" s="50"/>
      <c r="J62" s="50">
        <f t="shared" si="5"/>
        <v>42</v>
      </c>
      <c r="K62" s="50"/>
      <c r="L62" s="50">
        <f t="shared" si="9"/>
        <v>602.64</v>
      </c>
      <c r="M62" s="50"/>
      <c r="N62" s="50">
        <f t="shared" si="10"/>
        <v>3922.64</v>
      </c>
      <c r="O62" s="50"/>
      <c r="P62" s="50">
        <f>+'wp-b3 Calc of Health and Other '!$I$15</f>
        <v>11033.426308593749</v>
      </c>
      <c r="Q62" s="50"/>
      <c r="R62" s="50">
        <f t="shared" si="7"/>
        <v>1713.92</v>
      </c>
      <c r="S62" s="50"/>
      <c r="T62" s="50">
        <f t="shared" si="8"/>
        <v>1285.44</v>
      </c>
      <c r="U62" s="50"/>
      <c r="V62" s="50">
        <f>+'wp-b3 Calc of Health and Other '!$I$23</f>
        <v>231.74625</v>
      </c>
      <c r="W62" s="50"/>
      <c r="X62" s="50">
        <f t="shared" si="11"/>
        <v>14264.53255859375</v>
      </c>
    </row>
    <row r="63" spans="1:24">
      <c r="A63" s="145">
        <v>56</v>
      </c>
      <c r="B63" s="47" t="str">
        <f ca="1">+'PF Salaries'!A58</f>
        <v>OSTLER, TOM</v>
      </c>
      <c r="C63" s="48"/>
      <c r="D63" s="125" t="str">
        <f>+'PF Salaries'!B58</f>
        <v>IL</v>
      </c>
      <c r="E63" s="49"/>
      <c r="F63" s="50">
        <f>+'PF Salaries'!E58</f>
        <v>137587.68</v>
      </c>
      <c r="G63" s="50"/>
      <c r="H63" s="50">
        <f t="shared" si="4"/>
        <v>9881</v>
      </c>
      <c r="I63" s="50"/>
      <c r="J63" s="50">
        <f t="shared" si="5"/>
        <v>42</v>
      </c>
      <c r="K63" s="50"/>
      <c r="L63" s="50">
        <f t="shared" si="9"/>
        <v>602.64</v>
      </c>
      <c r="M63" s="50"/>
      <c r="N63" s="50">
        <f t="shared" si="10"/>
        <v>10525.64</v>
      </c>
      <c r="O63" s="50"/>
      <c r="P63" s="50">
        <f>+'wp-b3 Calc of Health and Other '!$I$15</f>
        <v>11033.426308593749</v>
      </c>
      <c r="Q63" s="50"/>
      <c r="R63" s="50">
        <f t="shared" si="7"/>
        <v>5503.5072</v>
      </c>
      <c r="S63" s="50"/>
      <c r="T63" s="50">
        <f t="shared" si="8"/>
        <v>4127.6304</v>
      </c>
      <c r="U63" s="50"/>
      <c r="V63" s="50">
        <f>+'wp-b3 Calc of Health and Other '!$I$23</f>
        <v>231.74625</v>
      </c>
      <c r="W63" s="50"/>
      <c r="X63" s="50">
        <f t="shared" si="11"/>
        <v>20896.310158593751</v>
      </c>
    </row>
    <row r="64" spans="1:24">
      <c r="A64" s="145">
        <v>57</v>
      </c>
      <c r="B64" s="47" t="str">
        <f ca="1">+'PF Salaries'!A59</f>
        <v>SMUTNY, THOMAS</v>
      </c>
      <c r="C64" s="48"/>
      <c r="D64" s="125" t="str">
        <f>+'PF Salaries'!B59</f>
        <v>IL</v>
      </c>
      <c r="E64" s="49"/>
      <c r="F64" s="50">
        <f>+'PF Salaries'!E59</f>
        <v>95718</v>
      </c>
      <c r="G64" s="50"/>
      <c r="H64" s="50">
        <f t="shared" si="4"/>
        <v>7322</v>
      </c>
      <c r="I64" s="50"/>
      <c r="J64" s="50">
        <f t="shared" si="5"/>
        <v>42</v>
      </c>
      <c r="K64" s="50"/>
      <c r="L64" s="50">
        <f t="shared" si="9"/>
        <v>602.64</v>
      </c>
      <c r="M64" s="50"/>
      <c r="N64" s="50">
        <f t="shared" si="10"/>
        <v>7966.64</v>
      </c>
      <c r="O64" s="50"/>
      <c r="P64" s="50">
        <f>+'wp-b3 Calc of Health and Other '!$I$15</f>
        <v>11033.426308593749</v>
      </c>
      <c r="Q64" s="50"/>
      <c r="R64" s="50">
        <f t="shared" si="7"/>
        <v>3828.7200000000003</v>
      </c>
      <c r="S64" s="50"/>
      <c r="T64" s="50">
        <f t="shared" si="8"/>
        <v>2871.54</v>
      </c>
      <c r="U64" s="50"/>
      <c r="V64" s="50">
        <f>+'wp-b3 Calc of Health and Other '!$I$23</f>
        <v>231.74625</v>
      </c>
      <c r="W64" s="50"/>
      <c r="X64" s="50">
        <f t="shared" si="11"/>
        <v>17965.432558593751</v>
      </c>
    </row>
    <row r="65" spans="1:24">
      <c r="A65" s="145">
        <v>58</v>
      </c>
      <c r="B65" s="47" t="str">
        <f ca="1">+'PF Salaries'!A60</f>
        <v>BRADBURY, SCOTT</v>
      </c>
      <c r="C65" s="48"/>
      <c r="D65" s="125" t="str">
        <f>+'PF Salaries'!B60</f>
        <v>IL</v>
      </c>
      <c r="E65" s="49"/>
      <c r="F65" s="50">
        <f>+'PF Salaries'!E60</f>
        <v>82400.160000000003</v>
      </c>
      <c r="G65" s="50"/>
      <c r="H65" s="50">
        <f t="shared" si="4"/>
        <v>6304</v>
      </c>
      <c r="I65" s="50"/>
      <c r="J65" s="50">
        <f t="shared" si="5"/>
        <v>42</v>
      </c>
      <c r="K65" s="50"/>
      <c r="L65" s="50">
        <f t="shared" si="9"/>
        <v>602.64</v>
      </c>
      <c r="M65" s="50"/>
      <c r="N65" s="50">
        <f t="shared" si="10"/>
        <v>6948.64</v>
      </c>
      <c r="O65" s="50"/>
      <c r="P65" s="50">
        <f>+'wp-b3 Calc of Health and Other '!$I$15</f>
        <v>11033.426308593749</v>
      </c>
      <c r="Q65" s="50"/>
      <c r="R65" s="50">
        <f t="shared" si="7"/>
        <v>3296.0064000000002</v>
      </c>
      <c r="S65" s="50"/>
      <c r="T65" s="50">
        <f t="shared" si="8"/>
        <v>2472.0048000000002</v>
      </c>
      <c r="U65" s="50"/>
      <c r="V65" s="50">
        <f>+'wp-b3 Calc of Health and Other '!$I$23</f>
        <v>231.74625</v>
      </c>
      <c r="W65" s="50"/>
      <c r="X65" s="50">
        <f t="shared" si="11"/>
        <v>17033.18375859375</v>
      </c>
    </row>
    <row r="66" spans="1:24">
      <c r="A66" s="145">
        <v>59</v>
      </c>
      <c r="B66" s="47" t="str">
        <f ca="1">+'PF Salaries'!A61</f>
        <v>DAVE, HARDIK</v>
      </c>
      <c r="C66" s="48"/>
      <c r="D66" s="125" t="str">
        <f>+'PF Salaries'!B61</f>
        <v>IL</v>
      </c>
      <c r="E66" s="49"/>
      <c r="F66" s="50">
        <f>+'PF Salaries'!E61</f>
        <v>69180.72</v>
      </c>
      <c r="G66" s="50"/>
      <c r="H66" s="50">
        <f t="shared" si="4"/>
        <v>5292</v>
      </c>
      <c r="I66" s="50"/>
      <c r="J66" s="50">
        <f t="shared" si="5"/>
        <v>42</v>
      </c>
      <c r="K66" s="50"/>
      <c r="L66" s="50">
        <f t="shared" si="9"/>
        <v>602.64</v>
      </c>
      <c r="M66" s="50"/>
      <c r="N66" s="50">
        <f t="shared" si="10"/>
        <v>5936.64</v>
      </c>
      <c r="O66" s="50"/>
      <c r="P66" s="50">
        <f>+'wp-b3 Calc of Health and Other '!$I$15</f>
        <v>11033.426308593749</v>
      </c>
      <c r="Q66" s="50"/>
      <c r="R66" s="50">
        <f t="shared" si="7"/>
        <v>2767.2288000000003</v>
      </c>
      <c r="S66" s="50"/>
      <c r="T66" s="50">
        <f t="shared" si="8"/>
        <v>2075.4216000000001</v>
      </c>
      <c r="U66" s="50"/>
      <c r="V66" s="50">
        <f>+'wp-b3 Calc of Health and Other '!$I$23</f>
        <v>231.74625</v>
      </c>
      <c r="W66" s="50"/>
      <c r="X66" s="50">
        <f t="shared" si="11"/>
        <v>16107.82295859375</v>
      </c>
    </row>
    <row r="67" spans="1:24">
      <c r="A67" s="145">
        <v>60</v>
      </c>
      <c r="B67" s="47" t="str">
        <f ca="1">+'PF Salaries'!A62</f>
        <v>SI, DARLON</v>
      </c>
      <c r="C67" s="48"/>
      <c r="D67" s="125" t="str">
        <f>+'PF Salaries'!B62</f>
        <v>IL</v>
      </c>
      <c r="E67" s="49"/>
      <c r="F67" s="50">
        <f>+'PF Salaries'!E62</f>
        <v>60000</v>
      </c>
      <c r="G67" s="50"/>
      <c r="H67" s="50">
        <f t="shared" si="4"/>
        <v>4590</v>
      </c>
      <c r="I67" s="50"/>
      <c r="J67" s="50">
        <f t="shared" si="5"/>
        <v>42</v>
      </c>
      <c r="K67" s="50"/>
      <c r="L67" s="50">
        <f t="shared" si="9"/>
        <v>602.64</v>
      </c>
      <c r="M67" s="50"/>
      <c r="N67" s="50">
        <f t="shared" si="10"/>
        <v>5234.6400000000003</v>
      </c>
      <c r="O67" s="50"/>
      <c r="P67" s="50">
        <f>+'wp-b3 Calc of Health and Other '!$I$15</f>
        <v>11033.426308593749</v>
      </c>
      <c r="Q67" s="50"/>
      <c r="R67" s="50">
        <f t="shared" si="7"/>
        <v>2400</v>
      </c>
      <c r="S67" s="50"/>
      <c r="T67" s="50">
        <f t="shared" si="8"/>
        <v>1800</v>
      </c>
      <c r="U67" s="50"/>
      <c r="V67" s="50">
        <f>+'wp-b3 Calc of Health and Other '!$I$23</f>
        <v>231.74625</v>
      </c>
      <c r="W67" s="50"/>
      <c r="X67" s="50">
        <f t="shared" si="11"/>
        <v>15465.172558593749</v>
      </c>
    </row>
    <row r="68" spans="1:24">
      <c r="A68" s="145">
        <v>61</v>
      </c>
      <c r="B68" s="47" t="str">
        <f ca="1">+'PF Salaries'!A63</f>
        <v>SILLS, JOSEPH</v>
      </c>
      <c r="C68" s="48"/>
      <c r="D68" s="125" t="str">
        <f>+'PF Salaries'!B63</f>
        <v>IL</v>
      </c>
      <c r="E68" s="49"/>
      <c r="F68" s="50">
        <f>+'PF Salaries'!E63</f>
        <v>52041.599999999999</v>
      </c>
      <c r="G68" s="50"/>
      <c r="H68" s="50">
        <f t="shared" si="4"/>
        <v>3981</v>
      </c>
      <c r="I68" s="50"/>
      <c r="J68" s="50">
        <f t="shared" si="5"/>
        <v>42</v>
      </c>
      <c r="K68" s="50"/>
      <c r="L68" s="50">
        <f t="shared" si="9"/>
        <v>602.64</v>
      </c>
      <c r="M68" s="50"/>
      <c r="N68" s="50">
        <f t="shared" si="10"/>
        <v>4625.6400000000003</v>
      </c>
      <c r="O68" s="50"/>
      <c r="P68" s="50">
        <f>+'wp-b3 Calc of Health and Other '!$I$15</f>
        <v>11033.426308593749</v>
      </c>
      <c r="Q68" s="50"/>
      <c r="R68" s="50">
        <f t="shared" si="7"/>
        <v>2081.6639999999998</v>
      </c>
      <c r="S68" s="50"/>
      <c r="T68" s="50">
        <f t="shared" si="8"/>
        <v>1561.2479999999998</v>
      </c>
      <c r="U68" s="50"/>
      <c r="V68" s="50">
        <f>+'wp-b3 Calc of Health and Other '!$I$23</f>
        <v>231.74625</v>
      </c>
      <c r="W68" s="50"/>
      <c r="X68" s="50">
        <f t="shared" si="11"/>
        <v>14908.08455859375</v>
      </c>
    </row>
    <row r="69" spans="1:24">
      <c r="A69" s="145">
        <v>62</v>
      </c>
      <c r="B69" s="47" t="str">
        <f ca="1">+'PF Salaries'!A64</f>
        <v>KOPAS, BRIAN</v>
      </c>
      <c r="C69" s="48"/>
      <c r="D69" s="125" t="str">
        <f>+'PF Salaries'!B64</f>
        <v>IL</v>
      </c>
      <c r="E69" s="49"/>
      <c r="F69" s="50">
        <f>+'PF Salaries'!E64</f>
        <v>43908.799999999996</v>
      </c>
      <c r="G69" s="50"/>
      <c r="H69" s="50">
        <f t="shared" si="4"/>
        <v>3359</v>
      </c>
      <c r="I69" s="50"/>
      <c r="J69" s="50">
        <f t="shared" si="5"/>
        <v>42</v>
      </c>
      <c r="K69" s="50"/>
      <c r="L69" s="50">
        <f t="shared" si="9"/>
        <v>602.64</v>
      </c>
      <c r="M69" s="50"/>
      <c r="N69" s="50">
        <f t="shared" si="10"/>
        <v>4003.64</v>
      </c>
      <c r="O69" s="50"/>
      <c r="P69" s="50">
        <f>+'wp-b3 Calc of Health and Other '!$I$15</f>
        <v>11033.426308593749</v>
      </c>
      <c r="Q69" s="50"/>
      <c r="R69" s="50">
        <f t="shared" si="7"/>
        <v>1756.3519999999999</v>
      </c>
      <c r="S69" s="50"/>
      <c r="T69" s="50">
        <f t="shared" si="8"/>
        <v>1317.2639999999999</v>
      </c>
      <c r="U69" s="50"/>
      <c r="V69" s="50">
        <f>+'wp-b3 Calc of Health and Other '!$I$23</f>
        <v>231.74625</v>
      </c>
      <c r="W69" s="50"/>
      <c r="X69" s="50">
        <f t="shared" si="11"/>
        <v>14338.788558593747</v>
      </c>
    </row>
    <row r="70" spans="1:24">
      <c r="A70" s="145">
        <v>63</v>
      </c>
      <c r="B70" s="47" t="str">
        <f ca="1">+'PF Salaries'!A65</f>
        <v>SINGER, MARLA</v>
      </c>
      <c r="C70" s="48"/>
      <c r="D70" s="125" t="str">
        <f>+'PF Salaries'!B65</f>
        <v>IL</v>
      </c>
      <c r="E70" s="49"/>
      <c r="F70" s="50">
        <f>+'PF Salaries'!E65</f>
        <v>43680</v>
      </c>
      <c r="G70" s="50"/>
      <c r="H70" s="50">
        <f t="shared" si="4"/>
        <v>3342</v>
      </c>
      <c r="I70" s="50"/>
      <c r="J70" s="50">
        <f t="shared" si="5"/>
        <v>42</v>
      </c>
      <c r="K70" s="50"/>
      <c r="L70" s="50">
        <f t="shared" si="9"/>
        <v>602.64</v>
      </c>
      <c r="M70" s="50"/>
      <c r="N70" s="50">
        <f t="shared" si="10"/>
        <v>3986.64</v>
      </c>
      <c r="O70" s="50"/>
      <c r="P70" s="50">
        <f>+'wp-b3 Calc of Health and Other '!$I$15</f>
        <v>11033.426308593749</v>
      </c>
      <c r="Q70" s="50"/>
      <c r="R70" s="50">
        <f t="shared" si="7"/>
        <v>1747.2</v>
      </c>
      <c r="S70" s="50"/>
      <c r="T70" s="50">
        <f t="shared" si="8"/>
        <v>1310.3999999999999</v>
      </c>
      <c r="U70" s="50"/>
      <c r="V70" s="50">
        <f>+'wp-b3 Calc of Health and Other '!$I$23</f>
        <v>231.74625</v>
      </c>
      <c r="W70" s="50"/>
      <c r="X70" s="50">
        <f t="shared" si="11"/>
        <v>14322.77255859375</v>
      </c>
    </row>
    <row r="71" spans="1:24">
      <c r="A71" s="145">
        <v>64</v>
      </c>
      <c r="B71" s="47" t="str">
        <f ca="1">+'PF Salaries'!A66</f>
        <v>LEE, DANNY</v>
      </c>
      <c r="C71" s="48"/>
      <c r="D71" s="125" t="str">
        <f>+'PF Salaries'!B66</f>
        <v>IL</v>
      </c>
      <c r="E71" s="49"/>
      <c r="F71" s="50">
        <f>+'PF Salaries'!E66</f>
        <v>40060.800000000003</v>
      </c>
      <c r="G71" s="50"/>
      <c r="H71" s="50">
        <f t="shared" si="4"/>
        <v>3065</v>
      </c>
      <c r="I71" s="50"/>
      <c r="J71" s="50">
        <f t="shared" si="5"/>
        <v>42</v>
      </c>
      <c r="K71" s="50"/>
      <c r="L71" s="50">
        <f t="shared" si="9"/>
        <v>602.64</v>
      </c>
      <c r="M71" s="50"/>
      <c r="N71" s="50">
        <f t="shared" si="10"/>
        <v>3709.64</v>
      </c>
      <c r="O71" s="50"/>
      <c r="P71" s="50">
        <f>+'wp-b3 Calc of Health and Other '!$I$15</f>
        <v>11033.426308593749</v>
      </c>
      <c r="Q71" s="50"/>
      <c r="R71" s="50">
        <f t="shared" si="7"/>
        <v>1602.4320000000002</v>
      </c>
      <c r="S71" s="50"/>
      <c r="T71" s="50">
        <f t="shared" si="8"/>
        <v>1201.8240000000001</v>
      </c>
      <c r="U71" s="50"/>
      <c r="V71" s="50">
        <f>+'wp-b3 Calc of Health and Other '!$I$23</f>
        <v>231.74625</v>
      </c>
      <c r="W71" s="50"/>
      <c r="X71" s="50">
        <f t="shared" si="11"/>
        <v>14069.42855859375</v>
      </c>
    </row>
    <row r="72" spans="1:24">
      <c r="A72" s="145">
        <v>65</v>
      </c>
      <c r="B72" s="47" t="str">
        <f ca="1">+'PF Salaries'!A67</f>
        <v>BAGTAS, EDWARD JAMES</v>
      </c>
      <c r="C72" s="48"/>
      <c r="D72" s="125" t="str">
        <f>+'PF Salaries'!B67</f>
        <v>IL</v>
      </c>
      <c r="E72" s="49"/>
      <c r="F72" s="50">
        <f>+'PF Salaries'!E67</f>
        <v>38001.599999999999</v>
      </c>
      <c r="G72" s="50"/>
      <c r="H72" s="50">
        <f t="shared" si="4"/>
        <v>2907</v>
      </c>
      <c r="I72" s="50"/>
      <c r="J72" s="50">
        <f t="shared" si="5"/>
        <v>42</v>
      </c>
      <c r="K72" s="50"/>
      <c r="L72" s="50">
        <f t="shared" si="9"/>
        <v>602.64</v>
      </c>
      <c r="M72" s="50"/>
      <c r="N72" s="50">
        <f t="shared" ref="N72:N106" si="12">SUM(L72,J72,H72)</f>
        <v>3551.64</v>
      </c>
      <c r="O72" s="50"/>
      <c r="P72" s="50">
        <f>+'wp-b3 Calc of Health and Other '!$I$15</f>
        <v>11033.426308593749</v>
      </c>
      <c r="Q72" s="50"/>
      <c r="R72" s="50">
        <f t="shared" si="7"/>
        <v>1520.0640000000001</v>
      </c>
      <c r="S72" s="50"/>
      <c r="T72" s="50">
        <f t="shared" si="8"/>
        <v>1140.048</v>
      </c>
      <c r="U72" s="50"/>
      <c r="V72" s="50">
        <f>+'wp-b3 Calc of Health and Other '!$I$23</f>
        <v>231.74625</v>
      </c>
      <c r="W72" s="50"/>
      <c r="X72" s="50">
        <f t="shared" ref="X72:X106" si="13">SUM(P72,R72,T72,V72)</f>
        <v>13925.28455859375</v>
      </c>
    </row>
    <row r="73" spans="1:24">
      <c r="A73" s="145">
        <v>66</v>
      </c>
      <c r="B73" s="47" t="str">
        <f ca="1">+'PF Salaries'!A109</f>
        <v>Billing Analyst</v>
      </c>
      <c r="C73" s="51"/>
      <c r="D73" s="125" t="str">
        <f>+'PF Salaries'!B109</f>
        <v>IL</v>
      </c>
      <c r="E73" s="49"/>
      <c r="F73" s="50">
        <f>+'PF Salaries'!E109</f>
        <v>65000</v>
      </c>
      <c r="G73" s="52"/>
      <c r="H73" s="50">
        <f t="shared" ref="H73:H106" si="14">ROUND(IF(F73&lt;127200, F73*7.65%,127200*6.2%+F73*1.45%),0)</f>
        <v>4973</v>
      </c>
      <c r="I73" s="50"/>
      <c r="J73" s="50">
        <f t="shared" ref="J73:J106" si="15">ROUND(7000*0.006,0)</f>
        <v>42</v>
      </c>
      <c r="K73" s="50"/>
      <c r="L73" s="50">
        <f t="shared" si="9"/>
        <v>602.64</v>
      </c>
      <c r="M73" s="50"/>
      <c r="N73" s="50">
        <f t="shared" si="12"/>
        <v>5617.64</v>
      </c>
      <c r="O73" s="50"/>
      <c r="P73" s="50">
        <f>+'wp-b3 Calc of Health and Other '!$I$15</f>
        <v>11033.426308593749</v>
      </c>
      <c r="Q73" s="50"/>
      <c r="R73" s="50">
        <f t="shared" si="7"/>
        <v>2600</v>
      </c>
      <c r="S73" s="50"/>
      <c r="T73" s="50">
        <f t="shared" si="8"/>
        <v>1950</v>
      </c>
      <c r="U73" s="50"/>
      <c r="V73" s="50">
        <f>+'wp-b3 Calc of Health and Other '!$I$23</f>
        <v>231.74625</v>
      </c>
      <c r="W73" s="50"/>
      <c r="X73" s="50">
        <f t="shared" si="13"/>
        <v>15815.172558593749</v>
      </c>
    </row>
    <row r="74" spans="1:24">
      <c r="A74" s="145">
        <v>67</v>
      </c>
      <c r="B74" s="47" t="str">
        <f ca="1">+'PF Salaries'!A110</f>
        <v>KRUGLER, ADRIENNE</v>
      </c>
      <c r="C74" s="51"/>
      <c r="D74" s="125" t="str">
        <f>+'PF Salaries'!B110</f>
        <v>IL</v>
      </c>
      <c r="E74" s="49"/>
      <c r="F74" s="50">
        <f>+'PF Salaries'!E110</f>
        <v>52135.200000000004</v>
      </c>
      <c r="G74" s="52"/>
      <c r="H74" s="50">
        <f t="shared" si="14"/>
        <v>3988</v>
      </c>
      <c r="I74" s="50"/>
      <c r="J74" s="50">
        <f t="shared" si="15"/>
        <v>42</v>
      </c>
      <c r="K74" s="50"/>
      <c r="L74" s="50">
        <f t="shared" si="9"/>
        <v>602.64</v>
      </c>
      <c r="M74" s="50"/>
      <c r="N74" s="50">
        <f t="shared" si="12"/>
        <v>4632.6400000000003</v>
      </c>
      <c r="O74" s="50"/>
      <c r="P74" s="50">
        <f>+'wp-b3 Calc of Health and Other '!$I$15</f>
        <v>11033.426308593749</v>
      </c>
      <c r="Q74" s="50"/>
      <c r="R74" s="50">
        <f t="shared" si="7"/>
        <v>2085.4080000000004</v>
      </c>
      <c r="S74" s="50"/>
      <c r="T74" s="50">
        <f t="shared" si="8"/>
        <v>1564.056</v>
      </c>
      <c r="U74" s="50"/>
      <c r="V74" s="50">
        <f>+'wp-b3 Calc of Health and Other '!$I$23</f>
        <v>231.74625</v>
      </c>
      <c r="W74" s="50"/>
      <c r="X74" s="50">
        <f t="shared" si="13"/>
        <v>14914.636558593749</v>
      </c>
    </row>
    <row r="75" spans="1:24">
      <c r="A75" s="145">
        <v>68</v>
      </c>
      <c r="B75" s="47" t="str">
        <f ca="1">+'PF Salaries'!A120</f>
        <v>OAKLEY, THOMAS</v>
      </c>
      <c r="C75" s="51"/>
      <c r="D75" s="125" t="str">
        <f>+'PF Salaries'!B120</f>
        <v>IL</v>
      </c>
      <c r="E75" s="49"/>
      <c r="F75" s="50">
        <f>+'PF Salaries'!E120</f>
        <v>51101.04</v>
      </c>
      <c r="G75" s="52"/>
      <c r="H75" s="50">
        <f t="shared" si="14"/>
        <v>3909</v>
      </c>
      <c r="I75" s="50"/>
      <c r="J75" s="50">
        <f t="shared" si="15"/>
        <v>42</v>
      </c>
      <c r="K75" s="50"/>
      <c r="L75" s="50">
        <f t="shared" si="9"/>
        <v>602.64</v>
      </c>
      <c r="M75" s="50"/>
      <c r="N75" s="50">
        <f t="shared" si="12"/>
        <v>4553.6400000000003</v>
      </c>
      <c r="O75" s="50"/>
      <c r="P75" s="50">
        <f>+'wp-b3 Calc of Health and Other '!$I$15</f>
        <v>11033.426308593749</v>
      </c>
      <c r="Q75" s="50"/>
      <c r="R75" s="50">
        <f t="shared" si="7"/>
        <v>2044.0416</v>
      </c>
      <c r="S75" s="50"/>
      <c r="T75" s="50">
        <f t="shared" si="8"/>
        <v>1533.0311999999999</v>
      </c>
      <c r="U75" s="50"/>
      <c r="V75" s="50">
        <f>+'wp-b3 Calc of Health and Other '!$I$23</f>
        <v>231.74625</v>
      </c>
      <c r="W75" s="50"/>
      <c r="X75" s="50">
        <f t="shared" si="13"/>
        <v>14842.245358593749</v>
      </c>
    </row>
    <row r="76" spans="1:24">
      <c r="A76" s="145">
        <v>69</v>
      </c>
      <c r="B76" s="47" t="str">
        <f ca="1">+'PF Salaries'!A121</f>
        <v>KOTZ, ELIZABETH</v>
      </c>
      <c r="C76" s="51"/>
      <c r="D76" s="125" t="str">
        <f>+'PF Salaries'!B121</f>
        <v>IL</v>
      </c>
      <c r="E76" s="49"/>
      <c r="F76" s="50">
        <f>+'PF Salaries'!E121</f>
        <v>48175.199999999997</v>
      </c>
      <c r="G76" s="52"/>
      <c r="H76" s="50">
        <f t="shared" si="14"/>
        <v>3685</v>
      </c>
      <c r="I76" s="50"/>
      <c r="J76" s="50">
        <f t="shared" si="15"/>
        <v>42</v>
      </c>
      <c r="K76" s="50"/>
      <c r="L76" s="50">
        <f t="shared" si="9"/>
        <v>602.64</v>
      </c>
      <c r="M76" s="50"/>
      <c r="N76" s="50">
        <f t="shared" si="12"/>
        <v>4329.6400000000003</v>
      </c>
      <c r="O76" s="50"/>
      <c r="P76" s="50">
        <f>+'wp-b3 Calc of Health and Other '!$I$15</f>
        <v>11033.426308593749</v>
      </c>
      <c r="Q76" s="50"/>
      <c r="R76" s="50">
        <f t="shared" si="7"/>
        <v>1927.0079999999998</v>
      </c>
      <c r="S76" s="50"/>
      <c r="T76" s="50">
        <f t="shared" si="8"/>
        <v>1445.2559999999999</v>
      </c>
      <c r="U76" s="50"/>
      <c r="V76" s="50">
        <f>+'wp-b3 Calc of Health and Other '!$I$23</f>
        <v>231.74625</v>
      </c>
      <c r="W76" s="50"/>
      <c r="X76" s="50">
        <f t="shared" si="13"/>
        <v>14637.436558593748</v>
      </c>
    </row>
    <row r="77" spans="1:24">
      <c r="A77" s="145">
        <v>70</v>
      </c>
      <c r="B77" s="47" t="str">
        <f ca="1">+'PF Salaries'!A126</f>
        <v>AP Clerk</v>
      </c>
      <c r="C77" s="51"/>
      <c r="D77" s="125" t="str">
        <f>+'PF Salaries'!B126</f>
        <v>IL</v>
      </c>
      <c r="E77" s="49"/>
      <c r="F77" s="50">
        <f>+'PF Salaries'!E126</f>
        <v>15600</v>
      </c>
      <c r="G77" s="52"/>
      <c r="H77" s="50">
        <f t="shared" si="14"/>
        <v>1193</v>
      </c>
      <c r="I77" s="50"/>
      <c r="J77" s="50">
        <f t="shared" si="15"/>
        <v>42</v>
      </c>
      <c r="K77" s="50"/>
      <c r="L77" s="50">
        <f t="shared" si="9"/>
        <v>602.64</v>
      </c>
      <c r="M77" s="50"/>
      <c r="N77" s="50">
        <f t="shared" si="12"/>
        <v>1837.6399999999999</v>
      </c>
      <c r="O77" s="50"/>
      <c r="P77" s="50">
        <v>0</v>
      </c>
      <c r="Q77" s="50"/>
      <c r="R77" s="50">
        <v>0</v>
      </c>
      <c r="S77" s="50"/>
      <c r="T77" s="50">
        <v>0</v>
      </c>
      <c r="U77" s="50"/>
      <c r="V77" s="50">
        <v>0</v>
      </c>
      <c r="W77" s="50"/>
      <c r="X77" s="50">
        <f t="shared" si="13"/>
        <v>0</v>
      </c>
    </row>
    <row r="78" spans="1:24">
      <c r="A78" s="145">
        <v>71</v>
      </c>
      <c r="B78" s="47" t="str">
        <f ca="1">+'PF Salaries'!A125</f>
        <v>SVERIDA, AGNES</v>
      </c>
      <c r="C78" s="51"/>
      <c r="D78" s="125" t="str">
        <f>+'PF Salaries'!B125</f>
        <v>LA</v>
      </c>
      <c r="E78" s="49"/>
      <c r="F78" s="50">
        <f>+'PF Salaries'!E125</f>
        <v>20280</v>
      </c>
      <c r="G78" s="52"/>
      <c r="H78" s="50">
        <f t="shared" si="14"/>
        <v>1551</v>
      </c>
      <c r="I78" s="50"/>
      <c r="J78" s="50">
        <f t="shared" si="15"/>
        <v>42</v>
      </c>
      <c r="K78" s="50"/>
      <c r="L78" s="50">
        <f>IF(F78&gt;7700,7700*0.0209,F78*0.0209)</f>
        <v>160.92999999999998</v>
      </c>
      <c r="M78" s="50"/>
      <c r="N78" s="50">
        <f t="shared" si="12"/>
        <v>1753.93</v>
      </c>
      <c r="O78" s="50"/>
      <c r="P78" s="50">
        <v>0</v>
      </c>
      <c r="Q78" s="50"/>
      <c r="R78" s="50">
        <v>0</v>
      </c>
      <c r="S78" s="50"/>
      <c r="T78" s="50">
        <v>0</v>
      </c>
      <c r="U78" s="50"/>
      <c r="V78" s="50">
        <v>0</v>
      </c>
      <c r="W78" s="50"/>
      <c r="X78" s="50">
        <f t="shared" si="13"/>
        <v>0</v>
      </c>
    </row>
    <row r="79" spans="1:24">
      <c r="A79" s="145">
        <v>72</v>
      </c>
      <c r="B79" s="47" t="str">
        <f ca="1">+'PF Salaries'!A119</f>
        <v>JACKSON, STEPHANI</v>
      </c>
      <c r="C79" s="51"/>
      <c r="D79" s="125" t="str">
        <f>+'PF Salaries'!B119</f>
        <v>NB</v>
      </c>
      <c r="E79" s="49"/>
      <c r="F79" s="50">
        <f>+'PF Salaries'!E119</f>
        <v>92073.84</v>
      </c>
      <c r="G79" s="52"/>
      <c r="H79" s="50">
        <f t="shared" si="14"/>
        <v>7044</v>
      </c>
      <c r="I79" s="50"/>
      <c r="J79" s="50">
        <f t="shared" si="15"/>
        <v>42</v>
      </c>
      <c r="K79" s="50"/>
      <c r="L79" s="50">
        <v>0</v>
      </c>
      <c r="M79" s="50"/>
      <c r="N79" s="50">
        <f t="shared" si="12"/>
        <v>7086</v>
      </c>
      <c r="O79" s="50"/>
      <c r="P79" s="50">
        <f>+'wp-b3 Calc of Health and Other '!$I$15</f>
        <v>11033.426308593749</v>
      </c>
      <c r="Q79" s="50"/>
      <c r="R79" s="50">
        <f t="shared" ref="R79:R92" si="16">F79*0.04</f>
        <v>3682.9535999999998</v>
      </c>
      <c r="S79" s="50"/>
      <c r="T79" s="50">
        <f t="shared" ref="T79:T92" si="17">F79*0.03</f>
        <v>2762.2151999999996</v>
      </c>
      <c r="U79" s="50"/>
      <c r="V79" s="50">
        <f>+'wp-b3 Calc of Health and Other '!$I$23</f>
        <v>231.74625</v>
      </c>
      <c r="W79" s="50"/>
      <c r="X79" s="50">
        <f t="shared" si="13"/>
        <v>17710.341358593749</v>
      </c>
    </row>
    <row r="80" spans="1:24">
      <c r="A80" s="145">
        <v>73</v>
      </c>
      <c r="B80" s="47" t="str">
        <f ca="1">+'PF Salaries'!A69</f>
        <v>ROLLINS, MARY</v>
      </c>
      <c r="C80" s="48"/>
      <c r="D80" s="125" t="str">
        <f>+'PF Salaries'!B69</f>
        <v>NC</v>
      </c>
      <c r="E80" s="49"/>
      <c r="F80" s="50">
        <f>+'PF Salaries'!E69</f>
        <v>91014.48</v>
      </c>
      <c r="G80" s="50"/>
      <c r="H80" s="50">
        <f t="shared" si="14"/>
        <v>6963</v>
      </c>
      <c r="I80" s="50"/>
      <c r="J80" s="50">
        <f t="shared" si="15"/>
        <v>42</v>
      </c>
      <c r="K80" s="50"/>
      <c r="L80" s="50">
        <f>IF(F80&gt;23100,23100*0.0118,F80*0.0118)</f>
        <v>272.58</v>
      </c>
      <c r="M80" s="50"/>
      <c r="N80" s="50">
        <f t="shared" si="12"/>
        <v>7277.58</v>
      </c>
      <c r="O80" s="50"/>
      <c r="P80" s="50">
        <f>+'wp-b3 Calc of Health and Other '!$I$15</f>
        <v>11033.426308593749</v>
      </c>
      <c r="Q80" s="50"/>
      <c r="R80" s="50">
        <f t="shared" si="16"/>
        <v>3640.5792000000001</v>
      </c>
      <c r="S80" s="50"/>
      <c r="T80" s="50">
        <f t="shared" si="17"/>
        <v>2730.4343999999996</v>
      </c>
      <c r="U80" s="50"/>
      <c r="V80" s="50">
        <f>+'wp-b3 Calc of Health and Other '!$I$23</f>
        <v>231.74625</v>
      </c>
      <c r="W80" s="50"/>
      <c r="X80" s="50">
        <f t="shared" si="13"/>
        <v>17636.186158593748</v>
      </c>
    </row>
    <row r="81" spans="1:24" s="116" customFormat="1">
      <c r="A81" s="145">
        <v>74</v>
      </c>
      <c r="B81" s="47" t="str">
        <f ca="1">+'PF Salaries'!A70</f>
        <v>JAMES, ROBERT</v>
      </c>
      <c r="C81" s="48"/>
      <c r="D81" s="125" t="str">
        <f>+'PF Salaries'!B70</f>
        <v>NC</v>
      </c>
      <c r="E81" s="49"/>
      <c r="F81" s="50">
        <f>+'PF Salaries'!E70</f>
        <v>73500</v>
      </c>
      <c r="G81" s="50"/>
      <c r="H81" s="50">
        <f t="shared" si="14"/>
        <v>5623</v>
      </c>
      <c r="I81" s="50"/>
      <c r="J81" s="50">
        <f t="shared" si="15"/>
        <v>42</v>
      </c>
      <c r="K81" s="50"/>
      <c r="L81" s="50">
        <f t="shared" ref="L81:L93" si="18">IF(F81&gt;23100,23100*0.0118,F81*0.0118)</f>
        <v>272.58</v>
      </c>
      <c r="M81" s="50"/>
      <c r="N81" s="50">
        <f t="shared" si="12"/>
        <v>5937.58</v>
      </c>
      <c r="O81" s="50"/>
      <c r="P81" s="50">
        <f>+'wp-b3 Calc of Health and Other '!$I$15</f>
        <v>11033.426308593749</v>
      </c>
      <c r="Q81" s="50"/>
      <c r="R81" s="50">
        <f t="shared" si="16"/>
        <v>2940</v>
      </c>
      <c r="S81" s="50"/>
      <c r="T81" s="50">
        <f t="shared" si="17"/>
        <v>2205</v>
      </c>
      <c r="U81" s="50"/>
      <c r="V81" s="50">
        <f>+'wp-b3 Calc of Health and Other '!$I$23</f>
        <v>231.74625</v>
      </c>
      <c r="W81" s="50"/>
      <c r="X81" s="50">
        <f t="shared" si="13"/>
        <v>16410.172558593749</v>
      </c>
    </row>
    <row r="82" spans="1:24" s="116" customFormat="1">
      <c r="A82" s="145">
        <v>75</v>
      </c>
      <c r="B82" s="47" t="str">
        <f ca="1">+'PF Salaries'!A71</f>
        <v>PATEL, HARSHNA</v>
      </c>
      <c r="C82" s="48"/>
      <c r="D82" s="125" t="str">
        <f>+'PF Salaries'!B71</f>
        <v>NC</v>
      </c>
      <c r="E82" s="49"/>
      <c r="F82" s="50">
        <f>+'PF Salaries'!E71</f>
        <v>43264</v>
      </c>
      <c r="G82" s="50"/>
      <c r="H82" s="50">
        <f t="shared" si="14"/>
        <v>3310</v>
      </c>
      <c r="I82" s="50"/>
      <c r="J82" s="50">
        <f t="shared" si="15"/>
        <v>42</v>
      </c>
      <c r="K82" s="50"/>
      <c r="L82" s="50">
        <f t="shared" si="18"/>
        <v>272.58</v>
      </c>
      <c r="M82" s="50"/>
      <c r="N82" s="50">
        <f t="shared" si="12"/>
        <v>3624.58</v>
      </c>
      <c r="O82" s="50"/>
      <c r="P82" s="50">
        <f>+'wp-b3 Calc of Health and Other '!$I$15</f>
        <v>11033.426308593749</v>
      </c>
      <c r="Q82" s="50"/>
      <c r="R82" s="50">
        <f t="shared" si="16"/>
        <v>1730.56</v>
      </c>
      <c r="S82" s="50"/>
      <c r="T82" s="50">
        <f t="shared" si="17"/>
        <v>1297.9199999999998</v>
      </c>
      <c r="U82" s="50"/>
      <c r="V82" s="50">
        <f>+'wp-b3 Calc of Health and Other '!$I$23</f>
        <v>231.74625</v>
      </c>
      <c r="W82" s="50"/>
      <c r="X82" s="50">
        <f t="shared" si="13"/>
        <v>14293.652558593749</v>
      </c>
    </row>
    <row r="83" spans="1:24">
      <c r="A83" s="145">
        <v>76</v>
      </c>
      <c r="B83" s="47" t="str">
        <f ca="1">+'PF Salaries'!A80</f>
        <v>ROBINSON, VANESSA</v>
      </c>
      <c r="C83" s="48"/>
      <c r="D83" s="125" t="str">
        <f>+'PF Salaries'!B80</f>
        <v>NC</v>
      </c>
      <c r="E83" s="49"/>
      <c r="F83" s="50">
        <f>+'PF Salaries'!E80</f>
        <v>36649.599999999999</v>
      </c>
      <c r="G83" s="50"/>
      <c r="H83" s="50">
        <f t="shared" si="14"/>
        <v>2804</v>
      </c>
      <c r="I83" s="50"/>
      <c r="J83" s="50">
        <f t="shared" si="15"/>
        <v>42</v>
      </c>
      <c r="K83" s="50"/>
      <c r="L83" s="50">
        <f t="shared" si="18"/>
        <v>272.58</v>
      </c>
      <c r="M83" s="50"/>
      <c r="N83" s="50">
        <f t="shared" si="12"/>
        <v>3118.58</v>
      </c>
      <c r="O83" s="50"/>
      <c r="P83" s="50">
        <f>+'wp-b3 Calc of Health and Other '!$I$15</f>
        <v>11033.426308593749</v>
      </c>
      <c r="Q83" s="50"/>
      <c r="R83" s="50">
        <f t="shared" si="16"/>
        <v>1465.9839999999999</v>
      </c>
      <c r="S83" s="50"/>
      <c r="T83" s="50">
        <f t="shared" si="17"/>
        <v>1099.4879999999998</v>
      </c>
      <c r="U83" s="50"/>
      <c r="V83" s="50">
        <f>+'wp-b3 Calc of Health and Other '!$I$23</f>
        <v>231.74625</v>
      </c>
      <c r="W83" s="50"/>
      <c r="X83" s="50">
        <f t="shared" si="13"/>
        <v>13830.644558593749</v>
      </c>
    </row>
    <row r="84" spans="1:24">
      <c r="A84" s="145">
        <v>77</v>
      </c>
      <c r="B84" s="47" t="str">
        <f ca="1">+'PF Salaries'!A84</f>
        <v>THOMPSON, GLENDA</v>
      </c>
      <c r="C84" s="48"/>
      <c r="D84" s="125" t="str">
        <f>+'PF Salaries'!B84</f>
        <v>NC</v>
      </c>
      <c r="E84" s="49"/>
      <c r="F84" s="50">
        <f>+'PF Salaries'!E84</f>
        <v>32864</v>
      </c>
      <c r="G84" s="50"/>
      <c r="H84" s="50">
        <f t="shared" si="14"/>
        <v>2514</v>
      </c>
      <c r="I84" s="50"/>
      <c r="J84" s="50">
        <f t="shared" si="15"/>
        <v>42</v>
      </c>
      <c r="K84" s="50"/>
      <c r="L84" s="50">
        <f t="shared" si="18"/>
        <v>272.58</v>
      </c>
      <c r="M84" s="50"/>
      <c r="N84" s="50">
        <f t="shared" si="12"/>
        <v>2828.58</v>
      </c>
      <c r="O84" s="50"/>
      <c r="P84" s="50">
        <f>+'wp-b3 Calc of Health and Other '!$I$15</f>
        <v>11033.426308593749</v>
      </c>
      <c r="Q84" s="50"/>
      <c r="R84" s="50">
        <f t="shared" si="16"/>
        <v>1314.56</v>
      </c>
      <c r="S84" s="50"/>
      <c r="T84" s="50">
        <f t="shared" si="17"/>
        <v>985.92</v>
      </c>
      <c r="U84" s="50"/>
      <c r="V84" s="50">
        <f>+'wp-b3 Calc of Health and Other '!$I$23</f>
        <v>231.74625</v>
      </c>
      <c r="W84" s="50"/>
      <c r="X84" s="50">
        <f t="shared" si="13"/>
        <v>13565.652558593749</v>
      </c>
    </row>
    <row r="85" spans="1:24">
      <c r="A85" s="145">
        <v>78</v>
      </c>
      <c r="B85" s="47" t="str">
        <f ca="1">+'PF Salaries'!A89</f>
        <v>BOULDIN, ZAKIA</v>
      </c>
      <c r="C85" s="48"/>
      <c r="D85" s="125" t="str">
        <f>+'PF Salaries'!B89</f>
        <v>NC</v>
      </c>
      <c r="E85" s="49"/>
      <c r="F85" s="50">
        <f>+'PF Salaries'!E89</f>
        <v>30888</v>
      </c>
      <c r="G85" s="50"/>
      <c r="H85" s="50">
        <f t="shared" si="14"/>
        <v>2363</v>
      </c>
      <c r="I85" s="50"/>
      <c r="J85" s="50">
        <f t="shared" si="15"/>
        <v>42</v>
      </c>
      <c r="K85" s="50"/>
      <c r="L85" s="50">
        <f t="shared" si="18"/>
        <v>272.58</v>
      </c>
      <c r="M85" s="50"/>
      <c r="N85" s="50">
        <f t="shared" si="12"/>
        <v>2677.58</v>
      </c>
      <c r="O85" s="50"/>
      <c r="P85" s="50">
        <f>+'wp-b3 Calc of Health and Other '!$I$15</f>
        <v>11033.426308593749</v>
      </c>
      <c r="Q85" s="50"/>
      <c r="R85" s="50">
        <f t="shared" si="16"/>
        <v>1235.52</v>
      </c>
      <c r="S85" s="50"/>
      <c r="T85" s="50">
        <f t="shared" si="17"/>
        <v>926.64</v>
      </c>
      <c r="U85" s="50"/>
      <c r="V85" s="50">
        <f>+'wp-b3 Calc of Health and Other '!$I$23</f>
        <v>231.74625</v>
      </c>
      <c r="W85" s="50"/>
      <c r="X85" s="50">
        <f t="shared" si="13"/>
        <v>13427.332558593749</v>
      </c>
    </row>
    <row r="86" spans="1:24">
      <c r="A86" s="145">
        <v>79</v>
      </c>
      <c r="B86" s="47" t="str">
        <f ca="1">+'PF Salaries'!A91</f>
        <v>JONES, DAVID</v>
      </c>
      <c r="C86" s="48"/>
      <c r="D86" s="125" t="str">
        <f>+'PF Salaries'!B91</f>
        <v>NC</v>
      </c>
      <c r="E86" s="49"/>
      <c r="F86" s="50">
        <f>+'PF Salaries'!E91</f>
        <v>30284.799999999999</v>
      </c>
      <c r="G86" s="50"/>
      <c r="H86" s="50">
        <f t="shared" si="14"/>
        <v>2317</v>
      </c>
      <c r="I86" s="50"/>
      <c r="J86" s="50">
        <f t="shared" si="15"/>
        <v>42</v>
      </c>
      <c r="K86" s="50"/>
      <c r="L86" s="50">
        <f t="shared" si="18"/>
        <v>272.58</v>
      </c>
      <c r="M86" s="50"/>
      <c r="N86" s="50">
        <f t="shared" si="12"/>
        <v>2631.58</v>
      </c>
      <c r="O86" s="50"/>
      <c r="P86" s="50">
        <f>+'wp-b3 Calc of Health and Other '!$I$15</f>
        <v>11033.426308593749</v>
      </c>
      <c r="Q86" s="50"/>
      <c r="R86" s="50">
        <f t="shared" si="16"/>
        <v>1211.3920000000001</v>
      </c>
      <c r="S86" s="50"/>
      <c r="T86" s="50">
        <f t="shared" si="17"/>
        <v>908.54399999999998</v>
      </c>
      <c r="U86" s="50"/>
      <c r="V86" s="50">
        <f>+'wp-b3 Calc of Health and Other '!$I$23</f>
        <v>231.74625</v>
      </c>
      <c r="W86" s="50"/>
      <c r="X86" s="50">
        <f t="shared" si="13"/>
        <v>13385.108558593749</v>
      </c>
    </row>
    <row r="87" spans="1:24">
      <c r="A87" s="145">
        <v>80</v>
      </c>
      <c r="B87" s="47" t="str">
        <f ca="1">+'PF Salaries'!A93</f>
        <v>WOOLARD, CRYSTAL</v>
      </c>
      <c r="C87" s="48"/>
      <c r="D87" s="125" t="str">
        <f>+'PF Salaries'!B93</f>
        <v>NC</v>
      </c>
      <c r="E87" s="49"/>
      <c r="F87" s="50">
        <f>+'PF Salaries'!E93</f>
        <v>30014.400000000001</v>
      </c>
      <c r="G87" s="50"/>
      <c r="H87" s="50">
        <f t="shared" si="14"/>
        <v>2296</v>
      </c>
      <c r="I87" s="50"/>
      <c r="J87" s="50">
        <f t="shared" si="15"/>
        <v>42</v>
      </c>
      <c r="K87" s="50"/>
      <c r="L87" s="50">
        <f t="shared" si="18"/>
        <v>272.58</v>
      </c>
      <c r="M87" s="50"/>
      <c r="N87" s="50">
        <f t="shared" si="12"/>
        <v>2610.58</v>
      </c>
      <c r="O87" s="50"/>
      <c r="P87" s="50">
        <f>+'wp-b3 Calc of Health and Other '!$I$15</f>
        <v>11033.426308593749</v>
      </c>
      <c r="Q87" s="50"/>
      <c r="R87" s="50">
        <f t="shared" si="16"/>
        <v>1200.576</v>
      </c>
      <c r="S87" s="50"/>
      <c r="T87" s="50">
        <f t="shared" si="17"/>
        <v>900.43200000000002</v>
      </c>
      <c r="U87" s="50"/>
      <c r="V87" s="50">
        <f>+'wp-b3 Calc of Health and Other '!$I$23</f>
        <v>231.74625</v>
      </c>
      <c r="W87" s="50"/>
      <c r="X87" s="50">
        <f t="shared" si="13"/>
        <v>13366.180558593751</v>
      </c>
    </row>
    <row r="88" spans="1:24">
      <c r="A88" s="145">
        <v>81</v>
      </c>
      <c r="B88" s="47" t="str">
        <f ca="1">+'PF Salaries'!A98</f>
        <v>GREENFIELD, DOMINIQUE</v>
      </c>
      <c r="C88" s="51"/>
      <c r="D88" s="125" t="str">
        <f>+'PF Salaries'!B98</f>
        <v>NC</v>
      </c>
      <c r="E88" s="49"/>
      <c r="F88" s="50">
        <f>+'PF Salaries'!E98</f>
        <v>29993.599999999999</v>
      </c>
      <c r="G88" s="52"/>
      <c r="H88" s="50">
        <f t="shared" si="14"/>
        <v>2295</v>
      </c>
      <c r="I88" s="50"/>
      <c r="J88" s="50">
        <f t="shared" si="15"/>
        <v>42</v>
      </c>
      <c r="K88" s="50"/>
      <c r="L88" s="50">
        <f t="shared" si="18"/>
        <v>272.58</v>
      </c>
      <c r="M88" s="50"/>
      <c r="N88" s="50">
        <f t="shared" si="12"/>
        <v>2609.58</v>
      </c>
      <c r="O88" s="50"/>
      <c r="P88" s="50">
        <f>+'wp-b3 Calc of Health and Other '!$I$15</f>
        <v>11033.426308593749</v>
      </c>
      <c r="Q88" s="50"/>
      <c r="R88" s="50">
        <f t="shared" si="16"/>
        <v>1199.7439999999999</v>
      </c>
      <c r="S88" s="50"/>
      <c r="T88" s="50">
        <f t="shared" si="17"/>
        <v>899.80799999999988</v>
      </c>
      <c r="U88" s="50"/>
      <c r="V88" s="50">
        <f>+'wp-b3 Calc of Health and Other '!$I$23</f>
        <v>231.74625</v>
      </c>
      <c r="W88" s="50"/>
      <c r="X88" s="50">
        <f t="shared" si="13"/>
        <v>13364.724558593749</v>
      </c>
    </row>
    <row r="89" spans="1:24">
      <c r="A89" s="145">
        <v>82</v>
      </c>
      <c r="B89" s="47" t="str">
        <f ca="1">+'PF Salaries'!A100</f>
        <v>LIDE-MILLER, ROSLYN</v>
      </c>
      <c r="C89" s="51"/>
      <c r="D89" s="125" t="str">
        <f>+'PF Salaries'!B100</f>
        <v>NC</v>
      </c>
      <c r="E89" s="49"/>
      <c r="F89" s="50">
        <f>+'PF Salaries'!E100</f>
        <v>29993.599999999999</v>
      </c>
      <c r="G89" s="52"/>
      <c r="H89" s="50">
        <f t="shared" si="14"/>
        <v>2295</v>
      </c>
      <c r="I89" s="50"/>
      <c r="J89" s="50">
        <f t="shared" si="15"/>
        <v>42</v>
      </c>
      <c r="K89" s="50"/>
      <c r="L89" s="50">
        <f t="shared" si="18"/>
        <v>272.58</v>
      </c>
      <c r="M89" s="50"/>
      <c r="N89" s="50">
        <f t="shared" si="12"/>
        <v>2609.58</v>
      </c>
      <c r="O89" s="50"/>
      <c r="P89" s="50">
        <f>+'wp-b3 Calc of Health and Other '!$I$15</f>
        <v>11033.426308593749</v>
      </c>
      <c r="Q89" s="50"/>
      <c r="R89" s="50">
        <f t="shared" si="16"/>
        <v>1199.7439999999999</v>
      </c>
      <c r="S89" s="50"/>
      <c r="T89" s="50">
        <f t="shared" si="17"/>
        <v>899.80799999999988</v>
      </c>
      <c r="U89" s="50"/>
      <c r="V89" s="50">
        <f>+'wp-b3 Calc of Health and Other '!$I$23</f>
        <v>231.74625</v>
      </c>
      <c r="W89" s="50"/>
      <c r="X89" s="50">
        <f t="shared" si="13"/>
        <v>13364.724558593749</v>
      </c>
    </row>
    <row r="90" spans="1:24">
      <c r="A90" s="145">
        <v>83</v>
      </c>
      <c r="B90" s="47" t="str">
        <f ca="1">+'PF Salaries'!A102</f>
        <v>RICHARDSON, TINA</v>
      </c>
      <c r="C90" s="48"/>
      <c r="D90" s="125" t="str">
        <f>+'PF Salaries'!B102</f>
        <v>NC</v>
      </c>
      <c r="E90" s="49"/>
      <c r="F90" s="50">
        <f>+'PF Salaries'!E102</f>
        <v>29993.599999999999</v>
      </c>
      <c r="G90" s="50"/>
      <c r="H90" s="50">
        <f t="shared" si="14"/>
        <v>2295</v>
      </c>
      <c r="I90" s="50"/>
      <c r="J90" s="50">
        <f t="shared" si="15"/>
        <v>42</v>
      </c>
      <c r="K90" s="50"/>
      <c r="L90" s="50">
        <f t="shared" si="18"/>
        <v>272.58</v>
      </c>
      <c r="M90" s="50"/>
      <c r="N90" s="50">
        <f t="shared" si="12"/>
        <v>2609.58</v>
      </c>
      <c r="O90" s="50"/>
      <c r="P90" s="50">
        <f>+'wp-b3 Calc of Health and Other '!$I$15</f>
        <v>11033.426308593749</v>
      </c>
      <c r="Q90" s="50"/>
      <c r="R90" s="50">
        <f t="shared" si="16"/>
        <v>1199.7439999999999</v>
      </c>
      <c r="S90" s="50"/>
      <c r="T90" s="50">
        <f t="shared" si="17"/>
        <v>899.80799999999988</v>
      </c>
      <c r="U90" s="50"/>
      <c r="V90" s="50">
        <f>+'wp-b3 Calc of Health and Other '!$I$23</f>
        <v>231.74625</v>
      </c>
      <c r="W90" s="50"/>
      <c r="X90" s="50">
        <f t="shared" si="13"/>
        <v>13364.724558593749</v>
      </c>
    </row>
    <row r="91" spans="1:24">
      <c r="A91" s="145">
        <v>84</v>
      </c>
      <c r="B91" s="47" t="str">
        <f ca="1">+'PF Salaries'!A105</f>
        <v>SOTO, SANDRA</v>
      </c>
      <c r="C91" s="48"/>
      <c r="D91" s="125" t="str">
        <f>+'PF Salaries'!B105</f>
        <v>NC</v>
      </c>
      <c r="E91" s="49"/>
      <c r="F91" s="50">
        <f>+'PF Salaries'!E105</f>
        <v>29390.400000000001</v>
      </c>
      <c r="G91" s="50"/>
      <c r="H91" s="50">
        <f t="shared" si="14"/>
        <v>2248</v>
      </c>
      <c r="I91" s="50"/>
      <c r="J91" s="50">
        <f t="shared" si="15"/>
        <v>42</v>
      </c>
      <c r="K91" s="50"/>
      <c r="L91" s="50">
        <f t="shared" si="18"/>
        <v>272.58</v>
      </c>
      <c r="M91" s="50"/>
      <c r="N91" s="50">
        <f t="shared" si="12"/>
        <v>2562.58</v>
      </c>
      <c r="O91" s="50"/>
      <c r="P91" s="50">
        <f>+'wp-b3 Calc of Health and Other '!$I$15</f>
        <v>11033.426308593749</v>
      </c>
      <c r="Q91" s="50"/>
      <c r="R91" s="50">
        <f t="shared" si="16"/>
        <v>1175.616</v>
      </c>
      <c r="S91" s="50"/>
      <c r="T91" s="50">
        <f t="shared" si="17"/>
        <v>881.71199999999999</v>
      </c>
      <c r="U91" s="50"/>
      <c r="V91" s="50">
        <f>+'wp-b3 Calc of Health and Other '!$I$23</f>
        <v>231.74625</v>
      </c>
      <c r="W91" s="50"/>
      <c r="X91" s="50">
        <f t="shared" si="13"/>
        <v>13322.500558593749</v>
      </c>
    </row>
    <row r="92" spans="1:24">
      <c r="A92" s="145">
        <v>85</v>
      </c>
      <c r="B92" s="47" t="str">
        <f ca="1">+'PF Salaries'!A115</f>
        <v>SILVA, LISA</v>
      </c>
      <c r="C92" s="51"/>
      <c r="D92" s="125" t="str">
        <f>+'PF Salaries'!B115</f>
        <v>NC</v>
      </c>
      <c r="E92" s="49"/>
      <c r="F92" s="50">
        <f>+'PF Salaries'!E115</f>
        <v>39582.400000000001</v>
      </c>
      <c r="G92" s="52"/>
      <c r="H92" s="50">
        <f t="shared" si="14"/>
        <v>3028</v>
      </c>
      <c r="I92" s="50"/>
      <c r="J92" s="50">
        <f t="shared" si="15"/>
        <v>42</v>
      </c>
      <c r="K92" s="50"/>
      <c r="L92" s="50">
        <f t="shared" si="18"/>
        <v>272.58</v>
      </c>
      <c r="M92" s="50"/>
      <c r="N92" s="50">
        <f t="shared" si="12"/>
        <v>3342.58</v>
      </c>
      <c r="O92" s="50"/>
      <c r="P92" s="50">
        <f>+'wp-b3 Calc of Health and Other '!$I$15</f>
        <v>11033.426308593749</v>
      </c>
      <c r="Q92" s="50"/>
      <c r="R92" s="50">
        <f t="shared" si="16"/>
        <v>1583.296</v>
      </c>
      <c r="S92" s="50"/>
      <c r="T92" s="50">
        <f t="shared" si="17"/>
        <v>1187.472</v>
      </c>
      <c r="U92" s="50"/>
      <c r="V92" s="50">
        <f>+'wp-b3 Calc of Health and Other '!$I$23</f>
        <v>231.74625</v>
      </c>
      <c r="W92" s="50"/>
      <c r="X92" s="50">
        <f t="shared" si="13"/>
        <v>14035.940558593749</v>
      </c>
    </row>
    <row r="93" spans="1:24">
      <c r="A93" s="145">
        <v>86</v>
      </c>
      <c r="B93" s="47" t="str">
        <f ca="1">+'PF Salaries'!A122</f>
        <v>SIMMONS, SHANIKA</v>
      </c>
      <c r="C93" s="51"/>
      <c r="D93" s="125" t="str">
        <f>+'PF Salaries'!B122</f>
        <v>NC</v>
      </c>
      <c r="E93" s="49"/>
      <c r="F93" s="50">
        <f>+'PF Salaries'!E122</f>
        <v>14622.4</v>
      </c>
      <c r="G93" s="52"/>
      <c r="H93" s="50">
        <f t="shared" si="14"/>
        <v>1119</v>
      </c>
      <c r="I93" s="50"/>
      <c r="J93" s="50">
        <f t="shared" si="15"/>
        <v>42</v>
      </c>
      <c r="K93" s="50"/>
      <c r="L93" s="50">
        <f t="shared" si="18"/>
        <v>172.54432</v>
      </c>
      <c r="M93" s="50"/>
      <c r="N93" s="50">
        <f t="shared" si="12"/>
        <v>1333.54432</v>
      </c>
      <c r="O93" s="50"/>
      <c r="P93" s="50">
        <v>0</v>
      </c>
      <c r="Q93" s="50"/>
      <c r="R93" s="50">
        <v>0</v>
      </c>
      <c r="S93" s="50"/>
      <c r="T93" s="50">
        <v>0</v>
      </c>
      <c r="U93" s="50"/>
      <c r="V93" s="50">
        <v>0</v>
      </c>
      <c r="W93" s="50"/>
      <c r="X93" s="50">
        <f t="shared" si="13"/>
        <v>0</v>
      </c>
    </row>
    <row r="94" spans="1:24">
      <c r="A94" s="145">
        <v>87</v>
      </c>
      <c r="B94" s="47" t="str">
        <f ca="1">+'PF Salaries'!A47</f>
        <v>GRANIER, LAURA</v>
      </c>
      <c r="C94" s="48"/>
      <c r="D94" s="125" t="str">
        <f>+'PF Salaries'!B47</f>
        <v>NV</v>
      </c>
      <c r="E94" s="49"/>
      <c r="F94" s="50">
        <f>+'PF Salaries'!E47</f>
        <v>410000.16</v>
      </c>
      <c r="G94" s="50"/>
      <c r="H94" s="50">
        <f t="shared" si="14"/>
        <v>13831</v>
      </c>
      <c r="I94" s="50"/>
      <c r="J94" s="50">
        <f t="shared" si="15"/>
        <v>42</v>
      </c>
      <c r="K94" s="50"/>
      <c r="L94" s="50">
        <f>IF(F94&gt;29500,29500*0.0353,F94*0.0353)</f>
        <v>1041.3499999999999</v>
      </c>
      <c r="M94" s="50"/>
      <c r="N94" s="50">
        <f t="shared" si="12"/>
        <v>14914.35</v>
      </c>
      <c r="O94" s="50"/>
      <c r="P94" s="50">
        <f>+'wp-b3 Calc of Health and Other '!$I$15</f>
        <v>11033.426308593749</v>
      </c>
      <c r="Q94" s="50"/>
      <c r="R94" s="50">
        <f t="shared" ref="R94:R100" si="19">F94*0.04</f>
        <v>16400.006399999998</v>
      </c>
      <c r="S94" s="50"/>
      <c r="T94" s="50">
        <f t="shared" ref="T94:T100" si="20">F94*0.03</f>
        <v>12300.004799999999</v>
      </c>
      <c r="U94" s="50"/>
      <c r="V94" s="50">
        <f>+'wp-b3 Calc of Health and Other '!$I$23</f>
        <v>231.74625</v>
      </c>
      <c r="W94" s="50"/>
      <c r="X94" s="50">
        <f t="shared" si="13"/>
        <v>39965.183758593746</v>
      </c>
    </row>
    <row r="95" spans="1:24">
      <c r="A95" s="145">
        <v>88</v>
      </c>
      <c r="B95" s="47" t="str">
        <f ca="1">+'PF Salaries'!A74</f>
        <v>DAFFER, AMBER</v>
      </c>
      <c r="C95" s="48"/>
      <c r="D95" s="125" t="str">
        <f>+'PF Salaries'!B74</f>
        <v>NV</v>
      </c>
      <c r="E95" s="49"/>
      <c r="F95" s="50">
        <f>+'PF Salaries'!E74</f>
        <v>52021.2</v>
      </c>
      <c r="G95" s="50"/>
      <c r="H95" s="50">
        <f t="shared" si="14"/>
        <v>3980</v>
      </c>
      <c r="I95" s="50"/>
      <c r="J95" s="50">
        <f t="shared" si="15"/>
        <v>42</v>
      </c>
      <c r="K95" s="50"/>
      <c r="L95" s="50">
        <f t="shared" ref="L95:L101" si="21">IF(F95&gt;29500,29500*0.0353,F95*0.0353)</f>
        <v>1041.3499999999999</v>
      </c>
      <c r="M95" s="50"/>
      <c r="N95" s="50">
        <f t="shared" si="12"/>
        <v>5063.3500000000004</v>
      </c>
      <c r="O95" s="50"/>
      <c r="P95" s="50">
        <f>+'wp-b3 Calc of Health and Other '!$I$15</f>
        <v>11033.426308593749</v>
      </c>
      <c r="Q95" s="50"/>
      <c r="R95" s="50">
        <f t="shared" si="19"/>
        <v>2080.848</v>
      </c>
      <c r="S95" s="50"/>
      <c r="T95" s="50">
        <f t="shared" si="20"/>
        <v>1560.636</v>
      </c>
      <c r="U95" s="50"/>
      <c r="V95" s="50">
        <f>+'wp-b3 Calc of Health and Other '!$I$23</f>
        <v>231.74625</v>
      </c>
      <c r="W95" s="50"/>
      <c r="X95" s="50">
        <f t="shared" si="13"/>
        <v>14906.65655859375</v>
      </c>
    </row>
    <row r="96" spans="1:24">
      <c r="A96" s="145">
        <v>89</v>
      </c>
      <c r="B96" s="47" t="str">
        <f ca="1">+'PF Salaries'!A82</f>
        <v>ASHCRAFT, SEAN</v>
      </c>
      <c r="C96" s="48"/>
      <c r="D96" s="125" t="str">
        <f>+'PF Salaries'!B82</f>
        <v>NV</v>
      </c>
      <c r="E96" s="49"/>
      <c r="F96" s="50">
        <f>+'PF Salaries'!E82</f>
        <v>35360</v>
      </c>
      <c r="G96" s="50"/>
      <c r="H96" s="50">
        <f t="shared" si="14"/>
        <v>2705</v>
      </c>
      <c r="I96" s="50"/>
      <c r="J96" s="50">
        <f t="shared" si="15"/>
        <v>42</v>
      </c>
      <c r="K96" s="50"/>
      <c r="L96" s="50">
        <f t="shared" si="21"/>
        <v>1041.3499999999999</v>
      </c>
      <c r="M96" s="50"/>
      <c r="N96" s="50">
        <f t="shared" si="12"/>
        <v>3788.35</v>
      </c>
      <c r="O96" s="50"/>
      <c r="P96" s="50">
        <f>+'wp-b3 Calc of Health and Other '!$I$15</f>
        <v>11033.426308593749</v>
      </c>
      <c r="Q96" s="50"/>
      <c r="R96" s="50">
        <f t="shared" si="19"/>
        <v>1414.4</v>
      </c>
      <c r="S96" s="50"/>
      <c r="T96" s="50">
        <f t="shared" si="20"/>
        <v>1060.8</v>
      </c>
      <c r="U96" s="50"/>
      <c r="V96" s="50">
        <f>+'wp-b3 Calc of Health and Other '!$I$23</f>
        <v>231.74625</v>
      </c>
      <c r="W96" s="50"/>
      <c r="X96" s="50">
        <f t="shared" si="13"/>
        <v>13740.372558593748</v>
      </c>
    </row>
    <row r="97" spans="1:24">
      <c r="A97" s="145">
        <v>90</v>
      </c>
      <c r="B97" s="47" t="str">
        <f ca="1">+'PF Salaries'!A86</f>
        <v>IWINSKI, CAMMY ANDREA</v>
      </c>
      <c r="C97" s="48"/>
      <c r="D97" s="125" t="str">
        <f>+'PF Salaries'!B86</f>
        <v>NV</v>
      </c>
      <c r="E97" s="49"/>
      <c r="F97" s="50">
        <f>+'PF Salaries'!E86</f>
        <v>32718.400000000001</v>
      </c>
      <c r="G97" s="50"/>
      <c r="H97" s="50">
        <f t="shared" si="14"/>
        <v>2503</v>
      </c>
      <c r="I97" s="50"/>
      <c r="J97" s="50">
        <f t="shared" si="15"/>
        <v>42</v>
      </c>
      <c r="K97" s="50"/>
      <c r="L97" s="50">
        <f t="shared" si="21"/>
        <v>1041.3499999999999</v>
      </c>
      <c r="M97" s="50"/>
      <c r="N97" s="50">
        <f t="shared" si="12"/>
        <v>3586.35</v>
      </c>
      <c r="O97" s="50"/>
      <c r="P97" s="50">
        <f>+'wp-b3 Calc of Health and Other '!$I$15</f>
        <v>11033.426308593749</v>
      </c>
      <c r="Q97" s="50"/>
      <c r="R97" s="50">
        <f t="shared" si="19"/>
        <v>1308.7360000000001</v>
      </c>
      <c r="S97" s="50"/>
      <c r="T97" s="50">
        <f t="shared" si="20"/>
        <v>981.55200000000002</v>
      </c>
      <c r="U97" s="50"/>
      <c r="V97" s="50">
        <f>+'wp-b3 Calc of Health and Other '!$I$23</f>
        <v>231.74625</v>
      </c>
      <c r="W97" s="50"/>
      <c r="X97" s="50">
        <f t="shared" si="13"/>
        <v>13555.46055859375</v>
      </c>
    </row>
    <row r="98" spans="1:24">
      <c r="A98" s="145">
        <v>91</v>
      </c>
      <c r="B98" s="47" t="str">
        <f ca="1">+'PF Salaries'!A92</f>
        <v>HINCHCLIFFE, KARON</v>
      </c>
      <c r="C98" s="48"/>
      <c r="D98" s="125" t="str">
        <f>+'PF Salaries'!B92</f>
        <v>NV</v>
      </c>
      <c r="E98" s="49"/>
      <c r="F98" s="50">
        <f>+'PF Salaries'!E92</f>
        <v>30160</v>
      </c>
      <c r="G98" s="50"/>
      <c r="H98" s="50">
        <f t="shared" si="14"/>
        <v>2307</v>
      </c>
      <c r="I98" s="50"/>
      <c r="J98" s="50">
        <f t="shared" si="15"/>
        <v>42</v>
      </c>
      <c r="K98" s="50"/>
      <c r="L98" s="50">
        <f t="shared" si="21"/>
        <v>1041.3499999999999</v>
      </c>
      <c r="M98" s="50"/>
      <c r="N98" s="50">
        <f t="shared" si="12"/>
        <v>3390.35</v>
      </c>
      <c r="O98" s="50"/>
      <c r="P98" s="50">
        <f>+'wp-b3 Calc of Health and Other '!$I$15</f>
        <v>11033.426308593749</v>
      </c>
      <c r="Q98" s="50"/>
      <c r="R98" s="50">
        <f t="shared" si="19"/>
        <v>1206.4000000000001</v>
      </c>
      <c r="S98" s="50"/>
      <c r="T98" s="50">
        <f t="shared" si="20"/>
        <v>904.8</v>
      </c>
      <c r="U98" s="50"/>
      <c r="V98" s="50">
        <f>+'wp-b3 Calc of Health and Other '!$I$23</f>
        <v>231.74625</v>
      </c>
      <c r="W98" s="50"/>
      <c r="X98" s="50">
        <f t="shared" si="13"/>
        <v>13376.372558593748</v>
      </c>
    </row>
    <row r="99" spans="1:24">
      <c r="A99" s="145">
        <v>92</v>
      </c>
      <c r="B99" s="47" t="str">
        <f ca="1">+'PF Salaries'!A96</f>
        <v>CROWLEY, KYLIE</v>
      </c>
      <c r="C99" s="51"/>
      <c r="D99" s="125" t="str">
        <f>+'PF Salaries'!B96</f>
        <v>NV</v>
      </c>
      <c r="E99" s="49"/>
      <c r="F99" s="50">
        <f>+'PF Salaries'!E96</f>
        <v>29993.599999999999</v>
      </c>
      <c r="G99" s="52"/>
      <c r="H99" s="50">
        <f t="shared" si="14"/>
        <v>2295</v>
      </c>
      <c r="I99" s="50"/>
      <c r="J99" s="50">
        <f t="shared" si="15"/>
        <v>42</v>
      </c>
      <c r="K99" s="50"/>
      <c r="L99" s="50">
        <f t="shared" si="21"/>
        <v>1041.3499999999999</v>
      </c>
      <c r="M99" s="50"/>
      <c r="N99" s="50">
        <f t="shared" si="12"/>
        <v>3378.35</v>
      </c>
      <c r="O99" s="50"/>
      <c r="P99" s="50">
        <f>+'wp-b3 Calc of Health and Other '!$I$15</f>
        <v>11033.426308593749</v>
      </c>
      <c r="Q99" s="50"/>
      <c r="R99" s="50">
        <f t="shared" si="19"/>
        <v>1199.7439999999999</v>
      </c>
      <c r="S99" s="50"/>
      <c r="T99" s="50">
        <f t="shared" si="20"/>
        <v>899.80799999999988</v>
      </c>
      <c r="U99" s="50"/>
      <c r="V99" s="50">
        <f>+'wp-b3 Calc of Health and Other '!$I$23</f>
        <v>231.74625</v>
      </c>
      <c r="W99" s="50"/>
      <c r="X99" s="50">
        <f t="shared" si="13"/>
        <v>13364.724558593749</v>
      </c>
    </row>
    <row r="100" spans="1:24">
      <c r="A100" s="145">
        <v>93</v>
      </c>
      <c r="B100" s="47" t="str">
        <f ca="1">+'PF Salaries'!A107</f>
        <v>HOFFMAN, JERRIE</v>
      </c>
      <c r="C100" s="51"/>
      <c r="D100" s="125" t="str">
        <f>+'PF Salaries'!B107</f>
        <v>NV</v>
      </c>
      <c r="E100" s="49"/>
      <c r="F100" s="50">
        <f>+'PF Salaries'!E107</f>
        <v>29120</v>
      </c>
      <c r="G100" s="52"/>
      <c r="H100" s="50">
        <f t="shared" si="14"/>
        <v>2228</v>
      </c>
      <c r="I100" s="50"/>
      <c r="J100" s="50">
        <f t="shared" si="15"/>
        <v>42</v>
      </c>
      <c r="K100" s="50"/>
      <c r="L100" s="50">
        <f t="shared" si="21"/>
        <v>1027.9359999999999</v>
      </c>
      <c r="M100" s="50"/>
      <c r="N100" s="50">
        <f t="shared" si="12"/>
        <v>3297.9359999999997</v>
      </c>
      <c r="O100" s="50"/>
      <c r="P100" s="50">
        <f>+'wp-b3 Calc of Health and Other '!$I$15</f>
        <v>11033.426308593749</v>
      </c>
      <c r="Q100" s="50"/>
      <c r="R100" s="50">
        <f t="shared" si="19"/>
        <v>1164.8</v>
      </c>
      <c r="S100" s="50"/>
      <c r="T100" s="50">
        <f t="shared" si="20"/>
        <v>873.6</v>
      </c>
      <c r="U100" s="50"/>
      <c r="V100" s="50">
        <f>+'wp-b3 Calc of Health and Other '!$I$23</f>
        <v>231.74625</v>
      </c>
      <c r="W100" s="50"/>
      <c r="X100" s="50">
        <f t="shared" si="13"/>
        <v>13303.572558593749</v>
      </c>
    </row>
    <row r="101" spans="1:24">
      <c r="A101" s="145">
        <v>94</v>
      </c>
      <c r="B101" s="47" t="str">
        <f ca="1">+'PF Salaries'!A123</f>
        <v>AGNEW, KELSEY</v>
      </c>
      <c r="C101" s="48"/>
      <c r="D101" s="125" t="str">
        <f>+'PF Salaries'!B123</f>
        <v>NV</v>
      </c>
      <c r="E101" s="49"/>
      <c r="F101" s="50">
        <f>+'PF Salaries'!E123</f>
        <v>13572</v>
      </c>
      <c r="G101" s="52"/>
      <c r="H101" s="50">
        <f t="shared" si="14"/>
        <v>1038</v>
      </c>
      <c r="I101" s="50"/>
      <c r="J101" s="50">
        <f t="shared" si="15"/>
        <v>42</v>
      </c>
      <c r="K101" s="50"/>
      <c r="L101" s="50">
        <f t="shared" si="21"/>
        <v>479.09159999999997</v>
      </c>
      <c r="M101" s="50"/>
      <c r="N101" s="50">
        <f t="shared" si="12"/>
        <v>1559.0916</v>
      </c>
      <c r="O101" s="50"/>
      <c r="P101" s="50">
        <v>0</v>
      </c>
      <c r="Q101" s="50"/>
      <c r="R101" s="50">
        <v>0</v>
      </c>
      <c r="S101" s="50"/>
      <c r="T101" s="50">
        <v>0</v>
      </c>
      <c r="U101" s="50"/>
      <c r="V101" s="50">
        <v>0</v>
      </c>
      <c r="W101" s="50"/>
      <c r="X101" s="50">
        <f t="shared" si="13"/>
        <v>0</v>
      </c>
    </row>
    <row r="102" spans="1:24">
      <c r="A102" s="145">
        <v>95</v>
      </c>
      <c r="B102" s="47" t="str">
        <f ca="1">+'PF Salaries'!A103</f>
        <v>STEWART, WHITNEY</v>
      </c>
      <c r="C102" s="51"/>
      <c r="D102" s="125" t="str">
        <f>+'PF Salaries'!B103</f>
        <v>SC</v>
      </c>
      <c r="E102" s="49"/>
      <c r="F102" s="50">
        <f>+'PF Salaries'!E103</f>
        <v>29556.799999999999</v>
      </c>
      <c r="G102" s="52"/>
      <c r="H102" s="50">
        <f t="shared" si="14"/>
        <v>2261</v>
      </c>
      <c r="I102" s="50"/>
      <c r="J102" s="50">
        <f t="shared" si="15"/>
        <v>42</v>
      </c>
      <c r="K102" s="50"/>
      <c r="L102" s="50">
        <f>IF(F102&gt;14000,14000*0.0242,F102*0.0242)</f>
        <v>338.8</v>
      </c>
      <c r="M102" s="50"/>
      <c r="N102" s="50">
        <f t="shared" si="12"/>
        <v>2641.8</v>
      </c>
      <c r="O102" s="50"/>
      <c r="P102" s="50">
        <f>+'wp-b3 Calc of Health and Other '!$I$15</f>
        <v>11033.426308593749</v>
      </c>
      <c r="Q102" s="50"/>
      <c r="R102" s="50">
        <f>F102*0.04</f>
        <v>1182.2719999999999</v>
      </c>
      <c r="S102" s="50"/>
      <c r="T102" s="50">
        <f>F102*0.03</f>
        <v>886.70399999999995</v>
      </c>
      <c r="U102" s="50"/>
      <c r="V102" s="50">
        <f>+'wp-b3 Calc of Health and Other '!$I$23</f>
        <v>231.74625</v>
      </c>
      <c r="W102" s="50"/>
      <c r="X102" s="50">
        <f t="shared" si="13"/>
        <v>13334.14855859375</v>
      </c>
    </row>
    <row r="103" spans="1:24">
      <c r="A103" s="145">
        <v>96</v>
      </c>
      <c r="B103" s="47" t="str">
        <f ca="1">+'PF Salaries'!A76</f>
        <v>FRANKLIN, NEAL</v>
      </c>
      <c r="C103" s="48"/>
      <c r="D103" s="125" t="str">
        <f>+'PF Salaries'!B76</f>
        <v>TX</v>
      </c>
      <c r="E103" s="49"/>
      <c r="F103" s="50">
        <f>+'PF Salaries'!E76</f>
        <v>50504.639999999999</v>
      </c>
      <c r="G103" s="50"/>
      <c r="H103" s="50">
        <f t="shared" si="14"/>
        <v>3864</v>
      </c>
      <c r="I103" s="50"/>
      <c r="J103" s="50">
        <f t="shared" si="15"/>
        <v>42</v>
      </c>
      <c r="K103" s="50"/>
      <c r="L103" s="50">
        <f>IF(F103&gt;9000,9000*0.027,F103*0.027)</f>
        <v>243</v>
      </c>
      <c r="M103" s="50"/>
      <c r="N103" s="50">
        <f t="shared" si="12"/>
        <v>4149</v>
      </c>
      <c r="O103" s="50"/>
      <c r="P103" s="50">
        <f>+'wp-b3 Calc of Health and Other '!$I$15</f>
        <v>11033.426308593749</v>
      </c>
      <c r="Q103" s="50"/>
      <c r="R103" s="50">
        <f>F103*0.04</f>
        <v>2020.1856</v>
      </c>
      <c r="S103" s="50"/>
      <c r="T103" s="50">
        <f>F103*0.03</f>
        <v>1515.1391999999998</v>
      </c>
      <c r="U103" s="50"/>
      <c r="V103" s="50">
        <f>+'wp-b3 Calc of Health and Other '!$I$23</f>
        <v>231.74625</v>
      </c>
      <c r="W103" s="50"/>
      <c r="X103" s="50">
        <f t="shared" si="13"/>
        <v>14800.49735859375</v>
      </c>
    </row>
    <row r="104" spans="1:24">
      <c r="A104" s="145">
        <v>97</v>
      </c>
      <c r="B104" s="47" t="str">
        <f ca="1">+'PF Salaries'!A81</f>
        <v>CLEVELAND, COURTNEY</v>
      </c>
      <c r="C104" s="48"/>
      <c r="D104" s="125" t="str">
        <f>+'PF Salaries'!B81</f>
        <v>TX</v>
      </c>
      <c r="E104" s="49"/>
      <c r="F104" s="50">
        <f>+'PF Salaries'!E81</f>
        <v>35859.199999999997</v>
      </c>
      <c r="G104" s="50"/>
      <c r="H104" s="50">
        <f t="shared" si="14"/>
        <v>2743</v>
      </c>
      <c r="I104" s="50"/>
      <c r="J104" s="50">
        <f t="shared" si="15"/>
        <v>42</v>
      </c>
      <c r="K104" s="50"/>
      <c r="L104" s="50">
        <f t="shared" ref="L104:L106" si="22">IF(F104&gt;9000,9000*0.027,F104*0.027)</f>
        <v>243</v>
      </c>
      <c r="M104" s="50"/>
      <c r="N104" s="50">
        <f t="shared" si="12"/>
        <v>3028</v>
      </c>
      <c r="O104" s="50"/>
      <c r="P104" s="50">
        <f>+'wp-b3 Calc of Health and Other '!$I$15</f>
        <v>11033.426308593749</v>
      </c>
      <c r="Q104" s="50"/>
      <c r="R104" s="50">
        <f>F104*0.04</f>
        <v>1434.3679999999999</v>
      </c>
      <c r="S104" s="50"/>
      <c r="T104" s="50">
        <f>F104*0.03</f>
        <v>1075.7759999999998</v>
      </c>
      <c r="U104" s="50"/>
      <c r="V104" s="50">
        <f>+'wp-b3 Calc of Health and Other '!$I$23</f>
        <v>231.74625</v>
      </c>
      <c r="W104" s="50"/>
      <c r="X104" s="50">
        <f t="shared" si="13"/>
        <v>13775.31655859375</v>
      </c>
    </row>
    <row r="105" spans="1:24">
      <c r="A105" s="145">
        <v>98</v>
      </c>
      <c r="B105" s="47" t="str">
        <f ca="1">+'PF Salaries'!A99</f>
        <v>HILL, GWENDOLYN</v>
      </c>
      <c r="C105" s="51"/>
      <c r="D105" s="125" t="str">
        <f>+'PF Salaries'!B99</f>
        <v>TX</v>
      </c>
      <c r="E105" s="49"/>
      <c r="F105" s="50">
        <f>+'PF Salaries'!E99</f>
        <v>29993.599999999999</v>
      </c>
      <c r="G105" s="52"/>
      <c r="H105" s="50">
        <f t="shared" si="14"/>
        <v>2295</v>
      </c>
      <c r="I105" s="50"/>
      <c r="J105" s="50">
        <f t="shared" si="15"/>
        <v>42</v>
      </c>
      <c r="K105" s="50"/>
      <c r="L105" s="50">
        <f t="shared" si="22"/>
        <v>243</v>
      </c>
      <c r="M105" s="50"/>
      <c r="N105" s="50">
        <f t="shared" si="12"/>
        <v>2580</v>
      </c>
      <c r="O105" s="50"/>
      <c r="P105" s="50">
        <f>+'wp-b3 Calc of Health and Other '!$I$15</f>
        <v>11033.426308593749</v>
      </c>
      <c r="Q105" s="50"/>
      <c r="R105" s="50">
        <f>F105*0.04</f>
        <v>1199.7439999999999</v>
      </c>
      <c r="S105" s="50"/>
      <c r="T105" s="50">
        <f>F105*0.03</f>
        <v>899.80799999999988</v>
      </c>
      <c r="U105" s="50"/>
      <c r="V105" s="50">
        <f>+'wp-b3 Calc of Health and Other '!$I$23</f>
        <v>231.74625</v>
      </c>
      <c r="W105" s="50"/>
      <c r="X105" s="50">
        <f t="shared" si="13"/>
        <v>13364.724558593749</v>
      </c>
    </row>
    <row r="106" spans="1:24">
      <c r="A106" s="145">
        <v>99</v>
      </c>
      <c r="B106" s="47" t="str">
        <f ca="1">+'PF Salaries'!A101</f>
        <v>PLEASANT, TERENCE</v>
      </c>
      <c r="C106" s="51"/>
      <c r="D106" s="125" t="str">
        <f>+'PF Salaries'!B101</f>
        <v>TX</v>
      </c>
      <c r="E106" s="49"/>
      <c r="F106" s="50">
        <f>+'PF Salaries'!E101</f>
        <v>29993.599999999999</v>
      </c>
      <c r="G106" s="52"/>
      <c r="H106" s="50">
        <f t="shared" si="14"/>
        <v>2295</v>
      </c>
      <c r="I106" s="50"/>
      <c r="J106" s="50">
        <f t="shared" si="15"/>
        <v>42</v>
      </c>
      <c r="K106" s="50"/>
      <c r="L106" s="50">
        <f t="shared" si="22"/>
        <v>243</v>
      </c>
      <c r="M106" s="50"/>
      <c r="N106" s="50">
        <f t="shared" si="12"/>
        <v>2580</v>
      </c>
      <c r="O106" s="50"/>
      <c r="P106" s="50">
        <f>+'wp-b3 Calc of Health and Other '!$I$15</f>
        <v>11033.426308593749</v>
      </c>
      <c r="Q106" s="50"/>
      <c r="R106" s="50">
        <f>F106*0.04</f>
        <v>1199.7439999999999</v>
      </c>
      <c r="S106" s="50"/>
      <c r="T106" s="50">
        <f>F106*0.03</f>
        <v>899.80799999999988</v>
      </c>
      <c r="U106" s="50"/>
      <c r="V106" s="50">
        <f>+'wp-b3 Calc of Health and Other '!$I$23</f>
        <v>231.74625</v>
      </c>
      <c r="W106" s="50"/>
      <c r="X106" s="50">
        <f t="shared" si="13"/>
        <v>13364.724558593749</v>
      </c>
    </row>
    <row r="107" spans="1:24">
      <c r="A107" s="145">
        <v>100</v>
      </c>
      <c r="B107" s="53" t="s">
        <v>0</v>
      </c>
      <c r="C107" s="53"/>
      <c r="D107" s="126"/>
      <c r="E107" s="54"/>
      <c r="F107" s="215">
        <f>SUM(F8:F106)</f>
        <v>6262012.4799999995</v>
      </c>
      <c r="G107" s="211"/>
      <c r="H107" s="215">
        <f>SUM(H8:H106)</f>
        <v>428337</v>
      </c>
      <c r="I107" s="211"/>
      <c r="J107" s="215">
        <f>SUM(J8:J106)</f>
        <v>4158</v>
      </c>
      <c r="K107" s="211"/>
      <c r="L107" s="215">
        <f>SUM(L8:L106)</f>
        <v>41169.901920000004</v>
      </c>
      <c r="M107" s="211"/>
      <c r="N107" s="215">
        <f>SUM(N8:N106)</f>
        <v>473664.90192000062</v>
      </c>
      <c r="O107" s="211"/>
      <c r="P107" s="215">
        <f>SUM(P8:P106)</f>
        <v>1037142.0730078111</v>
      </c>
      <c r="Q107" s="211"/>
      <c r="R107" s="215">
        <f>SUM(R8:R106)</f>
        <v>247374.64320000002</v>
      </c>
      <c r="S107" s="211"/>
      <c r="T107" s="215">
        <f>SUM(T8:T106)</f>
        <v>185530.98239999998</v>
      </c>
      <c r="U107" s="211"/>
      <c r="V107" s="215">
        <f>SUM(V8:V106)</f>
        <v>21784.14750000001</v>
      </c>
      <c r="W107" s="211"/>
      <c r="X107" s="215">
        <f>SUM(X8:X106)</f>
        <v>1491831.8461078124</v>
      </c>
    </row>
    <row r="108" spans="1:24">
      <c r="A108" s="145">
        <v>101</v>
      </c>
      <c r="B108" s="54"/>
      <c r="C108" s="54"/>
      <c r="D108" s="126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120"/>
    </row>
    <row r="109" spans="1:24" ht="30.75" customHeight="1">
      <c r="A109" s="145">
        <v>102</v>
      </c>
      <c r="B109" s="55" t="s">
        <v>400</v>
      </c>
      <c r="C109" s="44"/>
      <c r="D109" s="127"/>
      <c r="E109" s="56"/>
      <c r="F109" s="56">
        <f>+'PF Salaries'!$G$28</f>
        <v>2.4071452630930083E-2</v>
      </c>
      <c r="G109" s="56"/>
      <c r="H109" s="56"/>
      <c r="I109" s="56"/>
      <c r="J109" s="56"/>
      <c r="K109" s="56"/>
      <c r="L109" s="56"/>
      <c r="M109" s="56"/>
      <c r="N109" s="56">
        <f>+F109</f>
        <v>2.4071452630930083E-2</v>
      </c>
      <c r="O109" s="56"/>
      <c r="P109" s="56"/>
      <c r="Q109" s="56"/>
      <c r="R109" s="56"/>
      <c r="S109" s="56"/>
      <c r="T109" s="56"/>
      <c r="U109" s="56"/>
      <c r="V109" s="56"/>
      <c r="W109" s="44"/>
      <c r="X109" s="56">
        <f>+N109</f>
        <v>2.4071452630930083E-2</v>
      </c>
    </row>
    <row r="110" spans="1:24" ht="32.25" customHeight="1" thickBot="1">
      <c r="A110" s="145">
        <v>103</v>
      </c>
      <c r="B110" s="55" t="s">
        <v>1322</v>
      </c>
      <c r="C110" s="44"/>
      <c r="D110" s="33"/>
      <c r="E110" s="50"/>
      <c r="F110" s="130">
        <f>+F$107*F109</f>
        <v>150735.73678661301</v>
      </c>
      <c r="G110" s="50"/>
      <c r="H110" s="50"/>
      <c r="I110" s="50"/>
      <c r="J110" s="50"/>
      <c r="K110" s="50"/>
      <c r="L110" s="57"/>
      <c r="M110" s="50"/>
      <c r="N110" s="130">
        <f>+N$107*N109</f>
        <v>11401.802249501437</v>
      </c>
      <c r="O110" s="50"/>
      <c r="P110" s="50"/>
      <c r="Q110" s="50"/>
      <c r="R110" s="50"/>
      <c r="S110" s="50"/>
      <c r="T110" s="50"/>
      <c r="U110" s="50"/>
      <c r="V110" s="57"/>
      <c r="W110" s="44"/>
      <c r="X110" s="130">
        <f>+X$107*X109</f>
        <v>35910.559616897182</v>
      </c>
    </row>
    <row r="111" spans="1:24" ht="15.75" thickTop="1">
      <c r="A111" s="146"/>
      <c r="B111" s="122"/>
      <c r="C111" s="121"/>
      <c r="D111" s="128"/>
      <c r="E111" s="121"/>
      <c r="F111" s="121"/>
      <c r="G111" s="121"/>
      <c r="H111" s="121"/>
      <c r="I111" s="121"/>
      <c r="J111" s="122"/>
      <c r="K111" s="121"/>
      <c r="L111" s="121"/>
      <c r="M111" s="121"/>
      <c r="N111" s="122"/>
      <c r="O111" s="121"/>
      <c r="P111" s="122"/>
      <c r="Q111" s="121"/>
      <c r="R111" s="122"/>
      <c r="S111" s="122"/>
      <c r="T111" s="122"/>
      <c r="U111" s="121"/>
      <c r="V111" s="122"/>
      <c r="W111" s="121"/>
    </row>
  </sheetData>
  <sortState ref="A8:X106">
    <sortCondition ref="D8:D106"/>
  </sortState>
  <pageMargins left="0.7" right="0.7" top="0.75" bottom="0.75" header="0.3" footer="0.3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"/>
  <sheetViews>
    <sheetView workbookViewId="0">
      <selection activeCell="G43" sqref="G43"/>
    </sheetView>
  </sheetViews>
  <sheetFormatPr defaultRowHeight="1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"/>
  <sheetViews>
    <sheetView view="pageBreakPreview" zoomScale="85" zoomScaleNormal="100" zoomScaleSheetLayoutView="85" workbookViewId="0">
      <pane xSplit="3" ySplit="6" topLeftCell="D212" activePane="bottomRight" state="frozen"/>
      <selection activeCell="G36" sqref="G36"/>
      <selection pane="topRight" activeCell="G36" sqref="G36"/>
      <selection pane="bottomLeft" activeCell="G36" sqref="G36"/>
      <selection pane="bottomRight" activeCell="D237" activeCellId="1" sqref="D233 D237:D239"/>
    </sheetView>
  </sheetViews>
  <sheetFormatPr defaultRowHeight="15"/>
  <cols>
    <col min="1" max="1" width="5.5" style="154" bestFit="1" customWidth="1"/>
    <col min="2" max="2" width="4.5" style="153" bestFit="1" customWidth="1"/>
    <col min="3" max="3" width="28.875" style="154" bestFit="1" customWidth="1"/>
    <col min="4" max="4" width="12.375" style="154" bestFit="1" customWidth="1"/>
    <col min="5" max="16384" width="9" style="154"/>
  </cols>
  <sheetData>
    <row r="1" spans="1:4" ht="15.75">
      <c r="A1" s="152" t="s">
        <v>346</v>
      </c>
    </row>
    <row r="2" spans="1:4" ht="15.75">
      <c r="A2" s="152" t="s">
        <v>1331</v>
      </c>
    </row>
    <row r="3" spans="1:4" ht="15.75">
      <c r="A3" s="152" t="s">
        <v>1328</v>
      </c>
    </row>
    <row r="5" spans="1:4" s="153" customFormat="1">
      <c r="B5" s="155" t="s">
        <v>34</v>
      </c>
      <c r="C5" s="155" t="s">
        <v>35</v>
      </c>
      <c r="D5" s="155" t="s">
        <v>37</v>
      </c>
    </row>
    <row r="6" spans="1:4" s="156" customFormat="1">
      <c r="A6" s="156" t="s">
        <v>113</v>
      </c>
      <c r="B6" s="156" t="s">
        <v>114</v>
      </c>
      <c r="C6" s="156" t="s">
        <v>115</v>
      </c>
      <c r="D6" s="156" t="s">
        <v>1009</v>
      </c>
    </row>
    <row r="7" spans="1:4">
      <c r="A7" s="153">
        <v>1</v>
      </c>
      <c r="B7" s="153">
        <v>1020</v>
      </c>
      <c r="C7" s="154" t="s">
        <v>1012</v>
      </c>
      <c r="D7" s="190">
        <v>164394.1</v>
      </c>
    </row>
    <row r="8" spans="1:4">
      <c r="A8" s="153">
        <v>2</v>
      </c>
      <c r="B8" s="153">
        <v>1045</v>
      </c>
      <c r="C8" s="154" t="s">
        <v>1013</v>
      </c>
      <c r="D8" s="190">
        <v>22330.84</v>
      </c>
    </row>
    <row r="9" spans="1:4">
      <c r="A9" s="153">
        <v>3</v>
      </c>
      <c r="B9" s="153">
        <v>1050</v>
      </c>
      <c r="C9" s="154" t="s">
        <v>1014</v>
      </c>
      <c r="D9" s="190">
        <v>126289.62</v>
      </c>
    </row>
    <row r="10" spans="1:4">
      <c r="A10" s="153">
        <v>4</v>
      </c>
      <c r="B10" s="153">
        <v>1055</v>
      </c>
      <c r="C10" s="154" t="s">
        <v>1015</v>
      </c>
      <c r="D10" s="190">
        <v>501884.15999999997</v>
      </c>
    </row>
    <row r="11" spans="1:4">
      <c r="A11" s="153">
        <v>5</v>
      </c>
      <c r="B11" s="153">
        <v>1060</v>
      </c>
      <c r="C11" s="154" t="s">
        <v>1016</v>
      </c>
      <c r="D11" s="190">
        <v>1016.92</v>
      </c>
    </row>
    <row r="12" spans="1:4">
      <c r="A12" s="153">
        <v>6</v>
      </c>
      <c r="B12" s="153">
        <v>1065</v>
      </c>
      <c r="C12" s="154" t="s">
        <v>1017</v>
      </c>
      <c r="D12" s="190">
        <v>129602.66</v>
      </c>
    </row>
    <row r="13" spans="1:4">
      <c r="A13" s="153">
        <v>7</v>
      </c>
      <c r="B13" s="153">
        <v>1080</v>
      </c>
      <c r="C13" s="154" t="s">
        <v>1018</v>
      </c>
      <c r="D13" s="190">
        <v>477485.13</v>
      </c>
    </row>
    <row r="14" spans="1:4">
      <c r="A14" s="153">
        <v>8</v>
      </c>
      <c r="B14" s="153">
        <v>1090</v>
      </c>
      <c r="C14" s="154" t="s">
        <v>1019</v>
      </c>
      <c r="D14" s="190">
        <v>9759.7199999999993</v>
      </c>
    </row>
    <row r="15" spans="1:4">
      <c r="A15" s="153">
        <v>9</v>
      </c>
      <c r="B15" s="153">
        <v>1100</v>
      </c>
      <c r="C15" s="154" t="s">
        <v>1020</v>
      </c>
      <c r="D15" s="190">
        <v>34851.43</v>
      </c>
    </row>
    <row r="16" spans="1:4">
      <c r="A16" s="153">
        <v>10</v>
      </c>
      <c r="B16" s="153">
        <v>1105</v>
      </c>
      <c r="C16" s="154" t="s">
        <v>1021</v>
      </c>
      <c r="D16" s="190">
        <v>803593.95</v>
      </c>
    </row>
    <row r="17" spans="1:4">
      <c r="A17" s="153">
        <v>11</v>
      </c>
      <c r="B17" s="153">
        <v>1110</v>
      </c>
      <c r="C17" s="154" t="s">
        <v>1022</v>
      </c>
      <c r="D17" s="190">
        <v>12839.56</v>
      </c>
    </row>
    <row r="18" spans="1:4">
      <c r="A18" s="153">
        <v>12</v>
      </c>
      <c r="B18" s="153">
        <v>1115</v>
      </c>
      <c r="C18" s="154" t="s">
        <v>1023</v>
      </c>
      <c r="D18" s="190">
        <v>1172148.1499999999</v>
      </c>
    </row>
    <row r="19" spans="1:4">
      <c r="A19" s="153">
        <v>13</v>
      </c>
      <c r="B19" s="153">
        <v>1120</v>
      </c>
      <c r="C19" s="154" t="s">
        <v>1024</v>
      </c>
      <c r="D19" s="190">
        <v>549348.05000000005</v>
      </c>
    </row>
    <row r="20" spans="1:4">
      <c r="A20" s="153">
        <v>14</v>
      </c>
      <c r="B20" s="153">
        <v>1125</v>
      </c>
      <c r="C20" s="154" t="s">
        <v>1025</v>
      </c>
      <c r="D20" s="190">
        <v>3518983.37</v>
      </c>
    </row>
    <row r="21" spans="1:4">
      <c r="A21" s="153">
        <v>15</v>
      </c>
      <c r="B21" s="153">
        <v>1130</v>
      </c>
      <c r="C21" s="154" t="s">
        <v>1026</v>
      </c>
      <c r="D21" s="190">
        <v>1023248.41</v>
      </c>
    </row>
    <row r="22" spans="1:4">
      <c r="A22" s="153">
        <v>16</v>
      </c>
      <c r="B22" s="153">
        <v>1135</v>
      </c>
      <c r="C22" s="154" t="s">
        <v>1027</v>
      </c>
      <c r="D22" s="190">
        <v>736615.25</v>
      </c>
    </row>
    <row r="23" spans="1:4">
      <c r="A23" s="153">
        <v>17</v>
      </c>
      <c r="B23" s="153">
        <v>1140</v>
      </c>
      <c r="C23" s="154" t="s">
        <v>1028</v>
      </c>
      <c r="D23" s="190">
        <v>687698</v>
      </c>
    </row>
    <row r="24" spans="1:4">
      <c r="A24" s="153">
        <v>18</v>
      </c>
      <c r="B24" s="153">
        <v>1145</v>
      </c>
      <c r="C24" s="154" t="s">
        <v>1029</v>
      </c>
      <c r="D24" s="190">
        <v>416264.4</v>
      </c>
    </row>
    <row r="25" spans="1:4">
      <c r="A25" s="153">
        <v>19</v>
      </c>
      <c r="B25" s="153">
        <v>1150</v>
      </c>
      <c r="C25" s="154" t="s">
        <v>1030</v>
      </c>
      <c r="D25" s="190">
        <v>129.43</v>
      </c>
    </row>
    <row r="26" spans="1:4">
      <c r="A26" s="153">
        <v>20</v>
      </c>
      <c r="B26" s="153">
        <v>1175</v>
      </c>
      <c r="C26" s="154" t="s">
        <v>1031</v>
      </c>
      <c r="D26" s="190">
        <v>150196.48000000001</v>
      </c>
    </row>
    <row r="27" spans="1:4">
      <c r="A27" s="153">
        <v>21</v>
      </c>
      <c r="B27" s="153">
        <v>1180</v>
      </c>
      <c r="C27" s="154" t="s">
        <v>1032</v>
      </c>
      <c r="D27" s="190">
        <v>104614.74</v>
      </c>
    </row>
    <row r="28" spans="1:4">
      <c r="A28" s="153">
        <v>22</v>
      </c>
      <c r="B28" s="153">
        <v>1190</v>
      </c>
      <c r="C28" s="154" t="s">
        <v>1033</v>
      </c>
      <c r="D28" s="190">
        <v>309306.65999999997</v>
      </c>
    </row>
    <row r="29" spans="1:4">
      <c r="A29" s="153">
        <v>23</v>
      </c>
      <c r="B29" s="153">
        <v>1195</v>
      </c>
      <c r="C29" s="154" t="s">
        <v>1034</v>
      </c>
      <c r="D29" s="190">
        <v>85381.18</v>
      </c>
    </row>
    <row r="30" spans="1:4">
      <c r="A30" s="153">
        <v>24</v>
      </c>
      <c r="B30" s="153">
        <v>1200</v>
      </c>
      <c r="C30" s="154" t="s">
        <v>1035</v>
      </c>
      <c r="D30" s="190">
        <v>14323.56</v>
      </c>
    </row>
    <row r="31" spans="1:4">
      <c r="A31" s="153">
        <v>25</v>
      </c>
      <c r="B31" s="153">
        <v>1205</v>
      </c>
      <c r="C31" s="154" t="s">
        <v>1036</v>
      </c>
      <c r="D31" s="190">
        <v>53948.14</v>
      </c>
    </row>
    <row r="32" spans="1:4">
      <c r="A32" s="153">
        <v>26</v>
      </c>
      <c r="B32" s="153">
        <v>1215</v>
      </c>
      <c r="C32" s="154" t="s">
        <v>1037</v>
      </c>
      <c r="D32" s="190">
        <v>69976</v>
      </c>
    </row>
    <row r="33" spans="1:4">
      <c r="A33" s="153">
        <v>27</v>
      </c>
      <c r="B33" s="153">
        <v>1555</v>
      </c>
      <c r="C33" s="154" t="s">
        <v>1038</v>
      </c>
      <c r="D33" s="190">
        <v>725993.69</v>
      </c>
    </row>
    <row r="34" spans="1:4">
      <c r="A34" s="153">
        <v>28</v>
      </c>
      <c r="B34" s="153">
        <v>1580</v>
      </c>
      <c r="C34" s="154" t="s">
        <v>1039</v>
      </c>
      <c r="D34" s="191">
        <v>26164.53</v>
      </c>
    </row>
    <row r="35" spans="1:4">
      <c r="A35" s="153">
        <v>29</v>
      </c>
      <c r="B35" s="153">
        <v>1585</v>
      </c>
      <c r="C35" s="154" t="s">
        <v>1040</v>
      </c>
      <c r="D35" s="191">
        <v>153658.04</v>
      </c>
    </row>
    <row r="36" spans="1:4">
      <c r="A36" s="153">
        <v>30</v>
      </c>
      <c r="B36" s="153">
        <v>1590</v>
      </c>
      <c r="C36" s="154" t="s">
        <v>1041</v>
      </c>
      <c r="D36" s="191">
        <v>624469.68000000005</v>
      </c>
    </row>
    <row r="37" spans="1:4">
      <c r="A37" s="153">
        <v>31</v>
      </c>
      <c r="B37" s="153">
        <v>1595</v>
      </c>
      <c r="C37" s="154" t="s">
        <v>1042</v>
      </c>
      <c r="D37" s="191">
        <v>16773.48</v>
      </c>
    </row>
    <row r="38" spans="1:4">
      <c r="A38" s="153">
        <v>32</v>
      </c>
      <c r="B38" s="153">
        <v>1665</v>
      </c>
      <c r="C38" s="154" t="s">
        <v>1043</v>
      </c>
      <c r="D38" s="191">
        <v>194895.77</v>
      </c>
    </row>
    <row r="39" spans="1:4">
      <c r="A39" s="153">
        <v>33</v>
      </c>
      <c r="B39" s="153">
        <v>1666</v>
      </c>
      <c r="C39" s="154" t="s">
        <v>1044</v>
      </c>
      <c r="D39" s="191">
        <v>19603.849999999999</v>
      </c>
    </row>
    <row r="40" spans="1:4">
      <c r="A40" s="153">
        <v>34</v>
      </c>
      <c r="B40" s="153">
        <v>1667</v>
      </c>
      <c r="C40" s="154" t="s">
        <v>1045</v>
      </c>
      <c r="D40" s="191">
        <v>19883.240000000002</v>
      </c>
    </row>
    <row r="41" spans="1:4">
      <c r="A41" s="153">
        <v>35</v>
      </c>
      <c r="B41" s="153">
        <v>1668</v>
      </c>
      <c r="C41" s="154" t="s">
        <v>1046</v>
      </c>
      <c r="D41" s="191">
        <v>269671.96999999997</v>
      </c>
    </row>
    <row r="42" spans="1:4">
      <c r="A42" s="153">
        <v>36</v>
      </c>
      <c r="B42" s="153">
        <v>1669</v>
      </c>
      <c r="C42" s="154" t="s">
        <v>1047</v>
      </c>
      <c r="D42" s="191">
        <v>204363.16999999998</v>
      </c>
    </row>
    <row r="43" spans="1:4">
      <c r="A43" s="153">
        <v>37</v>
      </c>
      <c r="B43" s="153">
        <v>1670</v>
      </c>
      <c r="C43" s="154" t="s">
        <v>1048</v>
      </c>
      <c r="D43" s="191">
        <v>260785.58</v>
      </c>
    </row>
    <row r="44" spans="1:4">
      <c r="A44" s="153">
        <v>38</v>
      </c>
      <c r="B44" s="153">
        <v>1672</v>
      </c>
      <c r="C44" s="154" t="s">
        <v>1049</v>
      </c>
      <c r="D44" s="191">
        <v>193298.13</v>
      </c>
    </row>
    <row r="45" spans="1:4">
      <c r="A45" s="153">
        <v>39</v>
      </c>
      <c r="B45" s="153">
        <v>1673</v>
      </c>
      <c r="C45" s="154" t="s">
        <v>1050</v>
      </c>
      <c r="D45" s="191">
        <v>1410</v>
      </c>
    </row>
    <row r="46" spans="1:4">
      <c r="A46" s="153">
        <v>40</v>
      </c>
      <c r="B46" s="153">
        <v>1683</v>
      </c>
      <c r="C46" s="154" t="s">
        <v>1051</v>
      </c>
      <c r="D46" s="191">
        <v>331861.62</v>
      </c>
    </row>
    <row r="47" spans="1:4">
      <c r="A47" s="153">
        <v>41</v>
      </c>
      <c r="B47" s="153">
        <v>1699</v>
      </c>
      <c r="C47" s="154" t="s">
        <v>1052</v>
      </c>
      <c r="D47" s="191">
        <v>-1495773.33</v>
      </c>
    </row>
    <row r="48" spans="1:4">
      <c r="A48" s="153">
        <v>42</v>
      </c>
      <c r="B48" s="153">
        <v>1775</v>
      </c>
      <c r="C48" s="154" t="s">
        <v>1054</v>
      </c>
      <c r="D48" s="191">
        <v>25055.42</v>
      </c>
    </row>
    <row r="49" spans="1:4">
      <c r="A49" s="153">
        <v>43</v>
      </c>
      <c r="B49" s="153">
        <v>1776</v>
      </c>
      <c r="C49" s="154" t="s">
        <v>1044</v>
      </c>
      <c r="D49" s="191">
        <v>71.81</v>
      </c>
    </row>
    <row r="50" spans="1:4">
      <c r="A50" s="153">
        <v>44</v>
      </c>
      <c r="B50" s="153">
        <v>1782</v>
      </c>
      <c r="C50" s="154" t="s">
        <v>1053</v>
      </c>
      <c r="D50" s="191">
        <v>198835.58000000002</v>
      </c>
    </row>
    <row r="51" spans="1:4">
      <c r="A51" s="153">
        <v>45</v>
      </c>
      <c r="B51" s="153">
        <v>1799</v>
      </c>
      <c r="C51" s="154" t="s">
        <v>1052</v>
      </c>
      <c r="D51" s="191">
        <v>-223962.81</v>
      </c>
    </row>
    <row r="52" spans="1:4">
      <c r="A52" s="153">
        <v>46</v>
      </c>
      <c r="B52" s="153">
        <v>1835</v>
      </c>
      <c r="C52" s="154" t="s">
        <v>1055</v>
      </c>
      <c r="D52" s="191">
        <v>-21357.86</v>
      </c>
    </row>
    <row r="53" spans="1:4">
      <c r="A53" s="153">
        <v>47</v>
      </c>
      <c r="B53" s="153">
        <v>1845</v>
      </c>
      <c r="C53" s="154" t="s">
        <v>1056</v>
      </c>
      <c r="D53" s="191">
        <v>-39283.79</v>
      </c>
    </row>
    <row r="54" spans="1:4">
      <c r="A54" s="153">
        <v>48</v>
      </c>
      <c r="B54" s="153">
        <v>1850</v>
      </c>
      <c r="C54" s="154" t="s">
        <v>1057</v>
      </c>
      <c r="D54" s="191">
        <v>-216317.35</v>
      </c>
    </row>
    <row r="55" spans="1:4">
      <c r="A55" s="153">
        <v>49</v>
      </c>
      <c r="B55" s="153">
        <v>1855</v>
      </c>
      <c r="C55" s="154" t="s">
        <v>1058</v>
      </c>
      <c r="D55" s="191">
        <v>1028.18</v>
      </c>
    </row>
    <row r="56" spans="1:4">
      <c r="A56" s="153">
        <v>50</v>
      </c>
      <c r="B56" s="153">
        <v>1860</v>
      </c>
      <c r="C56" s="154" t="s">
        <v>1059</v>
      </c>
      <c r="D56" s="191">
        <v>-26140.47</v>
      </c>
    </row>
    <row r="57" spans="1:4">
      <c r="A57" s="153">
        <v>51</v>
      </c>
      <c r="B57" s="153">
        <v>1875</v>
      </c>
      <c r="C57" s="154" t="s">
        <v>1060</v>
      </c>
      <c r="D57" s="191">
        <v>-137618.76999999999</v>
      </c>
    </row>
    <row r="58" spans="1:4">
      <c r="A58" s="153">
        <v>52</v>
      </c>
      <c r="B58" s="153">
        <v>1885</v>
      </c>
      <c r="C58" s="154" t="s">
        <v>1061</v>
      </c>
      <c r="D58" s="191">
        <v>-1254.07</v>
      </c>
    </row>
    <row r="59" spans="1:4">
      <c r="A59" s="153">
        <v>53</v>
      </c>
      <c r="B59" s="153">
        <v>1895</v>
      </c>
      <c r="C59" s="154" t="s">
        <v>1062</v>
      </c>
      <c r="D59" s="191">
        <v>3006.44</v>
      </c>
    </row>
    <row r="60" spans="1:4">
      <c r="A60" s="153">
        <v>54</v>
      </c>
      <c r="B60" s="153">
        <v>1900</v>
      </c>
      <c r="C60" s="154" t="s">
        <v>1062</v>
      </c>
      <c r="D60" s="191">
        <v>-153137.57</v>
      </c>
    </row>
    <row r="61" spans="1:4">
      <c r="A61" s="153">
        <v>55</v>
      </c>
      <c r="B61" s="153">
        <v>1905</v>
      </c>
      <c r="C61" s="154" t="s">
        <v>1062</v>
      </c>
      <c r="D61" s="191">
        <v>-456.43</v>
      </c>
    </row>
    <row r="62" spans="1:4">
      <c r="A62" s="153">
        <v>56</v>
      </c>
      <c r="B62" s="153">
        <v>1910</v>
      </c>
      <c r="C62" s="154" t="s">
        <v>1063</v>
      </c>
      <c r="D62" s="191">
        <v>-286636.59000000003</v>
      </c>
    </row>
    <row r="63" spans="1:4">
      <c r="A63" s="153">
        <v>57</v>
      </c>
      <c r="B63" s="153">
        <v>1915</v>
      </c>
      <c r="C63" s="154" t="s">
        <v>1064</v>
      </c>
      <c r="D63" s="191">
        <v>-305436.75</v>
      </c>
    </row>
    <row r="64" spans="1:4">
      <c r="A64" s="153">
        <v>58</v>
      </c>
      <c r="B64" s="153">
        <v>1920</v>
      </c>
      <c r="C64" s="154" t="s">
        <v>1065</v>
      </c>
      <c r="D64" s="191">
        <v>-1264515.8799999999</v>
      </c>
    </row>
    <row r="65" spans="1:4">
      <c r="A65" s="153">
        <v>59</v>
      </c>
      <c r="B65" s="153">
        <v>1925</v>
      </c>
      <c r="C65" s="154" t="s">
        <v>1066</v>
      </c>
      <c r="D65" s="191">
        <v>-682995.12</v>
      </c>
    </row>
    <row r="66" spans="1:4">
      <c r="A66" s="153">
        <v>60</v>
      </c>
      <c r="B66" s="153">
        <v>1930</v>
      </c>
      <c r="C66" s="154" t="s">
        <v>1067</v>
      </c>
      <c r="D66" s="191">
        <v>-478487.98</v>
      </c>
    </row>
    <row r="67" spans="1:4">
      <c r="A67" s="153">
        <v>61</v>
      </c>
      <c r="B67" s="153">
        <v>1935</v>
      </c>
      <c r="C67" s="154" t="s">
        <v>1068</v>
      </c>
      <c r="D67" s="191">
        <v>-237157.6</v>
      </c>
    </row>
    <row r="68" spans="1:4">
      <c r="A68" s="153">
        <v>62</v>
      </c>
      <c r="B68" s="153">
        <v>1940</v>
      </c>
      <c r="C68" s="154" t="s">
        <v>1069</v>
      </c>
      <c r="D68" s="191">
        <v>-104384.48</v>
      </c>
    </row>
    <row r="69" spans="1:4">
      <c r="A69" s="153">
        <v>63</v>
      </c>
      <c r="B69" s="153">
        <v>1945</v>
      </c>
      <c r="C69" s="154" t="s">
        <v>1070</v>
      </c>
      <c r="D69" s="191">
        <v>118.61</v>
      </c>
    </row>
    <row r="70" spans="1:4">
      <c r="A70" s="153">
        <v>64</v>
      </c>
      <c r="B70" s="153">
        <v>1970</v>
      </c>
      <c r="C70" s="154" t="s">
        <v>1071</v>
      </c>
      <c r="D70" s="191">
        <v>-64824.53</v>
      </c>
    </row>
    <row r="71" spans="1:4">
      <c r="A71" s="153">
        <v>65</v>
      </c>
      <c r="B71" s="153">
        <v>1975</v>
      </c>
      <c r="C71" s="154" t="s">
        <v>1072</v>
      </c>
      <c r="D71" s="191">
        <v>-91084.88</v>
      </c>
    </row>
    <row r="72" spans="1:4">
      <c r="A72" s="153">
        <v>66</v>
      </c>
      <c r="B72" s="153">
        <v>1985</v>
      </c>
      <c r="C72" s="154" t="s">
        <v>1073</v>
      </c>
      <c r="D72" s="191">
        <v>-142778.95000000001</v>
      </c>
    </row>
    <row r="73" spans="1:4">
      <c r="A73" s="153">
        <v>67</v>
      </c>
      <c r="B73" s="153">
        <v>1990</v>
      </c>
      <c r="C73" s="154" t="s">
        <v>1074</v>
      </c>
      <c r="D73" s="191">
        <v>-27556.22</v>
      </c>
    </row>
    <row r="74" spans="1:4">
      <c r="A74" s="153">
        <v>68</v>
      </c>
      <c r="B74" s="153">
        <v>1995</v>
      </c>
      <c r="C74" s="154" t="s">
        <v>1075</v>
      </c>
      <c r="D74" s="191">
        <v>9231.4599999999991</v>
      </c>
    </row>
    <row r="75" spans="1:4">
      <c r="A75" s="153">
        <v>69</v>
      </c>
      <c r="B75" s="153">
        <v>2000</v>
      </c>
      <c r="C75" s="154" t="s">
        <v>1076</v>
      </c>
      <c r="D75" s="191">
        <v>-50251.21</v>
      </c>
    </row>
    <row r="76" spans="1:4">
      <c r="A76" s="153">
        <v>70</v>
      </c>
      <c r="B76" s="153">
        <v>2010</v>
      </c>
      <c r="C76" s="154" t="s">
        <v>1077</v>
      </c>
      <c r="D76" s="191">
        <v>-18891.400000000001</v>
      </c>
    </row>
    <row r="77" spans="1:4">
      <c r="A77" s="153">
        <v>71</v>
      </c>
      <c r="B77" s="153">
        <v>2300</v>
      </c>
      <c r="C77" s="154" t="s">
        <v>1078</v>
      </c>
      <c r="D77" s="191">
        <v>-610879.76</v>
      </c>
    </row>
    <row r="78" spans="1:4">
      <c r="A78" s="153">
        <v>72</v>
      </c>
      <c r="B78" s="153">
        <v>2320</v>
      </c>
      <c r="C78" s="154" t="s">
        <v>1079</v>
      </c>
      <c r="D78" s="191">
        <v>-26160.26</v>
      </c>
    </row>
    <row r="79" spans="1:4">
      <c r="A79" s="153">
        <v>73</v>
      </c>
      <c r="B79" s="153">
        <v>2325</v>
      </c>
      <c r="C79" s="154" t="s">
        <v>1080</v>
      </c>
      <c r="D79" s="191">
        <v>-114926.3</v>
      </c>
    </row>
    <row r="80" spans="1:4">
      <c r="A80" s="153">
        <v>74</v>
      </c>
      <c r="B80" s="153">
        <v>2330</v>
      </c>
      <c r="C80" s="154" t="s">
        <v>1081</v>
      </c>
      <c r="D80" s="191">
        <v>-596679.32999999996</v>
      </c>
    </row>
    <row r="81" spans="1:4">
      <c r="A81" s="153">
        <v>75</v>
      </c>
      <c r="B81" s="153">
        <v>2335</v>
      </c>
      <c r="C81" s="154" t="s">
        <v>1082</v>
      </c>
      <c r="D81" s="191">
        <v>-16773.48</v>
      </c>
    </row>
    <row r="82" spans="1:4">
      <c r="A82" s="153">
        <v>76</v>
      </c>
      <c r="B82" s="153">
        <v>2400</v>
      </c>
      <c r="C82" s="154" t="s">
        <v>1083</v>
      </c>
      <c r="D82" s="191">
        <v>-183024.56</v>
      </c>
    </row>
    <row r="83" spans="1:4">
      <c r="A83" s="153">
        <v>77</v>
      </c>
      <c r="B83" s="153">
        <v>2420</v>
      </c>
      <c r="C83" s="154" t="s">
        <v>1084</v>
      </c>
      <c r="D83" s="191">
        <v>54907.22</v>
      </c>
    </row>
    <row r="84" spans="1:4">
      <c r="A84" s="153">
        <v>78</v>
      </c>
      <c r="B84" s="153">
        <v>2640</v>
      </c>
      <c r="C84" s="154" t="s">
        <v>1085</v>
      </c>
      <c r="D84" s="191">
        <v>108453.12</v>
      </c>
    </row>
    <row r="85" spans="1:4">
      <c r="A85" s="153">
        <v>79</v>
      </c>
      <c r="B85" s="153">
        <v>2675</v>
      </c>
      <c r="C85" s="154" t="s">
        <v>1086</v>
      </c>
      <c r="D85" s="191">
        <v>431252.71</v>
      </c>
    </row>
    <row r="86" spans="1:4">
      <c r="A86" s="153">
        <v>80</v>
      </c>
      <c r="B86" s="153">
        <v>2680</v>
      </c>
      <c r="C86" s="154" t="s">
        <v>1087</v>
      </c>
      <c r="D86" s="191">
        <v>129598.27</v>
      </c>
    </row>
    <row r="87" spans="1:4">
      <c r="A87" s="153">
        <v>81</v>
      </c>
      <c r="B87" s="153">
        <v>2690</v>
      </c>
      <c r="C87" s="154" t="s">
        <v>1088</v>
      </c>
      <c r="D87" s="191">
        <v>-49862.13</v>
      </c>
    </row>
    <row r="88" spans="1:4">
      <c r="A88" s="153">
        <v>82</v>
      </c>
      <c r="B88" s="153">
        <v>2700</v>
      </c>
      <c r="C88" s="154" t="s">
        <v>1089</v>
      </c>
      <c r="D88" s="191">
        <v>10500</v>
      </c>
    </row>
    <row r="89" spans="1:4">
      <c r="A89" s="153">
        <v>83</v>
      </c>
      <c r="B89" s="153">
        <v>2710</v>
      </c>
      <c r="C89" s="154" t="s">
        <v>1090</v>
      </c>
      <c r="D89" s="191">
        <v>520795.34</v>
      </c>
    </row>
    <row r="90" spans="1:4">
      <c r="A90" s="153">
        <v>84</v>
      </c>
      <c r="B90" s="153">
        <v>2755</v>
      </c>
      <c r="C90" s="154" t="s">
        <v>1091</v>
      </c>
      <c r="D90" s="191">
        <v>8682</v>
      </c>
    </row>
    <row r="91" spans="1:4">
      <c r="A91" s="153">
        <v>85</v>
      </c>
      <c r="B91" s="153">
        <v>2775</v>
      </c>
      <c r="C91" s="154" t="s">
        <v>1092</v>
      </c>
      <c r="D91" s="191">
        <v>6100</v>
      </c>
    </row>
    <row r="92" spans="1:4">
      <c r="A92" s="153">
        <v>86</v>
      </c>
      <c r="B92" s="153">
        <v>2906</v>
      </c>
      <c r="C92" s="154" t="s">
        <v>1093</v>
      </c>
      <c r="D92" s="191">
        <v>220258.43000000002</v>
      </c>
    </row>
    <row r="93" spans="1:4">
      <c r="A93" s="153">
        <v>87</v>
      </c>
      <c r="B93" s="153">
        <v>2907</v>
      </c>
      <c r="C93" s="154" t="s">
        <v>1094</v>
      </c>
      <c r="D93" s="191">
        <v>214873.78000000003</v>
      </c>
    </row>
    <row r="94" spans="1:4">
      <c r="A94" s="153">
        <v>88</v>
      </c>
      <c r="B94" s="153">
        <v>2908</v>
      </c>
      <c r="C94" s="154" t="s">
        <v>1095</v>
      </c>
      <c r="D94" s="191">
        <v>4689.7299999999996</v>
      </c>
    </row>
    <row r="95" spans="1:4">
      <c r="A95" s="153">
        <v>89</v>
      </c>
      <c r="B95" s="153">
        <v>2909</v>
      </c>
      <c r="C95" s="154" t="s">
        <v>1096</v>
      </c>
      <c r="D95" s="191">
        <v>10204.460000000001</v>
      </c>
    </row>
    <row r="96" spans="1:4">
      <c r="A96" s="153">
        <v>90</v>
      </c>
      <c r="B96" s="153">
        <v>2910</v>
      </c>
      <c r="C96" s="154" t="s">
        <v>1097</v>
      </c>
      <c r="D96" s="191">
        <v>95257.98000000001</v>
      </c>
    </row>
    <row r="97" spans="1:4">
      <c r="A97" s="153">
        <v>91</v>
      </c>
      <c r="B97" s="153">
        <v>2914</v>
      </c>
      <c r="C97" s="154" t="s">
        <v>1098</v>
      </c>
      <c r="D97" s="191">
        <v>-545284.38</v>
      </c>
    </row>
    <row r="98" spans="1:4">
      <c r="A98" s="153">
        <v>92</v>
      </c>
      <c r="B98" s="153">
        <v>2920</v>
      </c>
      <c r="C98" s="154" t="s">
        <v>1099</v>
      </c>
      <c r="D98" s="191">
        <v>655629.44999999995</v>
      </c>
    </row>
    <row r="99" spans="1:4">
      <c r="A99" s="153">
        <v>93</v>
      </c>
      <c r="B99" s="153">
        <v>2930</v>
      </c>
      <c r="C99" s="154" t="s">
        <v>1100</v>
      </c>
      <c r="D99" s="191">
        <v>-562959.11</v>
      </c>
    </row>
    <row r="100" spans="1:4">
      <c r="A100" s="153">
        <v>94</v>
      </c>
      <c r="B100" s="153">
        <v>2960</v>
      </c>
      <c r="C100" s="154" t="s">
        <v>1101</v>
      </c>
      <c r="D100" s="191">
        <v>277591.81</v>
      </c>
    </row>
    <row r="101" spans="1:4">
      <c r="A101" s="153">
        <v>95</v>
      </c>
      <c r="B101" s="153">
        <v>2985</v>
      </c>
      <c r="C101" s="154" t="s">
        <v>1102</v>
      </c>
      <c r="D101" s="191">
        <v>2750</v>
      </c>
    </row>
    <row r="102" spans="1:4">
      <c r="A102" s="153">
        <v>96</v>
      </c>
      <c r="B102" s="153">
        <v>3005</v>
      </c>
      <c r="C102" s="154" t="s">
        <v>1103</v>
      </c>
      <c r="D102" s="191">
        <v>2455</v>
      </c>
    </row>
    <row r="103" spans="1:4">
      <c r="A103" s="153">
        <v>97</v>
      </c>
      <c r="B103" s="153">
        <v>3110</v>
      </c>
      <c r="C103" s="154" t="s">
        <v>1104</v>
      </c>
      <c r="D103" s="191">
        <v>-163403.51999999999</v>
      </c>
    </row>
    <row r="104" spans="1:4">
      <c r="A104" s="153">
        <v>98</v>
      </c>
      <c r="B104" s="153">
        <v>3140</v>
      </c>
      <c r="C104" s="154" t="s">
        <v>1105</v>
      </c>
      <c r="D104" s="191">
        <v>-2217.58</v>
      </c>
    </row>
    <row r="105" spans="1:4">
      <c r="A105" s="153">
        <v>99</v>
      </c>
      <c r="B105" s="153">
        <v>3160</v>
      </c>
      <c r="C105" s="154" t="s">
        <v>1106</v>
      </c>
      <c r="D105" s="191">
        <v>-2455</v>
      </c>
    </row>
    <row r="106" spans="1:4">
      <c r="A106" s="153">
        <v>100</v>
      </c>
      <c r="B106" s="153">
        <v>3350</v>
      </c>
      <c r="C106" s="154" t="s">
        <v>1107</v>
      </c>
      <c r="D106" s="191">
        <v>-83141</v>
      </c>
    </row>
    <row r="107" spans="1:4">
      <c r="A107" s="153">
        <v>101</v>
      </c>
      <c r="B107" s="153">
        <v>3430</v>
      </c>
      <c r="C107" s="154" t="s">
        <v>1108</v>
      </c>
      <c r="D107" s="191">
        <v>-104818.69</v>
      </c>
    </row>
    <row r="108" spans="1:4">
      <c r="A108" s="153">
        <v>102</v>
      </c>
      <c r="B108" s="153">
        <v>3435</v>
      </c>
      <c r="C108" s="154" t="s">
        <v>1109</v>
      </c>
      <c r="D108" s="191">
        <v>-189326.25</v>
      </c>
    </row>
    <row r="109" spans="1:4">
      <c r="A109" s="153">
        <v>103</v>
      </c>
      <c r="B109" s="153">
        <v>3455</v>
      </c>
      <c r="C109" s="154" t="s">
        <v>1110</v>
      </c>
      <c r="D109" s="191">
        <v>-2740.5</v>
      </c>
    </row>
    <row r="110" spans="1:4">
      <c r="A110" s="153">
        <v>104</v>
      </c>
      <c r="B110" s="153">
        <v>3895</v>
      </c>
      <c r="C110" s="154" t="s">
        <v>1111</v>
      </c>
      <c r="D110" s="191">
        <v>7067.07</v>
      </c>
    </row>
    <row r="111" spans="1:4">
      <c r="A111" s="153">
        <v>105</v>
      </c>
      <c r="B111" s="153">
        <v>3975</v>
      </c>
      <c r="C111" s="154" t="s">
        <v>1112</v>
      </c>
      <c r="D111" s="191">
        <v>50009.82</v>
      </c>
    </row>
    <row r="112" spans="1:4">
      <c r="A112" s="153">
        <v>106</v>
      </c>
      <c r="B112" s="153">
        <v>3980</v>
      </c>
      <c r="C112" s="154" t="s">
        <v>1113</v>
      </c>
      <c r="D112" s="191">
        <v>54680.89</v>
      </c>
    </row>
    <row r="113" spans="1:4">
      <c r="A113" s="153">
        <v>107</v>
      </c>
      <c r="B113" s="153">
        <v>4005</v>
      </c>
      <c r="C113" s="154" t="s">
        <v>1114</v>
      </c>
      <c r="D113" s="191">
        <v>56.47</v>
      </c>
    </row>
    <row r="114" spans="1:4">
      <c r="A114" s="153">
        <v>108</v>
      </c>
      <c r="B114" s="153">
        <v>4367</v>
      </c>
      <c r="C114" s="154" t="s">
        <v>1115</v>
      </c>
      <c r="D114" s="191">
        <v>-1512.63</v>
      </c>
    </row>
    <row r="115" spans="1:4">
      <c r="A115" s="153">
        <v>109</v>
      </c>
      <c r="B115" s="153">
        <v>4371</v>
      </c>
      <c r="C115" s="154" t="s">
        <v>1116</v>
      </c>
      <c r="D115" s="191">
        <v>39.840000000000003</v>
      </c>
    </row>
    <row r="116" spans="1:4">
      <c r="A116" s="153">
        <v>110</v>
      </c>
      <c r="B116" s="153">
        <v>4375</v>
      </c>
      <c r="C116" s="154" t="s">
        <v>1117</v>
      </c>
      <c r="D116" s="191">
        <v>-21275.62</v>
      </c>
    </row>
    <row r="117" spans="1:4">
      <c r="A117" s="153">
        <v>111</v>
      </c>
      <c r="B117" s="153">
        <v>4377</v>
      </c>
      <c r="C117" s="154" t="s">
        <v>1118</v>
      </c>
      <c r="D117" s="191">
        <v>-22235.25</v>
      </c>
    </row>
    <row r="118" spans="1:4">
      <c r="A118" s="153">
        <v>112</v>
      </c>
      <c r="B118" s="153">
        <v>4383</v>
      </c>
      <c r="C118" s="154" t="s">
        <v>1119</v>
      </c>
      <c r="D118" s="191">
        <v>-22163.18</v>
      </c>
    </row>
    <row r="119" spans="1:4">
      <c r="A119" s="153">
        <v>113</v>
      </c>
      <c r="B119" s="153">
        <v>4385</v>
      </c>
      <c r="C119" s="154" t="s">
        <v>1120</v>
      </c>
      <c r="D119" s="191">
        <v>9534.57</v>
      </c>
    </row>
    <row r="120" spans="1:4">
      <c r="A120" s="153">
        <v>114</v>
      </c>
      <c r="B120" s="153">
        <v>4387</v>
      </c>
      <c r="C120" s="154" t="s">
        <v>1121</v>
      </c>
      <c r="D120" s="191">
        <v>-789981.01</v>
      </c>
    </row>
    <row r="121" spans="1:4">
      <c r="A121" s="153">
        <v>115</v>
      </c>
      <c r="B121" s="153">
        <v>4389</v>
      </c>
      <c r="C121" s="154" t="s">
        <v>1122</v>
      </c>
      <c r="D121" s="191">
        <v>79521.490000000005</v>
      </c>
    </row>
    <row r="122" spans="1:4">
      <c r="A122" s="153">
        <v>116</v>
      </c>
      <c r="B122" s="153">
        <v>4417</v>
      </c>
      <c r="C122" s="154" t="s">
        <v>1123</v>
      </c>
      <c r="D122" s="191">
        <v>-287.5</v>
      </c>
    </row>
    <row r="123" spans="1:4">
      <c r="A123" s="153">
        <v>117</v>
      </c>
      <c r="B123" s="153">
        <v>4421</v>
      </c>
      <c r="C123" s="154" t="s">
        <v>1124</v>
      </c>
      <c r="D123" s="191">
        <v>13.6</v>
      </c>
    </row>
    <row r="124" spans="1:4">
      <c r="A124" s="153">
        <v>118</v>
      </c>
      <c r="B124" s="153">
        <v>4425</v>
      </c>
      <c r="C124" s="154" t="s">
        <v>1125</v>
      </c>
      <c r="D124" s="191">
        <v>-8608.0400000000009</v>
      </c>
    </row>
    <row r="125" spans="1:4">
      <c r="A125" s="153">
        <v>119</v>
      </c>
      <c r="B125" s="153">
        <v>4427</v>
      </c>
      <c r="C125" s="154" t="s">
        <v>1126</v>
      </c>
      <c r="D125" s="191">
        <v>-7062.81</v>
      </c>
    </row>
    <row r="126" spans="1:4">
      <c r="A126" s="153">
        <v>120</v>
      </c>
      <c r="B126" s="153">
        <v>4433</v>
      </c>
      <c r="C126" s="154" t="s">
        <v>1127</v>
      </c>
      <c r="D126" s="191">
        <v>-3703.54</v>
      </c>
    </row>
    <row r="127" spans="1:4">
      <c r="A127" s="153">
        <v>121</v>
      </c>
      <c r="B127" s="153">
        <v>4435</v>
      </c>
      <c r="C127" s="154" t="s">
        <v>1128</v>
      </c>
      <c r="D127" s="191">
        <v>3423.68</v>
      </c>
    </row>
    <row r="128" spans="1:4">
      <c r="A128" s="153">
        <v>122</v>
      </c>
      <c r="B128" s="153">
        <v>4437</v>
      </c>
      <c r="C128" s="154" t="s">
        <v>1129</v>
      </c>
      <c r="D128" s="191">
        <v>-129023.12</v>
      </c>
    </row>
    <row r="129" spans="1:4">
      <c r="A129" s="153">
        <v>123</v>
      </c>
      <c r="B129" s="153">
        <v>4439</v>
      </c>
      <c r="C129" s="154" t="s">
        <v>1130</v>
      </c>
      <c r="D129" s="191">
        <v>243556.31</v>
      </c>
    </row>
    <row r="130" spans="1:4">
      <c r="A130" s="153">
        <v>124</v>
      </c>
      <c r="B130" s="153">
        <v>4515</v>
      </c>
      <c r="C130" s="154" t="s">
        <v>1131</v>
      </c>
      <c r="D130" s="191">
        <v>-42227.91</v>
      </c>
    </row>
    <row r="131" spans="1:4">
      <c r="A131" s="153">
        <v>125</v>
      </c>
      <c r="B131" s="153">
        <v>4525</v>
      </c>
      <c r="C131" s="154" t="s">
        <v>1132</v>
      </c>
      <c r="D131" s="191">
        <v>-273782.55</v>
      </c>
    </row>
    <row r="132" spans="1:4">
      <c r="A132" s="153">
        <v>126</v>
      </c>
      <c r="B132" s="153">
        <v>4527</v>
      </c>
      <c r="C132" s="154" t="s">
        <v>1133</v>
      </c>
      <c r="D132" s="191">
        <v>-21042.38</v>
      </c>
    </row>
    <row r="133" spans="1:4">
      <c r="A133" s="153">
        <v>127</v>
      </c>
      <c r="B133" s="153">
        <v>4535</v>
      </c>
      <c r="C133" s="154" t="s">
        <v>1134</v>
      </c>
      <c r="D133" s="191">
        <v>-1667632.54</v>
      </c>
    </row>
    <row r="134" spans="1:4">
      <c r="A134" s="153">
        <v>128</v>
      </c>
      <c r="B134" s="153">
        <v>4545</v>
      </c>
      <c r="C134" s="154" t="s">
        <v>1135</v>
      </c>
      <c r="D134" s="191">
        <v>-5401.19</v>
      </c>
    </row>
    <row r="135" spans="1:4">
      <c r="A135" s="153">
        <v>129</v>
      </c>
      <c r="B135" s="153">
        <v>4560</v>
      </c>
      <c r="C135" s="154" t="s">
        <v>1136</v>
      </c>
      <c r="D135" s="191">
        <v>-663.09</v>
      </c>
    </row>
    <row r="136" spans="1:4">
      <c r="A136" s="153">
        <v>130</v>
      </c>
      <c r="B136" s="153">
        <v>4565</v>
      </c>
      <c r="C136" s="154" t="s">
        <v>1137</v>
      </c>
      <c r="D136" s="191">
        <v>457635.31</v>
      </c>
    </row>
    <row r="137" spans="1:4">
      <c r="A137" s="153">
        <v>131</v>
      </c>
      <c r="B137" s="153">
        <v>4595</v>
      </c>
      <c r="C137" s="154" t="s">
        <v>1138</v>
      </c>
      <c r="D137" s="191">
        <v>-47416.03</v>
      </c>
    </row>
    <row r="138" spans="1:4">
      <c r="A138" s="153">
        <v>132</v>
      </c>
      <c r="B138" s="153">
        <v>4618</v>
      </c>
      <c r="C138" s="154" t="s">
        <v>1139</v>
      </c>
      <c r="D138" s="191">
        <v>-1136.02</v>
      </c>
    </row>
    <row r="139" spans="1:4">
      <c r="A139" s="153">
        <v>133</v>
      </c>
      <c r="B139" s="153">
        <v>4628</v>
      </c>
      <c r="C139" s="154" t="s">
        <v>1140</v>
      </c>
      <c r="D139" s="191">
        <v>-1990.84</v>
      </c>
    </row>
    <row r="140" spans="1:4">
      <c r="A140" s="153">
        <v>134</v>
      </c>
      <c r="B140" s="153">
        <v>4630</v>
      </c>
      <c r="C140" s="154" t="s">
        <v>1141</v>
      </c>
      <c r="D140" s="191">
        <v>-66812.55</v>
      </c>
    </row>
    <row r="141" spans="1:4">
      <c r="A141" s="153">
        <v>135</v>
      </c>
      <c r="B141" s="153">
        <v>4634</v>
      </c>
      <c r="C141" s="154" t="s">
        <v>1142</v>
      </c>
      <c r="D141" s="191">
        <v>-12611.8</v>
      </c>
    </row>
    <row r="142" spans="1:4">
      <c r="A142" s="153">
        <v>136</v>
      </c>
      <c r="B142" s="153">
        <v>4635</v>
      </c>
      <c r="C142" s="154" t="s">
        <v>1143</v>
      </c>
      <c r="D142" s="191">
        <v>-41.62</v>
      </c>
    </row>
    <row r="143" spans="1:4">
      <c r="A143" s="153">
        <v>137</v>
      </c>
      <c r="B143" s="153">
        <v>4636</v>
      </c>
      <c r="C143" s="154" t="s">
        <v>1144</v>
      </c>
      <c r="D143" s="191">
        <v>-3934.52</v>
      </c>
    </row>
    <row r="144" spans="1:4">
      <c r="A144" s="153">
        <v>138</v>
      </c>
      <c r="B144" s="153">
        <v>4637</v>
      </c>
      <c r="C144" s="154" t="s">
        <v>1145</v>
      </c>
      <c r="D144" s="191">
        <v>1278.3699999999999</v>
      </c>
    </row>
    <row r="145" spans="1:4">
      <c r="A145" s="153">
        <v>139</v>
      </c>
      <c r="B145" s="153">
        <v>4638</v>
      </c>
      <c r="C145" s="154" t="s">
        <v>1146</v>
      </c>
      <c r="D145" s="191">
        <v>-9400.48</v>
      </c>
    </row>
    <row r="146" spans="1:4">
      <c r="A146" s="153">
        <v>140</v>
      </c>
      <c r="B146" s="153">
        <v>4639</v>
      </c>
      <c r="C146" s="154" t="s">
        <v>1147</v>
      </c>
      <c r="D146" s="191">
        <v>-272.64999999999998</v>
      </c>
    </row>
    <row r="147" spans="1:4">
      <c r="A147" s="153">
        <v>141</v>
      </c>
      <c r="B147" s="153">
        <v>4661</v>
      </c>
      <c r="C147" s="154" t="s">
        <v>1148</v>
      </c>
      <c r="D147" s="191">
        <v>259.33</v>
      </c>
    </row>
    <row r="148" spans="1:4">
      <c r="A148" s="153">
        <v>142</v>
      </c>
      <c r="B148" s="153">
        <v>4685</v>
      </c>
      <c r="C148" s="154" t="s">
        <v>1149</v>
      </c>
      <c r="D148" s="191">
        <v>-1050.68</v>
      </c>
    </row>
    <row r="149" spans="1:4">
      <c r="A149" s="153">
        <v>143</v>
      </c>
      <c r="B149" s="153">
        <v>4760</v>
      </c>
      <c r="C149" s="154" t="s">
        <v>1150</v>
      </c>
      <c r="D149" s="191">
        <v>-1000</v>
      </c>
    </row>
    <row r="150" spans="1:4">
      <c r="A150" s="153">
        <v>144</v>
      </c>
      <c r="B150" s="153">
        <v>4780</v>
      </c>
      <c r="C150" s="154" t="s">
        <v>1151</v>
      </c>
      <c r="D150" s="191">
        <v>-2834076</v>
      </c>
    </row>
    <row r="151" spans="1:4">
      <c r="A151" s="153">
        <v>145</v>
      </c>
      <c r="B151" s="153">
        <v>4785</v>
      </c>
      <c r="C151" s="154" t="s">
        <v>1152</v>
      </c>
      <c r="D151" s="191">
        <v>-2233362.2599999998</v>
      </c>
    </row>
    <row r="152" spans="1:4">
      <c r="A152" s="153">
        <v>146</v>
      </c>
      <c r="B152" s="153">
        <v>4998</v>
      </c>
      <c r="C152" s="154" t="s">
        <v>1153</v>
      </c>
      <c r="D152" s="191">
        <v>99378.67</v>
      </c>
    </row>
    <row r="153" spans="1:4">
      <c r="A153" s="153">
        <v>147</v>
      </c>
      <c r="B153" s="153">
        <v>5025</v>
      </c>
      <c r="C153" s="154" t="s">
        <v>1154</v>
      </c>
      <c r="D153" s="191">
        <v>-2371899.8000000003</v>
      </c>
    </row>
    <row r="154" spans="1:4">
      <c r="A154" s="153">
        <v>148</v>
      </c>
      <c r="B154" s="153">
        <v>5030</v>
      </c>
      <c r="C154" s="154" t="s">
        <v>1155</v>
      </c>
      <c r="D154" s="191">
        <v>2052.54</v>
      </c>
    </row>
    <row r="155" spans="1:4">
      <c r="A155" s="153">
        <v>149</v>
      </c>
      <c r="B155" s="153">
        <v>5035</v>
      </c>
      <c r="C155" s="154" t="s">
        <v>1156</v>
      </c>
      <c r="D155" s="191">
        <v>-2660.91</v>
      </c>
    </row>
    <row r="156" spans="1:4">
      <c r="A156" s="153">
        <v>150</v>
      </c>
      <c r="B156" s="153">
        <v>5045</v>
      </c>
      <c r="C156" s="154" t="s">
        <v>1157</v>
      </c>
      <c r="D156" s="191">
        <v>-3499.2</v>
      </c>
    </row>
    <row r="157" spans="1:4">
      <c r="A157" s="153">
        <v>151</v>
      </c>
      <c r="B157" s="153">
        <v>5060</v>
      </c>
      <c r="C157" s="154" t="s">
        <v>1158</v>
      </c>
      <c r="D157" s="191">
        <v>-38581.11</v>
      </c>
    </row>
    <row r="158" spans="1:4">
      <c r="A158" s="153">
        <v>152</v>
      </c>
      <c r="B158" s="153">
        <v>5270</v>
      </c>
      <c r="C158" s="154" t="s">
        <v>1159</v>
      </c>
      <c r="D158" s="191">
        <v>-599.98</v>
      </c>
    </row>
    <row r="159" spans="1:4">
      <c r="A159" s="153">
        <v>153</v>
      </c>
      <c r="B159" s="153">
        <v>5285</v>
      </c>
      <c r="C159" s="154" t="s">
        <v>1160</v>
      </c>
      <c r="D159" s="191">
        <v>-62203</v>
      </c>
    </row>
    <row r="160" spans="1:4">
      <c r="A160" s="153">
        <v>154</v>
      </c>
      <c r="B160" s="153">
        <v>5405</v>
      </c>
      <c r="C160" s="154" t="s">
        <v>1161</v>
      </c>
      <c r="D160" s="191">
        <v>-177740.7</v>
      </c>
    </row>
    <row r="161" spans="1:5">
      <c r="A161" s="153">
        <v>155</v>
      </c>
      <c r="B161" s="153">
        <v>5435</v>
      </c>
      <c r="C161" s="154" t="s">
        <v>1162</v>
      </c>
      <c r="D161" s="191">
        <v>123204</v>
      </c>
    </row>
    <row r="162" spans="1:5">
      <c r="A162" s="153">
        <v>156</v>
      </c>
      <c r="B162" s="153">
        <v>5465</v>
      </c>
      <c r="C162" s="154" t="s">
        <v>1163</v>
      </c>
      <c r="D162" s="191">
        <v>95019.32</v>
      </c>
    </row>
    <row r="163" spans="1:5">
      <c r="A163" s="153">
        <v>157</v>
      </c>
      <c r="B163" s="153">
        <v>5470</v>
      </c>
      <c r="C163" s="154" t="s">
        <v>1164</v>
      </c>
      <c r="D163" s="191">
        <v>6348.08</v>
      </c>
    </row>
    <row r="164" spans="1:5">
      <c r="A164" s="153">
        <v>158</v>
      </c>
      <c r="B164" s="153">
        <v>5480</v>
      </c>
      <c r="C164" s="154" t="s">
        <v>1165</v>
      </c>
      <c r="D164" s="191">
        <v>31776.49</v>
      </c>
    </row>
    <row r="165" spans="1:5">
      <c r="A165" s="153">
        <v>159</v>
      </c>
      <c r="B165" s="153">
        <v>5490</v>
      </c>
      <c r="C165" s="154" t="s">
        <v>1166</v>
      </c>
      <c r="D165" s="191">
        <v>76235.25</v>
      </c>
    </row>
    <row r="166" spans="1:5">
      <c r="A166" s="153">
        <v>160</v>
      </c>
      <c r="B166" s="153">
        <v>5505</v>
      </c>
      <c r="C166" s="154" t="s">
        <v>1167</v>
      </c>
      <c r="D166" s="191">
        <v>335.92</v>
      </c>
    </row>
    <row r="167" spans="1:5">
      <c r="A167" s="153">
        <v>161</v>
      </c>
      <c r="B167" s="153">
        <v>5510</v>
      </c>
      <c r="C167" s="154" t="s">
        <v>1168</v>
      </c>
      <c r="D167" s="191">
        <v>52588.480000000003</v>
      </c>
    </row>
    <row r="168" spans="1:5">
      <c r="A168" s="153">
        <v>162</v>
      </c>
      <c r="B168" s="153">
        <v>5515</v>
      </c>
      <c r="C168" s="154" t="s">
        <v>1169</v>
      </c>
      <c r="D168" s="191">
        <v>-7237.9</v>
      </c>
    </row>
    <row r="169" spans="1:5">
      <c r="A169" s="153">
        <v>163</v>
      </c>
      <c r="B169" s="153">
        <v>5525</v>
      </c>
      <c r="C169" s="154" t="s">
        <v>1170</v>
      </c>
      <c r="D169" s="191">
        <v>735.76</v>
      </c>
    </row>
    <row r="170" spans="1:5">
      <c r="A170" s="153">
        <v>164</v>
      </c>
      <c r="B170" s="153">
        <v>5535</v>
      </c>
      <c r="C170" s="154" t="s">
        <v>1171</v>
      </c>
      <c r="D170" s="191">
        <v>1211.04</v>
      </c>
    </row>
    <row r="171" spans="1:5">
      <c r="A171" s="153">
        <v>165</v>
      </c>
      <c r="B171" s="153">
        <v>5540</v>
      </c>
      <c r="C171" s="154" t="s">
        <v>1172</v>
      </c>
      <c r="D171" s="191">
        <v>18276.829999999998</v>
      </c>
    </row>
    <row r="172" spans="1:5">
      <c r="A172" s="153">
        <v>166</v>
      </c>
      <c r="B172" s="153">
        <v>5545</v>
      </c>
      <c r="C172" s="154" t="s">
        <v>1173</v>
      </c>
      <c r="D172" s="191">
        <v>3380.65</v>
      </c>
    </row>
    <row r="173" spans="1:5" ht="15.75">
      <c r="A173" s="153">
        <v>167</v>
      </c>
      <c r="B173" s="153">
        <v>5625</v>
      </c>
      <c r="C173" s="154" t="s">
        <v>1174</v>
      </c>
      <c r="D173" s="191">
        <v>23472.48</v>
      </c>
      <c r="E173" s="68" t="s">
        <v>13</v>
      </c>
    </row>
    <row r="174" spans="1:5" ht="15.75">
      <c r="A174" s="153">
        <v>168</v>
      </c>
      <c r="B174" s="153">
        <v>5630</v>
      </c>
      <c r="C174" s="154" t="s">
        <v>1175</v>
      </c>
      <c r="D174" s="191">
        <v>22871.75</v>
      </c>
      <c r="E174" s="68" t="s">
        <v>13</v>
      </c>
    </row>
    <row r="175" spans="1:5" ht="15.75">
      <c r="A175" s="153">
        <v>169</v>
      </c>
      <c r="B175" s="153">
        <v>5635</v>
      </c>
      <c r="C175" s="154" t="s">
        <v>1176</v>
      </c>
      <c r="D175" s="191">
        <v>3848.9300000000003</v>
      </c>
      <c r="E175" s="68" t="s">
        <v>13</v>
      </c>
    </row>
    <row r="176" spans="1:5" ht="15.75">
      <c r="A176" s="153">
        <v>170</v>
      </c>
      <c r="B176" s="153">
        <v>5645</v>
      </c>
      <c r="C176" s="154" t="s">
        <v>1177</v>
      </c>
      <c r="D176" s="191">
        <v>-32545.33</v>
      </c>
      <c r="E176" s="68" t="s">
        <v>13</v>
      </c>
    </row>
    <row r="177" spans="1:5" ht="15.75">
      <c r="A177" s="153">
        <v>171</v>
      </c>
      <c r="B177" s="153">
        <v>5650</v>
      </c>
      <c r="C177" s="154" t="s">
        <v>1178</v>
      </c>
      <c r="D177" s="191">
        <v>1199.1099999999999</v>
      </c>
      <c r="E177" s="68" t="s">
        <v>13</v>
      </c>
    </row>
    <row r="178" spans="1:5" ht="15.75">
      <c r="A178" s="153">
        <v>172</v>
      </c>
      <c r="B178" s="153">
        <v>5655</v>
      </c>
      <c r="C178" s="154" t="s">
        <v>1179</v>
      </c>
      <c r="D178" s="191">
        <v>142662.65</v>
      </c>
      <c r="E178" s="68" t="s">
        <v>13</v>
      </c>
    </row>
    <row r="179" spans="1:5" ht="15.75">
      <c r="A179" s="153">
        <v>173</v>
      </c>
      <c r="B179" s="153">
        <v>5660</v>
      </c>
      <c r="C179" s="154" t="s">
        <v>1180</v>
      </c>
      <c r="D179" s="191">
        <v>2148.7999999999997</v>
      </c>
      <c r="E179" s="68" t="s">
        <v>13</v>
      </c>
    </row>
    <row r="180" spans="1:5" ht="15.75">
      <c r="A180" s="153">
        <v>174</v>
      </c>
      <c r="B180" s="153">
        <v>5665</v>
      </c>
      <c r="C180" s="154" t="s">
        <v>1181</v>
      </c>
      <c r="D180" s="191">
        <v>16704.490000000002</v>
      </c>
      <c r="E180" s="68" t="s">
        <v>13</v>
      </c>
    </row>
    <row r="181" spans="1:5" ht="15.75">
      <c r="A181" s="153">
        <v>175</v>
      </c>
      <c r="B181" s="153">
        <v>5670</v>
      </c>
      <c r="C181" s="154" t="s">
        <v>1182</v>
      </c>
      <c r="D181" s="191">
        <v>5158.2</v>
      </c>
      <c r="E181" s="68" t="s">
        <v>13</v>
      </c>
    </row>
    <row r="182" spans="1:5" ht="15.75">
      <c r="A182" s="153">
        <v>176</v>
      </c>
      <c r="B182" s="153">
        <v>5675</v>
      </c>
      <c r="C182" s="154" t="s">
        <v>1183</v>
      </c>
      <c r="D182" s="191">
        <v>-1613.67</v>
      </c>
      <c r="E182" s="68" t="s">
        <v>13</v>
      </c>
    </row>
    <row r="183" spans="1:5" ht="15.75">
      <c r="A183" s="153">
        <v>177</v>
      </c>
      <c r="B183" s="153">
        <v>5680</v>
      </c>
      <c r="C183" s="154" t="s">
        <v>1184</v>
      </c>
      <c r="D183" s="191">
        <v>-655.0200000000001</v>
      </c>
      <c r="E183" s="68" t="s">
        <v>13</v>
      </c>
    </row>
    <row r="184" spans="1:5" ht="15.75">
      <c r="A184" s="153">
        <v>178</v>
      </c>
      <c r="B184" s="153">
        <v>5690</v>
      </c>
      <c r="C184" s="154" t="s">
        <v>1185</v>
      </c>
      <c r="D184" s="191">
        <v>27.349999999999998</v>
      </c>
      <c r="E184" s="68" t="s">
        <v>13</v>
      </c>
    </row>
    <row r="185" spans="1:5" ht="15.75">
      <c r="A185" s="153">
        <v>179</v>
      </c>
      <c r="B185" s="153">
        <v>5705</v>
      </c>
      <c r="C185" s="154" t="s">
        <v>1186</v>
      </c>
      <c r="D185" s="191">
        <v>61001.1</v>
      </c>
      <c r="E185" s="65"/>
    </row>
    <row r="186" spans="1:5">
      <c r="A186" s="153">
        <v>180</v>
      </c>
      <c r="B186" s="153">
        <v>5715</v>
      </c>
      <c r="C186" s="154" t="s">
        <v>1187</v>
      </c>
      <c r="D186" s="191">
        <v>14286.710000000001</v>
      </c>
    </row>
    <row r="187" spans="1:5">
      <c r="A187" s="153">
        <v>181</v>
      </c>
      <c r="B187" s="153">
        <v>5735</v>
      </c>
      <c r="C187" s="154" t="s">
        <v>1188</v>
      </c>
      <c r="D187" s="191">
        <v>23976.76</v>
      </c>
    </row>
    <row r="188" spans="1:5">
      <c r="A188" s="153">
        <v>182</v>
      </c>
      <c r="B188" s="153">
        <v>5740</v>
      </c>
      <c r="C188" s="154" t="s">
        <v>1189</v>
      </c>
      <c r="D188" s="191">
        <v>74.16</v>
      </c>
    </row>
    <row r="189" spans="1:5">
      <c r="A189" s="153">
        <v>183</v>
      </c>
      <c r="B189" s="153">
        <v>5750</v>
      </c>
      <c r="C189" s="154" t="s">
        <v>1190</v>
      </c>
      <c r="D189" s="191">
        <v>4079.48</v>
      </c>
    </row>
    <row r="190" spans="1:5">
      <c r="A190" s="153">
        <v>184</v>
      </c>
      <c r="B190" s="153">
        <v>5785</v>
      </c>
      <c r="C190" s="154" t="s">
        <v>1191</v>
      </c>
      <c r="D190" s="191">
        <v>69</v>
      </c>
    </row>
    <row r="191" spans="1:5">
      <c r="A191" s="153">
        <v>185</v>
      </c>
      <c r="B191" s="153">
        <v>5790</v>
      </c>
      <c r="C191" s="154" t="s">
        <v>1192</v>
      </c>
      <c r="D191" s="191">
        <v>3066.56</v>
      </c>
    </row>
    <row r="192" spans="1:5">
      <c r="A192" s="153">
        <v>186</v>
      </c>
      <c r="B192" s="153">
        <v>5795</v>
      </c>
      <c r="C192" s="154" t="s">
        <v>1193</v>
      </c>
      <c r="D192" s="191">
        <v>19.580000000000002</v>
      </c>
    </row>
    <row r="193" spans="1:4">
      <c r="A193" s="153">
        <v>187</v>
      </c>
      <c r="B193" s="153">
        <v>5805</v>
      </c>
      <c r="C193" s="154" t="s">
        <v>1194</v>
      </c>
      <c r="D193" s="191">
        <v>70.95</v>
      </c>
    </row>
    <row r="194" spans="1:4">
      <c r="A194" s="153">
        <v>188</v>
      </c>
      <c r="B194" s="153">
        <v>5810</v>
      </c>
      <c r="C194" s="154" t="s">
        <v>1195</v>
      </c>
      <c r="D194" s="191">
        <v>6773.08</v>
      </c>
    </row>
    <row r="195" spans="1:4">
      <c r="A195" s="153">
        <v>189</v>
      </c>
      <c r="B195" s="153">
        <v>5820</v>
      </c>
      <c r="C195" s="154" t="s">
        <v>1196</v>
      </c>
      <c r="D195" s="191">
        <v>6914.77</v>
      </c>
    </row>
    <row r="196" spans="1:4">
      <c r="A196" s="153">
        <v>190</v>
      </c>
      <c r="B196" s="153">
        <v>5825</v>
      </c>
      <c r="C196" s="154" t="s">
        <v>1197</v>
      </c>
      <c r="D196" s="191">
        <v>-1600.3</v>
      </c>
    </row>
    <row r="197" spans="1:4">
      <c r="A197" s="153">
        <v>191</v>
      </c>
      <c r="B197" s="153">
        <v>5855</v>
      </c>
      <c r="C197" s="154" t="s">
        <v>1198</v>
      </c>
      <c r="D197" s="191">
        <v>1706.1299999999999</v>
      </c>
    </row>
    <row r="198" spans="1:4">
      <c r="A198" s="153">
        <v>192</v>
      </c>
      <c r="B198" s="153">
        <v>5860</v>
      </c>
      <c r="C198" s="154" t="s">
        <v>1199</v>
      </c>
      <c r="D198" s="191">
        <v>1006.8899999999999</v>
      </c>
    </row>
    <row r="199" spans="1:4">
      <c r="A199" s="153">
        <v>193</v>
      </c>
      <c r="B199" s="153">
        <v>5865</v>
      </c>
      <c r="C199" s="154" t="s">
        <v>1200</v>
      </c>
      <c r="D199" s="191">
        <v>1313.18</v>
      </c>
    </row>
    <row r="200" spans="1:4">
      <c r="A200" s="153">
        <v>194</v>
      </c>
      <c r="B200" s="153">
        <v>5870</v>
      </c>
      <c r="C200" s="154" t="s">
        <v>1201</v>
      </c>
      <c r="D200" s="191">
        <v>1193.51</v>
      </c>
    </row>
    <row r="201" spans="1:4">
      <c r="A201" s="153">
        <v>195</v>
      </c>
      <c r="B201" s="153">
        <v>5875</v>
      </c>
      <c r="C201" s="154" t="s">
        <v>1202</v>
      </c>
      <c r="D201" s="191">
        <v>365.43</v>
      </c>
    </row>
    <row r="202" spans="1:4">
      <c r="A202" s="153">
        <v>196</v>
      </c>
      <c r="B202" s="153">
        <v>5880</v>
      </c>
      <c r="C202" s="154" t="s">
        <v>1203</v>
      </c>
      <c r="D202" s="191">
        <v>875.31000000000006</v>
      </c>
    </row>
    <row r="203" spans="1:4">
      <c r="A203" s="153">
        <v>197</v>
      </c>
      <c r="B203" s="153">
        <v>5885</v>
      </c>
      <c r="C203" s="154" t="s">
        <v>1204</v>
      </c>
      <c r="D203" s="191">
        <v>74.28</v>
      </c>
    </row>
    <row r="204" spans="1:4">
      <c r="A204" s="153">
        <v>198</v>
      </c>
      <c r="B204" s="153">
        <v>5890</v>
      </c>
      <c r="C204" s="154" t="s">
        <v>1205</v>
      </c>
      <c r="D204" s="191">
        <v>6.58</v>
      </c>
    </row>
    <row r="205" spans="1:4">
      <c r="A205" s="153">
        <v>199</v>
      </c>
      <c r="B205" s="153">
        <v>5895</v>
      </c>
      <c r="C205" s="154" t="s">
        <v>1206</v>
      </c>
      <c r="D205" s="191">
        <v>4772.29</v>
      </c>
    </row>
    <row r="206" spans="1:4">
      <c r="A206" s="153">
        <v>200</v>
      </c>
      <c r="B206" s="153">
        <v>5900</v>
      </c>
      <c r="C206" s="154" t="s">
        <v>1207</v>
      </c>
      <c r="D206" s="191">
        <v>530.01</v>
      </c>
    </row>
    <row r="207" spans="1:4">
      <c r="A207" s="153">
        <v>201</v>
      </c>
      <c r="B207" s="153">
        <v>5930</v>
      </c>
      <c r="C207" s="154" t="s">
        <v>1208</v>
      </c>
      <c r="D207" s="191">
        <v>1698.99</v>
      </c>
    </row>
    <row r="208" spans="1:4">
      <c r="A208" s="153">
        <v>202</v>
      </c>
      <c r="B208" s="153">
        <v>5935</v>
      </c>
      <c r="C208" s="154" t="s">
        <v>1209</v>
      </c>
      <c r="D208" s="191">
        <v>696.20999999999992</v>
      </c>
    </row>
    <row r="209" spans="1:4">
      <c r="A209" s="153">
        <v>203</v>
      </c>
      <c r="B209" s="153">
        <v>5940</v>
      </c>
      <c r="C209" s="154" t="s">
        <v>1210</v>
      </c>
      <c r="D209" s="191">
        <v>1119.1399999999999</v>
      </c>
    </row>
    <row r="210" spans="1:4">
      <c r="A210" s="153">
        <v>204</v>
      </c>
      <c r="B210" s="153">
        <v>5945</v>
      </c>
      <c r="C210" s="154" t="s">
        <v>1211</v>
      </c>
      <c r="D210" s="191">
        <v>30343.58</v>
      </c>
    </row>
    <row r="211" spans="1:4">
      <c r="A211" s="153">
        <v>205</v>
      </c>
      <c r="B211" s="153">
        <v>5950</v>
      </c>
      <c r="C211" s="154" t="s">
        <v>1212</v>
      </c>
      <c r="D211" s="191">
        <v>551.03</v>
      </c>
    </row>
    <row r="212" spans="1:4">
      <c r="A212" s="153">
        <v>206</v>
      </c>
      <c r="B212" s="153">
        <v>5955</v>
      </c>
      <c r="C212" s="154" t="s">
        <v>1213</v>
      </c>
      <c r="D212" s="191">
        <v>7126.08</v>
      </c>
    </row>
    <row r="213" spans="1:4">
      <c r="A213" s="153">
        <v>207</v>
      </c>
      <c r="B213" s="153">
        <v>5960</v>
      </c>
      <c r="C213" s="154" t="s">
        <v>1214</v>
      </c>
      <c r="D213" s="191">
        <v>3203.21</v>
      </c>
    </row>
    <row r="214" spans="1:4">
      <c r="A214" s="153">
        <v>208</v>
      </c>
      <c r="B214" s="153">
        <v>5965</v>
      </c>
      <c r="C214" s="154" t="s">
        <v>1215</v>
      </c>
      <c r="D214" s="191">
        <v>2311.5500000000002</v>
      </c>
    </row>
    <row r="215" spans="1:4">
      <c r="A215" s="153">
        <v>209</v>
      </c>
      <c r="B215" s="153">
        <v>5970</v>
      </c>
      <c r="C215" s="154" t="s">
        <v>1216</v>
      </c>
      <c r="D215" s="191">
        <v>3063.5</v>
      </c>
    </row>
    <row r="216" spans="1:4">
      <c r="A216" s="153">
        <v>210</v>
      </c>
      <c r="B216" s="153">
        <v>5975</v>
      </c>
      <c r="C216" s="154" t="s">
        <v>1217</v>
      </c>
      <c r="D216" s="191">
        <v>210.95</v>
      </c>
    </row>
    <row r="217" spans="1:4">
      <c r="A217" s="153">
        <v>211</v>
      </c>
      <c r="B217" s="153">
        <v>5980</v>
      </c>
      <c r="C217" s="154" t="s">
        <v>1218</v>
      </c>
      <c r="D217" s="191">
        <v>10.8</v>
      </c>
    </row>
    <row r="218" spans="1:4">
      <c r="A218" s="153">
        <v>212</v>
      </c>
      <c r="B218" s="153">
        <v>6010</v>
      </c>
      <c r="C218" s="154" t="s">
        <v>1219</v>
      </c>
      <c r="D218" s="191">
        <v>9323.380000000001</v>
      </c>
    </row>
    <row r="219" spans="1:4">
      <c r="A219" s="153">
        <v>213</v>
      </c>
      <c r="B219" s="153">
        <v>6015</v>
      </c>
      <c r="C219" s="154" t="s">
        <v>1220</v>
      </c>
      <c r="D219" s="191">
        <v>76.13000000000001</v>
      </c>
    </row>
    <row r="220" spans="1:4">
      <c r="A220" s="153">
        <v>214</v>
      </c>
      <c r="B220" s="153">
        <v>6025</v>
      </c>
      <c r="C220" s="154" t="s">
        <v>1221</v>
      </c>
      <c r="D220" s="191">
        <v>3453.16</v>
      </c>
    </row>
    <row r="221" spans="1:4">
      <c r="A221" s="153">
        <v>215</v>
      </c>
      <c r="B221" s="153">
        <v>6035</v>
      </c>
      <c r="C221" s="154" t="s">
        <v>1222</v>
      </c>
      <c r="D221" s="191">
        <v>2828.07</v>
      </c>
    </row>
    <row r="222" spans="1:4">
      <c r="A222" s="153">
        <v>216</v>
      </c>
      <c r="B222" s="153">
        <v>6040</v>
      </c>
      <c r="C222" s="154" t="s">
        <v>1223</v>
      </c>
      <c r="D222" s="191">
        <v>6294.92</v>
      </c>
    </row>
    <row r="223" spans="1:4">
      <c r="A223" s="153">
        <v>217</v>
      </c>
      <c r="B223" s="153">
        <v>6045</v>
      </c>
      <c r="C223" s="154" t="s">
        <v>1224</v>
      </c>
      <c r="D223" s="191">
        <v>1194.1100000000001</v>
      </c>
    </row>
    <row r="224" spans="1:4">
      <c r="A224" s="153">
        <v>218</v>
      </c>
      <c r="B224" s="153">
        <v>6050</v>
      </c>
      <c r="C224" s="154" t="s">
        <v>1225</v>
      </c>
      <c r="D224" s="191">
        <v>16501.14</v>
      </c>
    </row>
    <row r="225" spans="1:5">
      <c r="A225" s="153">
        <v>219</v>
      </c>
      <c r="B225" s="153">
        <v>6065</v>
      </c>
      <c r="C225" s="154" t="s">
        <v>1226</v>
      </c>
      <c r="D225" s="191">
        <v>69645.48</v>
      </c>
    </row>
    <row r="226" spans="1:5">
      <c r="A226" s="153">
        <v>220</v>
      </c>
      <c r="B226" s="153">
        <v>6070</v>
      </c>
      <c r="C226" s="154" t="s">
        <v>1227</v>
      </c>
      <c r="D226" s="191">
        <v>99</v>
      </c>
    </row>
    <row r="227" spans="1:5">
      <c r="A227" s="153">
        <v>221</v>
      </c>
      <c r="B227" s="153">
        <v>6090</v>
      </c>
      <c r="C227" s="154" t="s">
        <v>1228</v>
      </c>
      <c r="D227" s="191">
        <v>12269.34</v>
      </c>
    </row>
    <row r="228" spans="1:5" ht="15.75">
      <c r="A228" s="153">
        <v>222</v>
      </c>
      <c r="B228" s="153">
        <v>6110</v>
      </c>
      <c r="C228" s="154" t="s">
        <v>1229</v>
      </c>
      <c r="D228" s="191">
        <v>24671.08</v>
      </c>
      <c r="E228" s="68" t="s">
        <v>1323</v>
      </c>
    </row>
    <row r="229" spans="1:5" ht="15.75">
      <c r="A229" s="153">
        <v>223</v>
      </c>
      <c r="B229" s="153">
        <v>6115</v>
      </c>
      <c r="C229" s="154" t="s">
        <v>1230</v>
      </c>
      <c r="D229" s="191">
        <v>5677.5</v>
      </c>
      <c r="E229" s="68" t="s">
        <v>1323</v>
      </c>
    </row>
    <row r="230" spans="1:5" ht="15.75">
      <c r="A230" s="153">
        <v>224</v>
      </c>
      <c r="B230" s="153">
        <v>6120</v>
      </c>
      <c r="C230" s="154" t="s">
        <v>1231</v>
      </c>
      <c r="D230" s="191">
        <v>34625.74</v>
      </c>
      <c r="E230" s="68" t="s">
        <v>1323</v>
      </c>
    </row>
    <row r="231" spans="1:5" ht="15.75">
      <c r="A231" s="153">
        <v>225</v>
      </c>
      <c r="B231" s="153">
        <v>6125</v>
      </c>
      <c r="C231" s="154" t="s">
        <v>1232</v>
      </c>
      <c r="D231" s="191">
        <v>6075.3</v>
      </c>
      <c r="E231" s="68" t="s">
        <v>1323</v>
      </c>
    </row>
    <row r="232" spans="1:5" ht="15.75">
      <c r="A232" s="153">
        <v>226</v>
      </c>
      <c r="B232" s="153">
        <v>6130</v>
      </c>
      <c r="C232" s="154" t="s">
        <v>1233</v>
      </c>
      <c r="D232" s="191">
        <v>12388.92</v>
      </c>
      <c r="E232" s="68" t="s">
        <v>1323</v>
      </c>
    </row>
    <row r="233" spans="1:5" ht="15.75">
      <c r="A233" s="153">
        <v>227</v>
      </c>
      <c r="B233" s="153">
        <v>6135</v>
      </c>
      <c r="C233" s="154" t="s">
        <v>1234</v>
      </c>
      <c r="D233" s="191">
        <v>115958.35999999999</v>
      </c>
      <c r="E233" s="65" t="s">
        <v>1321</v>
      </c>
    </row>
    <row r="234" spans="1:5" ht="15.75">
      <c r="A234" s="153">
        <v>228</v>
      </c>
      <c r="B234" s="153">
        <v>6140</v>
      </c>
      <c r="C234" s="154" t="s">
        <v>1235</v>
      </c>
      <c r="D234" s="191">
        <v>10357.769999999999</v>
      </c>
      <c r="E234" s="68" t="s">
        <v>1323</v>
      </c>
    </row>
    <row r="235" spans="1:5" ht="15.75">
      <c r="A235" s="153">
        <v>229</v>
      </c>
      <c r="B235" s="153">
        <v>6145</v>
      </c>
      <c r="C235" s="154" t="s">
        <v>1236</v>
      </c>
      <c r="D235" s="191">
        <v>31159.93</v>
      </c>
      <c r="E235" s="68" t="s">
        <v>1323</v>
      </c>
    </row>
    <row r="236" spans="1:5" ht="15.75">
      <c r="A236" s="153">
        <v>230</v>
      </c>
      <c r="B236" s="153">
        <v>6146</v>
      </c>
      <c r="C236" s="154" t="s">
        <v>1237</v>
      </c>
      <c r="D236" s="191">
        <v>12452.9</v>
      </c>
      <c r="E236" s="68" t="s">
        <v>1323</v>
      </c>
    </row>
    <row r="237" spans="1:5" ht="15.75">
      <c r="A237" s="153">
        <v>231</v>
      </c>
      <c r="B237" s="153">
        <v>6150</v>
      </c>
      <c r="C237" s="154" t="s">
        <v>1238</v>
      </c>
      <c r="D237" s="191">
        <v>467484.23000000004</v>
      </c>
      <c r="E237" s="65" t="s">
        <v>1321</v>
      </c>
    </row>
    <row r="238" spans="1:5" ht="15.75">
      <c r="A238" s="153">
        <v>232</v>
      </c>
      <c r="B238" s="153">
        <v>6155</v>
      </c>
      <c r="C238" s="154" t="s">
        <v>1239</v>
      </c>
      <c r="D238" s="191">
        <v>60587.659999999996</v>
      </c>
      <c r="E238" s="65" t="s">
        <v>1321</v>
      </c>
    </row>
    <row r="239" spans="1:5" ht="15.75">
      <c r="A239" s="153">
        <v>233</v>
      </c>
      <c r="B239" s="153">
        <v>6160</v>
      </c>
      <c r="C239" s="154" t="s">
        <v>1240</v>
      </c>
      <c r="D239" s="191">
        <v>9398.9000000000015</v>
      </c>
      <c r="E239" s="65" t="s">
        <v>1321</v>
      </c>
    </row>
    <row r="240" spans="1:5">
      <c r="A240" s="153">
        <v>234</v>
      </c>
      <c r="B240" s="153">
        <v>6165</v>
      </c>
      <c r="C240" s="154" t="s">
        <v>1241</v>
      </c>
      <c r="D240" s="191">
        <v>-110732.83</v>
      </c>
    </row>
    <row r="241" spans="1:4">
      <c r="A241" s="153">
        <v>235</v>
      </c>
      <c r="B241" s="153">
        <v>6185</v>
      </c>
      <c r="C241" s="154" t="s">
        <v>1242</v>
      </c>
      <c r="D241" s="191">
        <v>6567.38</v>
      </c>
    </row>
    <row r="242" spans="1:4">
      <c r="A242" s="153">
        <v>236</v>
      </c>
      <c r="B242" s="153">
        <v>6190</v>
      </c>
      <c r="C242" s="154" t="s">
        <v>1243</v>
      </c>
      <c r="D242" s="191">
        <v>5348.6900000000005</v>
      </c>
    </row>
    <row r="243" spans="1:4">
      <c r="A243" s="153">
        <v>237</v>
      </c>
      <c r="B243" s="153">
        <v>6195</v>
      </c>
      <c r="C243" s="154" t="s">
        <v>1244</v>
      </c>
      <c r="D243" s="191">
        <v>2220.6799999999998</v>
      </c>
    </row>
    <row r="244" spans="1:4">
      <c r="A244" s="153">
        <v>238</v>
      </c>
      <c r="B244" s="153">
        <v>6200</v>
      </c>
      <c r="C244" s="154" t="s">
        <v>1245</v>
      </c>
      <c r="D244" s="191">
        <v>3285.22</v>
      </c>
    </row>
    <row r="245" spans="1:4">
      <c r="A245" s="153">
        <v>239</v>
      </c>
      <c r="B245" s="153">
        <v>6205</v>
      </c>
      <c r="C245" s="154" t="s">
        <v>1246</v>
      </c>
      <c r="D245" s="191">
        <v>106.24</v>
      </c>
    </row>
    <row r="246" spans="1:4">
      <c r="A246" s="153">
        <v>240</v>
      </c>
      <c r="B246" s="153">
        <v>6207</v>
      </c>
      <c r="C246" s="154" t="s">
        <v>1247</v>
      </c>
      <c r="D246" s="191">
        <v>494.32</v>
      </c>
    </row>
    <row r="247" spans="1:4">
      <c r="A247" s="153">
        <v>241</v>
      </c>
      <c r="B247" s="153">
        <v>6215</v>
      </c>
      <c r="C247" s="154" t="s">
        <v>1248</v>
      </c>
      <c r="D247" s="191">
        <v>17062.47</v>
      </c>
    </row>
    <row r="248" spans="1:4">
      <c r="A248" s="153">
        <v>242</v>
      </c>
      <c r="B248" s="153">
        <v>6220</v>
      </c>
      <c r="C248" s="154" t="s">
        <v>1249</v>
      </c>
      <c r="D248" s="191">
        <v>7631.66</v>
      </c>
    </row>
    <row r="249" spans="1:4">
      <c r="A249" s="153">
        <v>243</v>
      </c>
      <c r="B249" s="153">
        <v>6225</v>
      </c>
      <c r="C249" s="154" t="s">
        <v>1250</v>
      </c>
      <c r="D249" s="191">
        <v>712.8</v>
      </c>
    </row>
    <row r="250" spans="1:4">
      <c r="A250" s="153">
        <v>244</v>
      </c>
      <c r="B250" s="153">
        <v>6230</v>
      </c>
      <c r="C250" s="154" t="s">
        <v>1251</v>
      </c>
      <c r="D250" s="191">
        <v>3100.48</v>
      </c>
    </row>
    <row r="251" spans="1:4">
      <c r="A251" s="153">
        <v>245</v>
      </c>
      <c r="B251" s="153">
        <v>6255</v>
      </c>
      <c r="C251" s="154" t="s">
        <v>1252</v>
      </c>
      <c r="D251" s="191">
        <v>20078.77</v>
      </c>
    </row>
    <row r="252" spans="1:4">
      <c r="A252" s="153">
        <v>246</v>
      </c>
      <c r="B252" s="153">
        <v>6260</v>
      </c>
      <c r="C252" s="154" t="s">
        <v>1253</v>
      </c>
      <c r="D252" s="191">
        <v>14376.880000000001</v>
      </c>
    </row>
    <row r="253" spans="1:4">
      <c r="A253" s="153">
        <v>247</v>
      </c>
      <c r="B253" s="153">
        <v>6270</v>
      </c>
      <c r="C253" s="154" t="s">
        <v>1254</v>
      </c>
      <c r="D253" s="191">
        <v>9026</v>
      </c>
    </row>
    <row r="254" spans="1:4">
      <c r="A254" s="153">
        <v>248</v>
      </c>
      <c r="B254" s="153">
        <v>6285</v>
      </c>
      <c r="C254" s="154" t="s">
        <v>1255</v>
      </c>
      <c r="D254" s="191">
        <v>6308.5</v>
      </c>
    </row>
    <row r="255" spans="1:4">
      <c r="A255" s="153">
        <v>249</v>
      </c>
      <c r="B255" s="153">
        <v>6290</v>
      </c>
      <c r="C255" s="154" t="s">
        <v>1256</v>
      </c>
      <c r="D255" s="191">
        <v>9164.77</v>
      </c>
    </row>
    <row r="256" spans="1:4">
      <c r="A256" s="153">
        <v>250</v>
      </c>
      <c r="B256" s="153">
        <v>6295</v>
      </c>
      <c r="C256" s="154" t="s">
        <v>1257</v>
      </c>
      <c r="D256" s="191">
        <v>4847.5</v>
      </c>
    </row>
    <row r="257" spans="1:4">
      <c r="A257" s="153">
        <v>251</v>
      </c>
      <c r="B257" s="153">
        <v>6300</v>
      </c>
      <c r="C257" s="154" t="s">
        <v>1258</v>
      </c>
      <c r="D257" s="191">
        <v>1345</v>
      </c>
    </row>
    <row r="258" spans="1:4">
      <c r="A258" s="153">
        <v>252</v>
      </c>
      <c r="B258" s="153">
        <v>6310</v>
      </c>
      <c r="C258" s="154" t="s">
        <v>1259</v>
      </c>
      <c r="D258" s="191">
        <v>42325.26</v>
      </c>
    </row>
    <row r="259" spans="1:4">
      <c r="A259" s="153">
        <v>253</v>
      </c>
      <c r="B259" s="153">
        <v>6320</v>
      </c>
      <c r="C259" s="154" t="s">
        <v>1260</v>
      </c>
      <c r="D259" s="191">
        <v>464.88</v>
      </c>
    </row>
    <row r="260" spans="1:4">
      <c r="A260" s="153">
        <v>254</v>
      </c>
      <c r="B260" s="153">
        <v>6325</v>
      </c>
      <c r="C260" s="154" t="s">
        <v>1261</v>
      </c>
      <c r="D260" s="191">
        <v>2550.2199999999998</v>
      </c>
    </row>
    <row r="261" spans="1:4">
      <c r="A261" s="153">
        <v>255</v>
      </c>
      <c r="B261" s="153">
        <v>6330</v>
      </c>
      <c r="C261" s="154" t="s">
        <v>1262</v>
      </c>
      <c r="D261" s="191">
        <v>875</v>
      </c>
    </row>
    <row r="262" spans="1:4">
      <c r="A262" s="153">
        <v>256</v>
      </c>
      <c r="B262" s="153">
        <v>6335</v>
      </c>
      <c r="C262" s="154" t="s">
        <v>1263</v>
      </c>
      <c r="D262" s="191">
        <v>6031.4</v>
      </c>
    </row>
    <row r="263" spans="1:4">
      <c r="A263" s="153">
        <v>257</v>
      </c>
      <c r="B263" s="153">
        <v>6345</v>
      </c>
      <c r="C263" s="154" t="s">
        <v>1264</v>
      </c>
      <c r="D263" s="191">
        <v>5484.74</v>
      </c>
    </row>
    <row r="264" spans="1:4">
      <c r="A264" s="153">
        <v>258</v>
      </c>
      <c r="B264" s="153">
        <v>6355</v>
      </c>
      <c r="C264" s="154" t="s">
        <v>1265</v>
      </c>
      <c r="D264" s="191">
        <v>35134.050000000003</v>
      </c>
    </row>
    <row r="265" spans="1:4">
      <c r="A265" s="153">
        <v>259</v>
      </c>
      <c r="B265" s="153">
        <v>6360</v>
      </c>
      <c r="C265" s="154" t="s">
        <v>1266</v>
      </c>
      <c r="D265" s="191">
        <v>68.88</v>
      </c>
    </row>
    <row r="266" spans="1:4">
      <c r="A266" s="153">
        <v>260</v>
      </c>
      <c r="B266" s="153">
        <v>6370</v>
      </c>
      <c r="C266" s="154" t="s">
        <v>1267</v>
      </c>
      <c r="D266" s="191">
        <v>7200</v>
      </c>
    </row>
    <row r="267" spans="1:4">
      <c r="A267" s="153">
        <v>261</v>
      </c>
      <c r="B267" s="153">
        <v>6385</v>
      </c>
      <c r="C267" s="154" t="s">
        <v>1268</v>
      </c>
      <c r="D267" s="191">
        <v>4352.8</v>
      </c>
    </row>
    <row r="268" spans="1:4">
      <c r="A268" s="153">
        <v>262</v>
      </c>
      <c r="B268" s="153">
        <v>6390</v>
      </c>
      <c r="C268" s="154" t="s">
        <v>1269</v>
      </c>
      <c r="D268" s="191">
        <v>1781.12</v>
      </c>
    </row>
    <row r="269" spans="1:4">
      <c r="A269" s="153">
        <v>263</v>
      </c>
      <c r="B269" s="153">
        <v>6445</v>
      </c>
      <c r="C269" s="154" t="s">
        <v>1270</v>
      </c>
      <c r="D269" s="191">
        <v>3287.88</v>
      </c>
    </row>
    <row r="270" spans="1:4">
      <c r="A270" s="153">
        <v>264</v>
      </c>
      <c r="B270" s="153">
        <v>6455</v>
      </c>
      <c r="C270" s="154" t="s">
        <v>1271</v>
      </c>
      <c r="D270" s="191">
        <v>2468.8500000000004</v>
      </c>
    </row>
    <row r="271" spans="1:4">
      <c r="A271" s="153">
        <v>265</v>
      </c>
      <c r="B271" s="153">
        <v>6460</v>
      </c>
      <c r="C271" s="154" t="s">
        <v>1272</v>
      </c>
      <c r="D271" s="191">
        <v>9672.5700000000015</v>
      </c>
    </row>
    <row r="272" spans="1:4">
      <c r="A272" s="153">
        <v>266</v>
      </c>
      <c r="B272" s="153">
        <v>6465</v>
      </c>
      <c r="C272" s="154" t="s">
        <v>1273</v>
      </c>
      <c r="D272" s="191">
        <v>13.33</v>
      </c>
    </row>
    <row r="273" spans="1:4">
      <c r="A273" s="153">
        <v>267</v>
      </c>
      <c r="B273" s="153">
        <v>6470</v>
      </c>
      <c r="C273" s="154" t="s">
        <v>1274</v>
      </c>
      <c r="D273" s="191">
        <v>2592</v>
      </c>
    </row>
    <row r="274" spans="1:4">
      <c r="A274" s="153">
        <v>268</v>
      </c>
      <c r="B274" s="153">
        <v>6485</v>
      </c>
      <c r="C274" s="154" t="s">
        <v>1275</v>
      </c>
      <c r="D274" s="191">
        <v>9549.84</v>
      </c>
    </row>
    <row r="275" spans="1:4">
      <c r="A275" s="153">
        <v>269</v>
      </c>
      <c r="B275" s="153">
        <v>6495</v>
      </c>
      <c r="C275" s="154" t="s">
        <v>1276</v>
      </c>
      <c r="D275" s="191">
        <v>146.4</v>
      </c>
    </row>
    <row r="276" spans="1:4">
      <c r="A276" s="153">
        <v>270</v>
      </c>
      <c r="B276" s="153">
        <v>6505</v>
      </c>
      <c r="C276" s="154" t="s">
        <v>1277</v>
      </c>
      <c r="D276" s="191">
        <v>692.93</v>
      </c>
    </row>
    <row r="277" spans="1:4">
      <c r="A277" s="153">
        <v>271</v>
      </c>
      <c r="B277" s="153">
        <v>6510</v>
      </c>
      <c r="C277" s="154" t="s">
        <v>1278</v>
      </c>
      <c r="D277" s="191">
        <v>15825.15</v>
      </c>
    </row>
    <row r="278" spans="1:4">
      <c r="A278" s="153">
        <v>272</v>
      </c>
      <c r="B278" s="153">
        <v>6515</v>
      </c>
      <c r="C278" s="154" t="s">
        <v>1279</v>
      </c>
      <c r="D278" s="191">
        <v>248.23000000000002</v>
      </c>
    </row>
    <row r="279" spans="1:4">
      <c r="A279" s="153">
        <v>273</v>
      </c>
      <c r="B279" s="153">
        <v>6520</v>
      </c>
      <c r="C279" s="154" t="s">
        <v>1280</v>
      </c>
      <c r="D279" s="191">
        <v>23305.74</v>
      </c>
    </row>
    <row r="280" spans="1:4">
      <c r="A280" s="153">
        <v>274</v>
      </c>
      <c r="B280" s="153">
        <v>6525</v>
      </c>
      <c r="C280" s="154" t="s">
        <v>1281</v>
      </c>
      <c r="D280" s="191">
        <v>10700.36</v>
      </c>
    </row>
    <row r="281" spans="1:4">
      <c r="A281" s="153">
        <v>275</v>
      </c>
      <c r="B281" s="153">
        <v>6530</v>
      </c>
      <c r="C281" s="154" t="s">
        <v>1282</v>
      </c>
      <c r="D281" s="191">
        <v>69296.67</v>
      </c>
    </row>
    <row r="282" spans="1:4">
      <c r="A282" s="153">
        <v>276</v>
      </c>
      <c r="B282" s="153">
        <v>6535</v>
      </c>
      <c r="C282" s="154" t="s">
        <v>1283</v>
      </c>
      <c r="D282" s="191">
        <v>20230.690000000002</v>
      </c>
    </row>
    <row r="283" spans="1:4">
      <c r="A283" s="153">
        <v>277</v>
      </c>
      <c r="B283" s="153">
        <v>6540</v>
      </c>
      <c r="C283" s="154" t="s">
        <v>1284</v>
      </c>
      <c r="D283" s="191">
        <v>14969.52</v>
      </c>
    </row>
    <row r="284" spans="1:4">
      <c r="A284" s="153">
        <v>278</v>
      </c>
      <c r="B284" s="153">
        <v>6545</v>
      </c>
      <c r="C284" s="154" t="s">
        <v>1285</v>
      </c>
      <c r="D284" s="191">
        <v>13523.23</v>
      </c>
    </row>
    <row r="285" spans="1:4">
      <c r="A285" s="153">
        <v>279</v>
      </c>
      <c r="B285" s="153">
        <v>6550</v>
      </c>
      <c r="C285" s="154" t="s">
        <v>1286</v>
      </c>
      <c r="D285" s="191">
        <v>8264.17</v>
      </c>
    </row>
    <row r="286" spans="1:4">
      <c r="A286" s="153">
        <v>280</v>
      </c>
      <c r="B286" s="153">
        <v>6555</v>
      </c>
      <c r="C286" s="154" t="s">
        <v>1287</v>
      </c>
      <c r="D286" s="191">
        <v>1.96</v>
      </c>
    </row>
    <row r="287" spans="1:4">
      <c r="A287" s="153">
        <v>281</v>
      </c>
      <c r="B287" s="153">
        <v>6580</v>
      </c>
      <c r="C287" s="154" t="s">
        <v>1288</v>
      </c>
      <c r="D287" s="191">
        <v>3360.34</v>
      </c>
    </row>
    <row r="288" spans="1:4">
      <c r="A288" s="153">
        <v>282</v>
      </c>
      <c r="B288" s="153">
        <v>6585</v>
      </c>
      <c r="C288" s="154" t="s">
        <v>1289</v>
      </c>
      <c r="D288" s="191">
        <v>2403.46</v>
      </c>
    </row>
    <row r="289" spans="1:5">
      <c r="A289" s="153">
        <v>283</v>
      </c>
      <c r="B289" s="153">
        <v>6595</v>
      </c>
      <c r="C289" s="154" t="s">
        <v>1290</v>
      </c>
      <c r="D289" s="191">
        <v>6089.81</v>
      </c>
    </row>
    <row r="290" spans="1:5">
      <c r="A290" s="153">
        <v>284</v>
      </c>
      <c r="B290" s="153">
        <v>6600</v>
      </c>
      <c r="C290" s="154" t="s">
        <v>1291</v>
      </c>
      <c r="D290" s="191">
        <v>1708.58</v>
      </c>
    </row>
    <row r="291" spans="1:5">
      <c r="A291" s="153">
        <v>285</v>
      </c>
      <c r="B291" s="153">
        <v>6605</v>
      </c>
      <c r="C291" s="154" t="s">
        <v>1292</v>
      </c>
      <c r="D291" s="191">
        <v>841.03</v>
      </c>
    </row>
    <row r="292" spans="1:5">
      <c r="A292" s="153">
        <v>286</v>
      </c>
      <c r="B292" s="153">
        <v>6610</v>
      </c>
      <c r="C292" s="154" t="s">
        <v>1293</v>
      </c>
      <c r="D292" s="191">
        <v>2485.4299999999998</v>
      </c>
    </row>
    <row r="293" spans="1:5">
      <c r="A293" s="153">
        <v>287</v>
      </c>
      <c r="B293" s="153">
        <v>6620</v>
      </c>
      <c r="C293" s="154" t="s">
        <v>1294</v>
      </c>
      <c r="D293" s="191">
        <v>1399.56</v>
      </c>
    </row>
    <row r="294" spans="1:5">
      <c r="A294" s="153">
        <v>288</v>
      </c>
      <c r="B294" s="153">
        <v>6905</v>
      </c>
      <c r="C294" s="154" t="s">
        <v>1295</v>
      </c>
      <c r="D294" s="191">
        <v>31457.440000000002</v>
      </c>
    </row>
    <row r="295" spans="1:5">
      <c r="A295" s="153">
        <v>289</v>
      </c>
      <c r="B295" s="153">
        <v>6920</v>
      </c>
      <c r="C295" s="154" t="s">
        <v>1296</v>
      </c>
      <c r="D295" s="191">
        <v>35525.03</v>
      </c>
    </row>
    <row r="296" spans="1:5">
      <c r="A296" s="153">
        <v>290</v>
      </c>
      <c r="B296" s="153">
        <v>6960</v>
      </c>
      <c r="C296" s="154" t="s">
        <v>1297</v>
      </c>
      <c r="D296" s="191">
        <v>-3660.48</v>
      </c>
    </row>
    <row r="297" spans="1:5">
      <c r="A297" s="153">
        <v>291</v>
      </c>
      <c r="B297" s="153">
        <v>7080</v>
      </c>
      <c r="C297" s="154" t="s">
        <v>1298</v>
      </c>
      <c r="D297" s="191">
        <v>-1662.84</v>
      </c>
    </row>
    <row r="298" spans="1:5">
      <c r="A298" s="153">
        <v>292</v>
      </c>
      <c r="B298" s="153">
        <v>7160</v>
      </c>
      <c r="C298" s="154" t="s">
        <v>1299</v>
      </c>
      <c r="D298" s="191">
        <v>-2100.2399999999998</v>
      </c>
    </row>
    <row r="299" spans="1:5">
      <c r="A299" s="153">
        <v>293</v>
      </c>
      <c r="B299" s="153">
        <v>7165</v>
      </c>
      <c r="C299" s="154" t="s">
        <v>1300</v>
      </c>
      <c r="D299" s="191">
        <v>-3707.1400000000003</v>
      </c>
    </row>
    <row r="300" spans="1:5">
      <c r="A300" s="153">
        <v>294</v>
      </c>
      <c r="B300" s="153">
        <v>7185</v>
      </c>
      <c r="C300" s="154" t="s">
        <v>1301</v>
      </c>
      <c r="D300" s="191">
        <v>-45.72</v>
      </c>
    </row>
    <row r="301" spans="1:5" ht="15.75">
      <c r="A301" s="153">
        <v>295</v>
      </c>
      <c r="B301" s="153">
        <v>7510</v>
      </c>
      <c r="C301" s="154" t="s">
        <v>1302</v>
      </c>
      <c r="D301" s="191">
        <v>54241.74</v>
      </c>
      <c r="E301" s="65" t="s">
        <v>29</v>
      </c>
    </row>
    <row r="302" spans="1:5" ht="15.75">
      <c r="A302" s="153">
        <v>296</v>
      </c>
      <c r="B302" s="153">
        <v>7515</v>
      </c>
      <c r="C302" s="154" t="s">
        <v>1303</v>
      </c>
      <c r="D302" s="191">
        <v>586.61</v>
      </c>
      <c r="E302" s="65" t="s">
        <v>29</v>
      </c>
    </row>
    <row r="303" spans="1:5" ht="15.75">
      <c r="A303" s="153">
        <v>297</v>
      </c>
      <c r="B303" s="153">
        <v>7520</v>
      </c>
      <c r="C303" s="154" t="s">
        <v>1304</v>
      </c>
      <c r="D303" s="191">
        <v>3557.46</v>
      </c>
      <c r="E303" s="65" t="s">
        <v>29</v>
      </c>
    </row>
    <row r="304" spans="1:5">
      <c r="A304" s="153">
        <v>298</v>
      </c>
      <c r="B304" s="153">
        <v>7535</v>
      </c>
      <c r="C304" s="154" t="s">
        <v>1305</v>
      </c>
      <c r="D304" s="191">
        <v>108.84</v>
      </c>
    </row>
    <row r="305" spans="1:4">
      <c r="A305" s="153">
        <v>299</v>
      </c>
      <c r="B305" s="153">
        <v>7545</v>
      </c>
      <c r="C305" s="154" t="s">
        <v>1306</v>
      </c>
      <c r="D305" s="191">
        <v>70771.759999999995</v>
      </c>
    </row>
    <row r="306" spans="1:4">
      <c r="A306" s="153">
        <v>300</v>
      </c>
      <c r="B306" s="153">
        <v>7550</v>
      </c>
      <c r="C306" s="154" t="s">
        <v>1307</v>
      </c>
      <c r="D306" s="191">
        <v>-8.5</v>
      </c>
    </row>
    <row r="307" spans="1:4">
      <c r="A307" s="153">
        <v>301</v>
      </c>
      <c r="B307" s="153">
        <v>7555</v>
      </c>
      <c r="C307" s="154" t="s">
        <v>1308</v>
      </c>
      <c r="D307" s="191">
        <v>22752.010000000002</v>
      </c>
    </row>
    <row r="308" spans="1:4">
      <c r="A308" s="153">
        <v>302</v>
      </c>
      <c r="B308" s="153">
        <v>7570</v>
      </c>
      <c r="C308" s="154" t="s">
        <v>1309</v>
      </c>
      <c r="D308" s="191">
        <v>4788.9000000000005</v>
      </c>
    </row>
    <row r="309" spans="1:4">
      <c r="A309" s="153">
        <v>303</v>
      </c>
      <c r="B309" s="153">
        <v>7595</v>
      </c>
      <c r="C309" s="154" t="s">
        <v>1310</v>
      </c>
      <c r="D309" s="191">
        <v>-396714.30000000005</v>
      </c>
    </row>
    <row r="310" spans="1:4">
      <c r="A310" s="153">
        <v>304</v>
      </c>
      <c r="B310" s="153">
        <v>7600</v>
      </c>
      <c r="C310" s="154" t="s">
        <v>1311</v>
      </c>
      <c r="D310" s="191">
        <v>17971.79</v>
      </c>
    </row>
    <row r="311" spans="1:4">
      <c r="A311" s="153">
        <v>305</v>
      </c>
      <c r="B311" s="153">
        <v>7605</v>
      </c>
      <c r="C311" s="154" t="s">
        <v>1312</v>
      </c>
      <c r="D311" s="191">
        <v>-1742.0100000000002</v>
      </c>
    </row>
    <row r="312" spans="1:4">
      <c r="A312" s="153">
        <v>306</v>
      </c>
      <c r="B312" s="153">
        <v>7610</v>
      </c>
      <c r="C312" s="154" t="s">
        <v>1313</v>
      </c>
      <c r="D312" s="191">
        <v>251.20000000000002</v>
      </c>
    </row>
    <row r="313" spans="1:4">
      <c r="A313" s="153">
        <v>307</v>
      </c>
      <c r="B313" s="153">
        <v>7710</v>
      </c>
      <c r="C313" s="154" t="s">
        <v>1314</v>
      </c>
      <c r="D313" s="191">
        <v>156314.50999999998</v>
      </c>
    </row>
    <row r="314" spans="1:4">
      <c r="A314" s="153">
        <v>308</v>
      </c>
      <c r="B314" s="153">
        <v>7735</v>
      </c>
      <c r="C314" s="154" t="s">
        <v>1315</v>
      </c>
      <c r="D314" s="191">
        <v>668.56999999999994</v>
      </c>
    </row>
    <row r="315" spans="1:4">
      <c r="A315" s="153">
        <v>309</v>
      </c>
      <c r="B315" s="153">
        <v>7750</v>
      </c>
      <c r="C315" s="154" t="s">
        <v>1316</v>
      </c>
      <c r="D315" s="191">
        <v>-1024.94</v>
      </c>
    </row>
    <row r="316" spans="1:4">
      <c r="A316" s="153">
        <v>310</v>
      </c>
      <c r="B316" s="153">
        <v>7765</v>
      </c>
      <c r="C316" s="154" t="s">
        <v>1317</v>
      </c>
      <c r="D316" s="191">
        <v>-4276.5</v>
      </c>
    </row>
  </sheetData>
  <autoFilter ref="A6:D6"/>
  <sortState ref="A7:D316">
    <sortCondition ref="B7:B316"/>
  </sortState>
  <pageMargins left="0.7" right="0.7" top="0.75" bottom="0.75" header="0.3" footer="0.3"/>
  <pageSetup scale="50" orientation="landscape" r:id="rId1"/>
  <headerFooter>
    <oddFooter>&amp;L&amp;F - 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7"/>
  <sheetViews>
    <sheetView zoomScale="85" zoomScaleNormal="85" workbookViewId="0">
      <selection activeCell="I34" sqref="I34"/>
    </sheetView>
  </sheetViews>
  <sheetFormatPr defaultRowHeight="15"/>
  <cols>
    <col min="1" max="1" width="15.375" style="149" customWidth="1"/>
    <col min="2" max="2" width="29.125" style="147" bestFit="1" customWidth="1"/>
    <col min="3" max="3" width="14" style="186" bestFit="1" customWidth="1"/>
    <col min="4" max="16384" width="9" style="147"/>
  </cols>
  <sheetData>
    <row r="1" spans="1:3">
      <c r="A1" s="149" t="s">
        <v>347</v>
      </c>
    </row>
    <row r="2" spans="1:3">
      <c r="A2" s="149" t="s">
        <v>303</v>
      </c>
    </row>
    <row r="3" spans="1:3">
      <c r="A3" s="184" t="s">
        <v>1010</v>
      </c>
    </row>
    <row r="5" spans="1:3">
      <c r="A5" s="184" t="s">
        <v>1007</v>
      </c>
      <c r="B5" s="185" t="s">
        <v>1008</v>
      </c>
      <c r="C5" s="187" t="s">
        <v>1009</v>
      </c>
    </row>
    <row r="6" spans="1:3">
      <c r="A6" s="149">
        <v>1020</v>
      </c>
      <c r="B6" s="147" t="s">
        <v>116</v>
      </c>
    </row>
    <row r="7" spans="1:3">
      <c r="A7" s="149">
        <v>1025</v>
      </c>
      <c r="B7" s="147" t="s">
        <v>117</v>
      </c>
      <c r="C7" s="188"/>
    </row>
    <row r="8" spans="1:3">
      <c r="A8" s="149">
        <v>1030</v>
      </c>
      <c r="B8" s="147" t="s">
        <v>423</v>
      </c>
      <c r="C8" s="188"/>
    </row>
    <row r="9" spans="1:3">
      <c r="A9" s="149">
        <v>1035</v>
      </c>
      <c r="B9" s="147" t="s">
        <v>424</v>
      </c>
      <c r="C9" s="188"/>
    </row>
    <row r="10" spans="1:3">
      <c r="A10" s="149">
        <v>1040</v>
      </c>
      <c r="B10" s="147" t="s">
        <v>425</v>
      </c>
      <c r="C10" s="188"/>
    </row>
    <row r="11" spans="1:3">
      <c r="A11" s="149">
        <v>1045</v>
      </c>
      <c r="B11" s="147" t="s">
        <v>426</v>
      </c>
      <c r="C11" s="188">
        <v>95000</v>
      </c>
    </row>
    <row r="12" spans="1:3">
      <c r="A12" s="149">
        <v>1050</v>
      </c>
      <c r="B12" s="147" t="s">
        <v>427</v>
      </c>
      <c r="C12" s="188"/>
    </row>
    <row r="13" spans="1:3">
      <c r="A13" s="149">
        <v>1055</v>
      </c>
      <c r="B13" s="147" t="s">
        <v>428</v>
      </c>
      <c r="C13" s="188"/>
    </row>
    <row r="14" spans="1:3">
      <c r="A14" s="149">
        <v>1060</v>
      </c>
      <c r="B14" s="147" t="s">
        <v>429</v>
      </c>
      <c r="C14" s="188"/>
    </row>
    <row r="15" spans="1:3">
      <c r="A15" s="149">
        <v>1065</v>
      </c>
      <c r="B15" s="147" t="s">
        <v>118</v>
      </c>
      <c r="C15" s="188"/>
    </row>
    <row r="16" spans="1:3">
      <c r="A16" s="149">
        <v>1070</v>
      </c>
      <c r="B16" s="147" t="s">
        <v>430</v>
      </c>
      <c r="C16" s="188"/>
    </row>
    <row r="17" spans="1:3">
      <c r="A17" s="149">
        <v>1075</v>
      </c>
      <c r="B17" s="147" t="s">
        <v>431</v>
      </c>
      <c r="C17" s="188"/>
    </row>
    <row r="18" spans="1:3">
      <c r="A18" s="149">
        <v>1080</v>
      </c>
      <c r="B18" s="147" t="s">
        <v>119</v>
      </c>
      <c r="C18" s="188"/>
    </row>
    <row r="19" spans="1:3">
      <c r="A19" s="149">
        <v>1085</v>
      </c>
      <c r="B19" s="147" t="s">
        <v>432</v>
      </c>
      <c r="C19" s="188"/>
    </row>
    <row r="20" spans="1:3">
      <c r="A20" s="149">
        <v>1090</v>
      </c>
      <c r="B20" s="147" t="s">
        <v>120</v>
      </c>
      <c r="C20" s="188"/>
    </row>
    <row r="21" spans="1:3">
      <c r="A21" s="149">
        <v>1095</v>
      </c>
      <c r="B21" s="147" t="s">
        <v>433</v>
      </c>
      <c r="C21" s="188"/>
    </row>
    <row r="22" spans="1:3">
      <c r="A22" s="149">
        <v>1100</v>
      </c>
      <c r="B22" s="147" t="s">
        <v>434</v>
      </c>
      <c r="C22" s="188"/>
    </row>
    <row r="23" spans="1:3">
      <c r="A23" s="149">
        <v>1105</v>
      </c>
      <c r="B23" s="147" t="s">
        <v>121</v>
      </c>
      <c r="C23" s="188"/>
    </row>
    <row r="24" spans="1:3">
      <c r="A24" s="149">
        <v>1110</v>
      </c>
      <c r="B24" s="147" t="s">
        <v>435</v>
      </c>
      <c r="C24" s="188"/>
    </row>
    <row r="25" spans="1:3">
      <c r="A25" s="149">
        <v>1115</v>
      </c>
      <c r="B25" s="147" t="s">
        <v>122</v>
      </c>
      <c r="C25" s="188"/>
    </row>
    <row r="26" spans="1:3">
      <c r="A26" s="149">
        <v>1120</v>
      </c>
      <c r="B26" s="147" t="s">
        <v>123</v>
      </c>
      <c r="C26" s="188"/>
    </row>
    <row r="27" spans="1:3">
      <c r="A27" s="149">
        <v>1125</v>
      </c>
      <c r="B27" s="147" t="s">
        <v>124</v>
      </c>
      <c r="C27" s="188"/>
    </row>
    <row r="28" spans="1:3">
      <c r="A28" s="149">
        <v>1130</v>
      </c>
      <c r="B28" s="147" t="s">
        <v>125</v>
      </c>
      <c r="C28" s="188"/>
    </row>
    <row r="29" spans="1:3">
      <c r="A29" s="149">
        <v>1135</v>
      </c>
      <c r="B29" s="147" t="s">
        <v>126</v>
      </c>
      <c r="C29" s="188"/>
    </row>
    <row r="30" spans="1:3">
      <c r="A30" s="149">
        <v>1140</v>
      </c>
      <c r="B30" s="147" t="s">
        <v>127</v>
      </c>
      <c r="C30" s="188"/>
    </row>
    <row r="31" spans="1:3">
      <c r="A31" s="149">
        <v>1145</v>
      </c>
      <c r="B31" s="147" t="s">
        <v>128</v>
      </c>
      <c r="C31" s="188"/>
    </row>
    <row r="32" spans="1:3">
      <c r="A32" s="149">
        <v>1150</v>
      </c>
      <c r="B32" s="147" t="s">
        <v>436</v>
      </c>
      <c r="C32" s="188"/>
    </row>
    <row r="33" spans="1:3">
      <c r="A33" s="149">
        <v>1155</v>
      </c>
      <c r="B33" s="147" t="s">
        <v>437</v>
      </c>
      <c r="C33" s="188"/>
    </row>
    <row r="34" spans="1:3">
      <c r="A34" s="149">
        <v>1160</v>
      </c>
      <c r="B34" s="147" t="s">
        <v>438</v>
      </c>
      <c r="C34" s="188"/>
    </row>
    <row r="35" spans="1:3">
      <c r="A35" s="149">
        <v>1165</v>
      </c>
      <c r="B35" s="147" t="s">
        <v>439</v>
      </c>
      <c r="C35" s="188"/>
    </row>
    <row r="36" spans="1:3">
      <c r="A36" s="149">
        <v>1170</v>
      </c>
      <c r="B36" s="147" t="s">
        <v>440</v>
      </c>
      <c r="C36" s="188"/>
    </row>
    <row r="37" spans="1:3">
      <c r="A37" s="149">
        <v>1175</v>
      </c>
      <c r="B37" s="147" t="s">
        <v>129</v>
      </c>
      <c r="C37" s="188">
        <v>3165667.24</v>
      </c>
    </row>
    <row r="38" spans="1:3">
      <c r="A38" s="149">
        <v>1180</v>
      </c>
      <c r="B38" s="147" t="s">
        <v>130</v>
      </c>
      <c r="C38" s="188">
        <v>1450393.42</v>
      </c>
    </row>
    <row r="39" spans="1:3">
      <c r="A39" s="149">
        <v>1185</v>
      </c>
      <c r="B39" s="147" t="s">
        <v>350</v>
      </c>
      <c r="C39" s="188"/>
    </row>
    <row r="40" spans="1:3">
      <c r="A40" s="149">
        <v>1190</v>
      </c>
      <c r="B40" s="147" t="s">
        <v>131</v>
      </c>
      <c r="C40" s="188">
        <v>20986.18</v>
      </c>
    </row>
    <row r="41" spans="1:3">
      <c r="A41" s="149">
        <v>1195</v>
      </c>
      <c r="B41" s="147" t="s">
        <v>132</v>
      </c>
      <c r="C41" s="188"/>
    </row>
    <row r="42" spans="1:3">
      <c r="A42" s="149">
        <v>1200</v>
      </c>
      <c r="B42" s="147" t="s">
        <v>133</v>
      </c>
      <c r="C42" s="188"/>
    </row>
    <row r="43" spans="1:3">
      <c r="A43" s="149">
        <v>1205</v>
      </c>
      <c r="B43" s="147" t="s">
        <v>134</v>
      </c>
      <c r="C43" s="188">
        <v>354797.98</v>
      </c>
    </row>
    <row r="44" spans="1:3">
      <c r="A44" s="149">
        <v>1210</v>
      </c>
      <c r="B44" s="147" t="s">
        <v>135</v>
      </c>
      <c r="C44" s="188"/>
    </row>
    <row r="45" spans="1:3">
      <c r="A45" s="149">
        <v>1215</v>
      </c>
      <c r="B45" s="147" t="s">
        <v>136</v>
      </c>
      <c r="C45" s="188"/>
    </row>
    <row r="46" spans="1:3">
      <c r="A46" s="149">
        <v>1220</v>
      </c>
      <c r="B46" s="147" t="s">
        <v>441</v>
      </c>
      <c r="C46" s="188"/>
    </row>
    <row r="47" spans="1:3">
      <c r="A47" s="149">
        <v>1245</v>
      </c>
      <c r="B47" s="147" t="s">
        <v>116</v>
      </c>
      <c r="C47" s="188"/>
    </row>
    <row r="48" spans="1:3">
      <c r="A48" s="149">
        <v>1250</v>
      </c>
      <c r="B48" s="147" t="s">
        <v>348</v>
      </c>
      <c r="C48" s="188"/>
    </row>
    <row r="49" spans="1:3">
      <c r="A49" s="149">
        <v>1260</v>
      </c>
      <c r="B49" s="147" t="s">
        <v>442</v>
      </c>
      <c r="C49" s="188"/>
    </row>
    <row r="50" spans="1:3">
      <c r="A50" s="149">
        <v>1265</v>
      </c>
      <c r="B50" s="147" t="s">
        <v>443</v>
      </c>
      <c r="C50" s="188"/>
    </row>
    <row r="51" spans="1:3">
      <c r="A51" s="149">
        <v>1270</v>
      </c>
      <c r="B51" s="147" t="s">
        <v>444</v>
      </c>
      <c r="C51" s="188"/>
    </row>
    <row r="52" spans="1:3">
      <c r="A52" s="149">
        <v>1275</v>
      </c>
      <c r="B52" s="147" t="s">
        <v>445</v>
      </c>
      <c r="C52" s="188"/>
    </row>
    <row r="53" spans="1:3">
      <c r="A53" s="149">
        <v>1285</v>
      </c>
      <c r="B53" s="147" t="s">
        <v>426</v>
      </c>
      <c r="C53" s="188"/>
    </row>
    <row r="54" spans="1:3">
      <c r="A54" s="149">
        <v>1290</v>
      </c>
      <c r="B54" s="147" t="s">
        <v>137</v>
      </c>
      <c r="C54" s="188"/>
    </row>
    <row r="55" spans="1:3">
      <c r="A55" s="149">
        <v>1295</v>
      </c>
      <c r="B55" s="147" t="s">
        <v>446</v>
      </c>
      <c r="C55" s="188"/>
    </row>
    <row r="56" spans="1:3">
      <c r="A56" s="149">
        <v>1300</v>
      </c>
      <c r="B56" s="147" t="s">
        <v>447</v>
      </c>
      <c r="C56" s="188"/>
    </row>
    <row r="57" spans="1:3">
      <c r="A57" s="149">
        <v>1305</v>
      </c>
      <c r="B57" s="147" t="s">
        <v>448</v>
      </c>
      <c r="C57" s="188"/>
    </row>
    <row r="58" spans="1:3">
      <c r="A58" s="149">
        <v>1310</v>
      </c>
      <c r="B58" s="147" t="s">
        <v>448</v>
      </c>
      <c r="C58" s="188"/>
    </row>
    <row r="59" spans="1:3">
      <c r="A59" s="149">
        <v>1315</v>
      </c>
      <c r="B59" s="147" t="s">
        <v>138</v>
      </c>
      <c r="C59" s="188"/>
    </row>
    <row r="60" spans="1:3">
      <c r="A60" s="149">
        <v>1320</v>
      </c>
      <c r="B60" s="147" t="s">
        <v>449</v>
      </c>
      <c r="C60" s="188"/>
    </row>
    <row r="61" spans="1:3">
      <c r="A61" s="149">
        <v>1325</v>
      </c>
      <c r="B61" s="147" t="s">
        <v>450</v>
      </c>
      <c r="C61" s="188"/>
    </row>
    <row r="62" spans="1:3">
      <c r="A62" s="149">
        <v>1330</v>
      </c>
      <c r="B62" s="147" t="s">
        <v>451</v>
      </c>
      <c r="C62" s="188"/>
    </row>
    <row r="63" spans="1:3">
      <c r="A63" s="149">
        <v>1345</v>
      </c>
      <c r="B63" s="147" t="s">
        <v>139</v>
      </c>
      <c r="C63" s="188"/>
    </row>
    <row r="64" spans="1:3">
      <c r="A64" s="149">
        <v>1350</v>
      </c>
      <c r="B64" s="147" t="s">
        <v>452</v>
      </c>
      <c r="C64" s="188"/>
    </row>
    <row r="65" spans="1:3">
      <c r="A65" s="149">
        <v>1353</v>
      </c>
      <c r="B65" s="147" t="s">
        <v>453</v>
      </c>
      <c r="C65" s="188"/>
    </row>
    <row r="66" spans="1:3">
      <c r="A66" s="149">
        <v>1355</v>
      </c>
      <c r="B66" s="147" t="s">
        <v>454</v>
      </c>
      <c r="C66" s="188"/>
    </row>
    <row r="67" spans="1:3">
      <c r="A67" s="149">
        <v>1360</v>
      </c>
      <c r="B67" s="147" t="s">
        <v>140</v>
      </c>
      <c r="C67" s="188"/>
    </row>
    <row r="68" spans="1:3">
      <c r="A68" s="149">
        <v>1365</v>
      </c>
      <c r="B68" s="147" t="s">
        <v>141</v>
      </c>
      <c r="C68" s="188"/>
    </row>
    <row r="69" spans="1:3">
      <c r="A69" s="149">
        <v>1370</v>
      </c>
      <c r="B69" s="147" t="s">
        <v>349</v>
      </c>
      <c r="C69" s="188"/>
    </row>
    <row r="70" spans="1:3">
      <c r="A70" s="149">
        <v>1375</v>
      </c>
      <c r="B70" s="147" t="s">
        <v>455</v>
      </c>
      <c r="C70" s="188"/>
    </row>
    <row r="71" spans="1:3">
      <c r="A71" s="149">
        <v>1380</v>
      </c>
      <c r="B71" s="147" t="s">
        <v>456</v>
      </c>
      <c r="C71" s="188"/>
    </row>
    <row r="72" spans="1:3">
      <c r="A72" s="149">
        <v>1385</v>
      </c>
      <c r="B72" s="147" t="s">
        <v>457</v>
      </c>
      <c r="C72" s="188"/>
    </row>
    <row r="73" spans="1:3">
      <c r="A73" s="149">
        <v>1390</v>
      </c>
      <c r="B73" s="147" t="s">
        <v>458</v>
      </c>
      <c r="C73" s="188"/>
    </row>
    <row r="74" spans="1:3">
      <c r="A74" s="149">
        <v>1395</v>
      </c>
      <c r="B74" s="147" t="s">
        <v>142</v>
      </c>
      <c r="C74" s="188"/>
    </row>
    <row r="75" spans="1:3">
      <c r="A75" s="149">
        <v>1400</v>
      </c>
      <c r="B75" s="147" t="s">
        <v>459</v>
      </c>
      <c r="C75" s="188"/>
    </row>
    <row r="76" spans="1:3">
      <c r="A76" s="149">
        <v>1405</v>
      </c>
      <c r="B76" s="147" t="s">
        <v>460</v>
      </c>
      <c r="C76" s="188"/>
    </row>
    <row r="77" spans="1:3">
      <c r="A77" s="149">
        <v>1410</v>
      </c>
      <c r="B77" s="147" t="s">
        <v>143</v>
      </c>
      <c r="C77" s="188"/>
    </row>
    <row r="78" spans="1:3">
      <c r="A78" s="149">
        <v>1415</v>
      </c>
      <c r="B78" s="147" t="s">
        <v>461</v>
      </c>
      <c r="C78" s="188"/>
    </row>
    <row r="79" spans="1:3">
      <c r="A79" s="149">
        <v>1420</v>
      </c>
      <c r="B79" s="147" t="s">
        <v>462</v>
      </c>
      <c r="C79" s="188"/>
    </row>
    <row r="80" spans="1:3">
      <c r="A80" s="149">
        <v>1425</v>
      </c>
      <c r="B80" s="147" t="s">
        <v>463</v>
      </c>
      <c r="C80" s="188"/>
    </row>
    <row r="81" spans="1:3">
      <c r="A81" s="149">
        <v>1430</v>
      </c>
      <c r="B81" s="147" t="s">
        <v>144</v>
      </c>
      <c r="C81" s="188"/>
    </row>
    <row r="82" spans="1:3">
      <c r="A82" s="149">
        <v>1435</v>
      </c>
      <c r="B82" s="147" t="s">
        <v>145</v>
      </c>
      <c r="C82" s="188"/>
    </row>
    <row r="83" spans="1:3">
      <c r="A83" s="149">
        <v>1440</v>
      </c>
      <c r="B83" s="147" t="s">
        <v>464</v>
      </c>
      <c r="C83" s="188"/>
    </row>
    <row r="84" spans="1:3">
      <c r="A84" s="149">
        <v>1445</v>
      </c>
      <c r="B84" s="147" t="s">
        <v>465</v>
      </c>
      <c r="C84" s="188"/>
    </row>
    <row r="85" spans="1:3">
      <c r="A85" s="149">
        <v>1450</v>
      </c>
      <c r="B85" s="147" t="s">
        <v>466</v>
      </c>
      <c r="C85" s="188"/>
    </row>
    <row r="86" spans="1:3">
      <c r="A86" s="149">
        <v>1455</v>
      </c>
      <c r="B86" s="147" t="s">
        <v>129</v>
      </c>
      <c r="C86" s="188"/>
    </row>
    <row r="87" spans="1:3">
      <c r="A87" s="149">
        <v>1460</v>
      </c>
      <c r="B87" s="147" t="s">
        <v>130</v>
      </c>
      <c r="C87" s="188"/>
    </row>
    <row r="88" spans="1:3">
      <c r="A88" s="149">
        <v>1465</v>
      </c>
      <c r="B88" s="147" t="s">
        <v>350</v>
      </c>
      <c r="C88" s="188"/>
    </row>
    <row r="89" spans="1:3">
      <c r="A89" s="149">
        <v>1470</v>
      </c>
      <c r="B89" s="147" t="s">
        <v>131</v>
      </c>
      <c r="C89" s="188"/>
    </row>
    <row r="90" spans="1:3">
      <c r="A90" s="149">
        <v>1475</v>
      </c>
      <c r="B90" s="147" t="s">
        <v>146</v>
      </c>
      <c r="C90" s="188"/>
    </row>
    <row r="91" spans="1:3">
      <c r="A91" s="149">
        <v>1480</v>
      </c>
      <c r="B91" s="147" t="s">
        <v>133</v>
      </c>
      <c r="C91" s="188"/>
    </row>
    <row r="92" spans="1:3">
      <c r="A92" s="149">
        <v>1485</v>
      </c>
      <c r="B92" s="147" t="s">
        <v>134</v>
      </c>
      <c r="C92" s="188"/>
    </row>
    <row r="93" spans="1:3">
      <c r="A93" s="149">
        <v>1490</v>
      </c>
      <c r="B93" s="147" t="s">
        <v>147</v>
      </c>
      <c r="C93" s="188"/>
    </row>
    <row r="94" spans="1:3">
      <c r="A94" s="149">
        <v>1495</v>
      </c>
      <c r="B94" s="147" t="s">
        <v>467</v>
      </c>
      <c r="C94" s="188"/>
    </row>
    <row r="95" spans="1:3">
      <c r="A95" s="149">
        <v>1500</v>
      </c>
      <c r="B95" s="147" t="s">
        <v>468</v>
      </c>
      <c r="C95" s="188"/>
    </row>
    <row r="96" spans="1:3">
      <c r="A96" s="149">
        <v>1525</v>
      </c>
      <c r="B96" s="147" t="s">
        <v>469</v>
      </c>
      <c r="C96" s="188"/>
    </row>
    <row r="97" spans="1:3">
      <c r="A97" s="149">
        <v>1530</v>
      </c>
      <c r="B97" s="147" t="s">
        <v>470</v>
      </c>
      <c r="C97" s="188"/>
    </row>
    <row r="98" spans="1:3">
      <c r="A98" s="149">
        <v>1535</v>
      </c>
      <c r="B98" s="147" t="s">
        <v>148</v>
      </c>
      <c r="C98" s="188"/>
    </row>
    <row r="99" spans="1:3">
      <c r="A99" s="149">
        <v>1540</v>
      </c>
      <c r="B99" s="147" t="s">
        <v>471</v>
      </c>
      <c r="C99" s="188"/>
    </row>
    <row r="100" spans="1:3">
      <c r="A100" s="149">
        <v>1555</v>
      </c>
      <c r="B100" s="147" t="s">
        <v>149</v>
      </c>
      <c r="C100" s="188"/>
    </row>
    <row r="101" spans="1:3">
      <c r="A101" s="149">
        <v>1575</v>
      </c>
      <c r="B101" s="147" t="s">
        <v>472</v>
      </c>
      <c r="C101" s="188"/>
    </row>
    <row r="102" spans="1:3">
      <c r="A102" s="149">
        <v>1580</v>
      </c>
      <c r="B102" s="147" t="s">
        <v>150</v>
      </c>
      <c r="C102" s="188">
        <v>1086952.6100000001</v>
      </c>
    </row>
    <row r="103" spans="1:3">
      <c r="A103" s="149">
        <v>1585</v>
      </c>
      <c r="B103" s="147" t="s">
        <v>151</v>
      </c>
      <c r="C103" s="188">
        <v>4614550.08</v>
      </c>
    </row>
    <row r="104" spans="1:3">
      <c r="A104" s="149">
        <v>1590</v>
      </c>
      <c r="B104" s="147" t="s">
        <v>152</v>
      </c>
      <c r="C104" s="188">
        <v>25942334.559999999</v>
      </c>
    </row>
    <row r="105" spans="1:3">
      <c r="A105" s="149">
        <v>1595</v>
      </c>
      <c r="B105" s="147" t="s">
        <v>153</v>
      </c>
      <c r="C105" s="188">
        <v>562325.68000000005</v>
      </c>
    </row>
    <row r="106" spans="1:3">
      <c r="A106" s="149">
        <v>1605</v>
      </c>
      <c r="B106" s="147" t="s">
        <v>116</v>
      </c>
      <c r="C106" s="188"/>
    </row>
    <row r="107" spans="1:3">
      <c r="A107" s="149">
        <v>1607</v>
      </c>
      <c r="B107" s="147" t="s">
        <v>473</v>
      </c>
      <c r="C107" s="188"/>
    </row>
    <row r="108" spans="1:3">
      <c r="A108" s="149">
        <v>1612</v>
      </c>
      <c r="B108" s="147" t="s">
        <v>138</v>
      </c>
      <c r="C108" s="188"/>
    </row>
    <row r="109" spans="1:3">
      <c r="A109" s="149">
        <v>1613</v>
      </c>
      <c r="B109" s="147" t="s">
        <v>474</v>
      </c>
      <c r="C109" s="188"/>
    </row>
    <row r="110" spans="1:3">
      <c r="A110" s="149">
        <v>1614</v>
      </c>
      <c r="B110" s="147" t="s">
        <v>125</v>
      </c>
      <c r="C110" s="188"/>
    </row>
    <row r="111" spans="1:3">
      <c r="A111" s="149">
        <v>1615</v>
      </c>
      <c r="B111" s="147" t="s">
        <v>126</v>
      </c>
      <c r="C111" s="188"/>
    </row>
    <row r="112" spans="1:3">
      <c r="A112" s="149">
        <v>1618</v>
      </c>
      <c r="B112" s="147" t="s">
        <v>475</v>
      </c>
      <c r="C112" s="188"/>
    </row>
    <row r="113" spans="1:3">
      <c r="A113" s="149">
        <v>1620</v>
      </c>
      <c r="B113" s="147" t="s">
        <v>134</v>
      </c>
      <c r="C113" s="188"/>
    </row>
    <row r="114" spans="1:3">
      <c r="A114" s="149">
        <v>1621</v>
      </c>
      <c r="B114" s="147" t="s">
        <v>476</v>
      </c>
      <c r="C114" s="188"/>
    </row>
    <row r="115" spans="1:3">
      <c r="A115" s="149">
        <v>1622</v>
      </c>
      <c r="B115" s="147" t="s">
        <v>133</v>
      </c>
      <c r="C115" s="188"/>
    </row>
    <row r="116" spans="1:3">
      <c r="A116" s="149">
        <v>1623</v>
      </c>
      <c r="B116" s="147" t="s">
        <v>477</v>
      </c>
      <c r="C116" s="188"/>
    </row>
    <row r="117" spans="1:3">
      <c r="A117" s="149">
        <v>1640</v>
      </c>
      <c r="B117" s="147" t="s">
        <v>478</v>
      </c>
      <c r="C117" s="188"/>
    </row>
    <row r="118" spans="1:3">
      <c r="A118" s="149">
        <v>1665</v>
      </c>
      <c r="B118" s="147" t="s">
        <v>479</v>
      </c>
      <c r="C118" s="188"/>
    </row>
    <row r="119" spans="1:3">
      <c r="A119" s="149">
        <v>1666</v>
      </c>
      <c r="B119" s="147" t="s">
        <v>480</v>
      </c>
      <c r="C119" s="188"/>
    </row>
    <row r="120" spans="1:3">
      <c r="A120" s="149">
        <v>1667</v>
      </c>
      <c r="B120" s="147" t="s">
        <v>154</v>
      </c>
      <c r="C120" s="188"/>
    </row>
    <row r="121" spans="1:3">
      <c r="A121" s="149">
        <v>1668</v>
      </c>
      <c r="B121" s="147" t="s">
        <v>481</v>
      </c>
      <c r="C121" s="188"/>
    </row>
    <row r="122" spans="1:3">
      <c r="A122" s="149">
        <v>1669</v>
      </c>
      <c r="B122" s="147" t="s">
        <v>155</v>
      </c>
      <c r="C122" s="188"/>
    </row>
    <row r="123" spans="1:3">
      <c r="A123" s="149">
        <v>1670</v>
      </c>
      <c r="B123" s="147" t="s">
        <v>156</v>
      </c>
      <c r="C123" s="188"/>
    </row>
    <row r="124" spans="1:3">
      <c r="A124" s="149">
        <v>1671</v>
      </c>
      <c r="B124" s="147" t="s">
        <v>482</v>
      </c>
      <c r="C124" s="188"/>
    </row>
    <row r="125" spans="1:3">
      <c r="A125" s="149">
        <v>1672</v>
      </c>
      <c r="B125" s="147" t="s">
        <v>157</v>
      </c>
      <c r="C125" s="188"/>
    </row>
    <row r="126" spans="1:3">
      <c r="A126" s="149">
        <v>1673</v>
      </c>
      <c r="B126" s="147" t="s">
        <v>158</v>
      </c>
      <c r="C126" s="188"/>
    </row>
    <row r="127" spans="1:3">
      <c r="A127" s="149">
        <v>1674</v>
      </c>
      <c r="B127" s="147" t="s">
        <v>483</v>
      </c>
      <c r="C127" s="188"/>
    </row>
    <row r="128" spans="1:3">
      <c r="A128" s="149">
        <v>1675</v>
      </c>
      <c r="B128" s="147" t="s">
        <v>484</v>
      </c>
      <c r="C128" s="188"/>
    </row>
    <row r="129" spans="1:3">
      <c r="A129" s="149">
        <v>1676</v>
      </c>
      <c r="B129" s="147" t="s">
        <v>485</v>
      </c>
      <c r="C129" s="188"/>
    </row>
    <row r="130" spans="1:3">
      <c r="A130" s="149">
        <v>1677</v>
      </c>
      <c r="B130" s="147" t="s">
        <v>486</v>
      </c>
      <c r="C130" s="188"/>
    </row>
    <row r="131" spans="1:3">
      <c r="A131" s="149">
        <v>1678</v>
      </c>
      <c r="B131" s="147" t="s">
        <v>487</v>
      </c>
      <c r="C131" s="188"/>
    </row>
    <row r="132" spans="1:3">
      <c r="A132" s="149">
        <v>1679</v>
      </c>
      <c r="B132" s="147" t="s">
        <v>488</v>
      </c>
      <c r="C132" s="188"/>
    </row>
    <row r="133" spans="1:3">
      <c r="A133" s="149">
        <v>1681</v>
      </c>
      <c r="B133" s="147" t="s">
        <v>489</v>
      </c>
      <c r="C133" s="188"/>
    </row>
    <row r="134" spans="1:3">
      <c r="A134" s="149">
        <v>1682</v>
      </c>
      <c r="B134" s="147" t="s">
        <v>490</v>
      </c>
      <c r="C134" s="188"/>
    </row>
    <row r="135" spans="1:3">
      <c r="A135" s="149">
        <v>1683</v>
      </c>
      <c r="B135" s="147" t="s">
        <v>351</v>
      </c>
      <c r="C135" s="188"/>
    </row>
    <row r="136" spans="1:3">
      <c r="A136" s="149">
        <v>1685</v>
      </c>
      <c r="B136" s="147" t="s">
        <v>491</v>
      </c>
      <c r="C136" s="188"/>
    </row>
    <row r="137" spans="1:3">
      <c r="A137" s="149">
        <v>1686</v>
      </c>
      <c r="B137" s="147" t="s">
        <v>492</v>
      </c>
      <c r="C137" s="188"/>
    </row>
    <row r="138" spans="1:3">
      <c r="A138" s="149">
        <v>1687</v>
      </c>
      <c r="B138" s="147" t="s">
        <v>493</v>
      </c>
      <c r="C138" s="188"/>
    </row>
    <row r="139" spans="1:3">
      <c r="A139" s="149">
        <v>1688</v>
      </c>
      <c r="B139" s="147" t="s">
        <v>494</v>
      </c>
      <c r="C139" s="188"/>
    </row>
    <row r="140" spans="1:3">
      <c r="A140" s="149">
        <v>1689</v>
      </c>
      <c r="B140" s="147" t="s">
        <v>495</v>
      </c>
      <c r="C140" s="188"/>
    </row>
    <row r="141" spans="1:3">
      <c r="A141" s="149">
        <v>1690</v>
      </c>
      <c r="B141" s="147" t="s">
        <v>496</v>
      </c>
      <c r="C141" s="188"/>
    </row>
    <row r="142" spans="1:3">
      <c r="A142" s="149">
        <v>1691</v>
      </c>
      <c r="B142" s="147" t="s">
        <v>497</v>
      </c>
      <c r="C142" s="188"/>
    </row>
    <row r="143" spans="1:3">
      <c r="A143" s="149">
        <v>1692</v>
      </c>
      <c r="B143" s="147" t="s">
        <v>498</v>
      </c>
      <c r="C143" s="188"/>
    </row>
    <row r="144" spans="1:3">
      <c r="A144" s="149">
        <v>1699</v>
      </c>
      <c r="B144" s="147" t="s">
        <v>499</v>
      </c>
      <c r="C144" s="188"/>
    </row>
    <row r="145" spans="1:3">
      <c r="A145" s="149">
        <v>1705</v>
      </c>
      <c r="B145" s="147" t="s">
        <v>500</v>
      </c>
      <c r="C145" s="188"/>
    </row>
    <row r="146" spans="1:3">
      <c r="A146" s="149">
        <v>1706</v>
      </c>
      <c r="B146" s="147" t="s">
        <v>480</v>
      </c>
      <c r="C146" s="188"/>
    </row>
    <row r="147" spans="1:3">
      <c r="A147" s="149">
        <v>1707</v>
      </c>
      <c r="B147" s="147" t="s">
        <v>154</v>
      </c>
      <c r="C147" s="188"/>
    </row>
    <row r="148" spans="1:3">
      <c r="A148" s="149">
        <v>1708</v>
      </c>
      <c r="B148" s="147" t="s">
        <v>481</v>
      </c>
      <c r="C148" s="188"/>
    </row>
    <row r="149" spans="1:3">
      <c r="A149" s="149">
        <v>1709</v>
      </c>
      <c r="B149" s="147" t="s">
        <v>155</v>
      </c>
      <c r="C149" s="188"/>
    </row>
    <row r="150" spans="1:3">
      <c r="A150" s="149">
        <v>1710</v>
      </c>
      <c r="B150" s="147" t="s">
        <v>156</v>
      </c>
      <c r="C150" s="188"/>
    </row>
    <row r="151" spans="1:3">
      <c r="A151" s="149">
        <v>1711</v>
      </c>
      <c r="B151" s="147" t="s">
        <v>482</v>
      </c>
      <c r="C151" s="188"/>
    </row>
    <row r="152" spans="1:3">
      <c r="A152" s="149">
        <v>1712</v>
      </c>
      <c r="B152" s="147" t="s">
        <v>157</v>
      </c>
      <c r="C152" s="188"/>
    </row>
    <row r="153" spans="1:3">
      <c r="A153" s="149">
        <v>1713</v>
      </c>
      <c r="B153" s="147" t="s">
        <v>158</v>
      </c>
      <c r="C153" s="188"/>
    </row>
    <row r="154" spans="1:3">
      <c r="A154" s="149">
        <v>1714</v>
      </c>
      <c r="B154" s="147" t="s">
        <v>483</v>
      </c>
      <c r="C154" s="188"/>
    </row>
    <row r="155" spans="1:3">
      <c r="A155" s="149">
        <v>1715</v>
      </c>
      <c r="B155" s="147" t="s">
        <v>501</v>
      </c>
      <c r="C155" s="188"/>
    </row>
    <row r="156" spans="1:3">
      <c r="A156" s="150">
        <v>1717</v>
      </c>
      <c r="B156" s="151" t="s">
        <v>502</v>
      </c>
      <c r="C156" s="189"/>
    </row>
    <row r="157" spans="1:3">
      <c r="A157" s="150">
        <v>1718</v>
      </c>
      <c r="B157" s="151" t="s">
        <v>503</v>
      </c>
      <c r="C157" s="189"/>
    </row>
    <row r="158" spans="1:3">
      <c r="A158" s="150">
        <v>1719</v>
      </c>
      <c r="B158" s="151" t="s">
        <v>487</v>
      </c>
      <c r="C158" s="189"/>
    </row>
    <row r="159" spans="1:3">
      <c r="A159" s="150">
        <v>1720</v>
      </c>
      <c r="B159" s="151" t="s">
        <v>504</v>
      </c>
      <c r="C159" s="189"/>
    </row>
    <row r="160" spans="1:3">
      <c r="A160" s="150">
        <v>1722</v>
      </c>
      <c r="B160" s="151" t="s">
        <v>505</v>
      </c>
      <c r="C160" s="189"/>
    </row>
    <row r="161" spans="1:3">
      <c r="A161" s="150">
        <v>1723</v>
      </c>
      <c r="B161" s="151" t="s">
        <v>506</v>
      </c>
      <c r="C161" s="189"/>
    </row>
    <row r="162" spans="1:3">
      <c r="A162" s="150">
        <v>1726</v>
      </c>
      <c r="B162" s="151" t="s">
        <v>351</v>
      </c>
      <c r="C162" s="189"/>
    </row>
    <row r="163" spans="1:3">
      <c r="A163" s="149">
        <v>1728</v>
      </c>
      <c r="B163" s="147" t="s">
        <v>507</v>
      </c>
      <c r="C163" s="188"/>
    </row>
    <row r="164" spans="1:3">
      <c r="A164" s="150">
        <v>1729</v>
      </c>
      <c r="B164" s="151" t="s">
        <v>508</v>
      </c>
      <c r="C164" s="189"/>
    </row>
    <row r="165" spans="1:3">
      <c r="A165" s="150">
        <v>1730</v>
      </c>
      <c r="B165" s="151" t="s">
        <v>509</v>
      </c>
      <c r="C165" s="189"/>
    </row>
    <row r="166" spans="1:3">
      <c r="A166" s="150">
        <v>1731</v>
      </c>
      <c r="B166" s="151" t="s">
        <v>510</v>
      </c>
      <c r="C166" s="189"/>
    </row>
    <row r="167" spans="1:3">
      <c r="A167" s="150">
        <v>1732</v>
      </c>
      <c r="B167" s="151" t="s">
        <v>511</v>
      </c>
      <c r="C167" s="189"/>
    </row>
    <row r="168" spans="1:3">
      <c r="A168" s="150">
        <v>1739</v>
      </c>
      <c r="B168" s="151" t="s">
        <v>499</v>
      </c>
      <c r="C168" s="189"/>
    </row>
    <row r="169" spans="1:3">
      <c r="A169" s="149">
        <v>1745</v>
      </c>
      <c r="B169" s="147" t="s">
        <v>512</v>
      </c>
      <c r="C169" s="188">
        <v>133095.72999999998</v>
      </c>
    </row>
    <row r="170" spans="1:3">
      <c r="A170" s="149">
        <v>1746</v>
      </c>
      <c r="B170" s="147" t="s">
        <v>480</v>
      </c>
      <c r="C170" s="188">
        <v>108442.83</v>
      </c>
    </row>
    <row r="171" spans="1:3">
      <c r="A171" s="149">
        <v>1747</v>
      </c>
      <c r="B171" s="147" t="s">
        <v>481</v>
      </c>
      <c r="C171" s="188">
        <v>2724572.03</v>
      </c>
    </row>
    <row r="172" spans="1:3">
      <c r="A172" s="149">
        <v>1748</v>
      </c>
      <c r="B172" s="147" t="s">
        <v>155</v>
      </c>
      <c r="C172" s="188"/>
    </row>
    <row r="173" spans="1:3">
      <c r="A173" s="149">
        <v>1749</v>
      </c>
      <c r="B173" s="147" t="s">
        <v>156</v>
      </c>
      <c r="C173" s="188">
        <v>31115.040000000001</v>
      </c>
    </row>
    <row r="174" spans="1:3">
      <c r="A174" s="149">
        <v>1750</v>
      </c>
      <c r="B174" s="147" t="s">
        <v>482</v>
      </c>
      <c r="C174" s="188"/>
    </row>
    <row r="175" spans="1:3">
      <c r="A175" s="149">
        <v>1751</v>
      </c>
      <c r="B175" s="147" t="s">
        <v>158</v>
      </c>
      <c r="C175" s="188"/>
    </row>
    <row r="176" spans="1:3">
      <c r="A176" s="149">
        <v>1752</v>
      </c>
      <c r="B176" s="147" t="s">
        <v>352</v>
      </c>
      <c r="C176" s="188"/>
    </row>
    <row r="177" spans="1:3">
      <c r="A177" s="149">
        <v>1753</v>
      </c>
      <c r="B177" s="147" t="s">
        <v>513</v>
      </c>
      <c r="C177" s="188"/>
    </row>
    <row r="178" spans="1:3">
      <c r="A178" s="149">
        <v>1754</v>
      </c>
      <c r="B178" s="147" t="s">
        <v>483</v>
      </c>
      <c r="C178" s="188"/>
    </row>
    <row r="179" spans="1:3">
      <c r="A179" s="149">
        <v>1755</v>
      </c>
      <c r="B179" s="147" t="s">
        <v>514</v>
      </c>
      <c r="C179" s="188"/>
    </row>
    <row r="180" spans="1:3">
      <c r="A180" s="149">
        <v>1757</v>
      </c>
      <c r="B180" s="147" t="s">
        <v>515</v>
      </c>
      <c r="C180" s="188"/>
    </row>
    <row r="181" spans="1:3">
      <c r="A181" s="149">
        <v>1758</v>
      </c>
      <c r="B181" s="147" t="s">
        <v>516</v>
      </c>
      <c r="C181" s="188"/>
    </row>
    <row r="182" spans="1:3">
      <c r="A182" s="149">
        <v>1769</v>
      </c>
      <c r="B182" s="147" t="s">
        <v>499</v>
      </c>
      <c r="C182" s="188">
        <v>-2711035.44</v>
      </c>
    </row>
    <row r="183" spans="1:3">
      <c r="A183" s="149">
        <v>1775</v>
      </c>
      <c r="B183" s="147" t="s">
        <v>517</v>
      </c>
      <c r="C183" s="188"/>
    </row>
    <row r="184" spans="1:3">
      <c r="A184" s="149">
        <v>1776</v>
      </c>
      <c r="B184" s="147" t="s">
        <v>480</v>
      </c>
      <c r="C184" s="188"/>
    </row>
    <row r="185" spans="1:3">
      <c r="A185" s="149">
        <v>1777</v>
      </c>
      <c r="B185" s="147" t="s">
        <v>154</v>
      </c>
      <c r="C185" s="188"/>
    </row>
    <row r="186" spans="1:3">
      <c r="A186" s="149">
        <v>1778</v>
      </c>
      <c r="B186" s="147" t="s">
        <v>481</v>
      </c>
      <c r="C186" s="188"/>
    </row>
    <row r="187" spans="1:3">
      <c r="A187" s="149">
        <v>1779</v>
      </c>
      <c r="B187" s="147" t="s">
        <v>155</v>
      </c>
      <c r="C187" s="188"/>
    </row>
    <row r="188" spans="1:3">
      <c r="A188" s="149">
        <v>1780</v>
      </c>
      <c r="B188" s="147" t="s">
        <v>156</v>
      </c>
      <c r="C188" s="188"/>
    </row>
    <row r="189" spans="1:3">
      <c r="A189" s="149">
        <v>1781</v>
      </c>
      <c r="B189" s="147" t="s">
        <v>158</v>
      </c>
      <c r="C189" s="188"/>
    </row>
    <row r="190" spans="1:3">
      <c r="A190" s="149">
        <v>1782</v>
      </c>
      <c r="B190" s="147" t="s">
        <v>352</v>
      </c>
      <c r="C190" s="188"/>
    </row>
    <row r="191" spans="1:3">
      <c r="A191" s="149">
        <v>1783</v>
      </c>
      <c r="B191" s="147" t="s">
        <v>518</v>
      </c>
      <c r="C191" s="188"/>
    </row>
    <row r="192" spans="1:3">
      <c r="A192" s="149">
        <v>1784</v>
      </c>
      <c r="B192" s="147" t="s">
        <v>519</v>
      </c>
      <c r="C192" s="188"/>
    </row>
    <row r="193" spans="1:3">
      <c r="A193" s="149">
        <v>1785</v>
      </c>
      <c r="B193" s="147" t="s">
        <v>520</v>
      </c>
      <c r="C193" s="188"/>
    </row>
    <row r="194" spans="1:3">
      <c r="A194" s="149">
        <v>1787</v>
      </c>
      <c r="B194" s="147" t="s">
        <v>521</v>
      </c>
      <c r="C194" s="188"/>
    </row>
    <row r="195" spans="1:3">
      <c r="A195" s="149">
        <v>1799</v>
      </c>
      <c r="B195" s="147" t="s">
        <v>499</v>
      </c>
      <c r="C195" s="188"/>
    </row>
    <row r="196" spans="1:3">
      <c r="A196" s="149">
        <v>1805</v>
      </c>
      <c r="B196" s="147" t="s">
        <v>522</v>
      </c>
      <c r="C196" s="188"/>
    </row>
    <row r="197" spans="1:3">
      <c r="A197" s="149">
        <v>1810</v>
      </c>
      <c r="B197" s="147" t="s">
        <v>523</v>
      </c>
      <c r="C197" s="188"/>
    </row>
    <row r="198" spans="1:3">
      <c r="A198" s="149">
        <v>1835</v>
      </c>
      <c r="B198" s="147" t="s">
        <v>159</v>
      </c>
      <c r="C198" s="188"/>
    </row>
    <row r="199" spans="1:3">
      <c r="A199" s="149">
        <v>1840</v>
      </c>
      <c r="B199" s="147" t="s">
        <v>160</v>
      </c>
      <c r="C199" s="188"/>
    </row>
    <row r="200" spans="1:3">
      <c r="A200" s="149">
        <v>1845</v>
      </c>
      <c r="B200" s="147" t="s">
        <v>524</v>
      </c>
      <c r="C200" s="188"/>
    </row>
    <row r="201" spans="1:3">
      <c r="A201" s="149">
        <v>1850</v>
      </c>
      <c r="B201" s="147" t="s">
        <v>525</v>
      </c>
      <c r="C201" s="188"/>
    </row>
    <row r="202" spans="1:3">
      <c r="A202" s="149">
        <v>1855</v>
      </c>
      <c r="B202" s="147" t="s">
        <v>526</v>
      </c>
      <c r="C202" s="188"/>
    </row>
    <row r="203" spans="1:3">
      <c r="A203" s="149">
        <v>1860</v>
      </c>
      <c r="B203" s="147" t="s">
        <v>527</v>
      </c>
      <c r="C203" s="188"/>
    </row>
    <row r="204" spans="1:3">
      <c r="A204" s="149">
        <v>1865</v>
      </c>
      <c r="B204" s="147" t="s">
        <v>528</v>
      </c>
      <c r="C204" s="188"/>
    </row>
    <row r="205" spans="1:3">
      <c r="A205" s="149">
        <v>1870</v>
      </c>
      <c r="B205" s="147" t="s">
        <v>529</v>
      </c>
      <c r="C205" s="188"/>
    </row>
    <row r="206" spans="1:3">
      <c r="A206" s="149">
        <v>1875</v>
      </c>
      <c r="B206" s="147" t="s">
        <v>530</v>
      </c>
      <c r="C206" s="188"/>
    </row>
    <row r="207" spans="1:3">
      <c r="A207" s="149">
        <v>1880</v>
      </c>
      <c r="B207" s="147" t="s">
        <v>531</v>
      </c>
      <c r="C207" s="188"/>
    </row>
    <row r="208" spans="1:3">
      <c r="A208" s="149">
        <v>1885</v>
      </c>
      <c r="B208" s="147" t="s">
        <v>161</v>
      </c>
      <c r="C208" s="188"/>
    </row>
    <row r="209" spans="1:3">
      <c r="A209" s="149">
        <v>1890</v>
      </c>
      <c r="B209" s="147" t="s">
        <v>532</v>
      </c>
      <c r="C209" s="188"/>
    </row>
    <row r="210" spans="1:3">
      <c r="A210" s="149">
        <v>1895</v>
      </c>
      <c r="B210" s="147" t="s">
        <v>533</v>
      </c>
      <c r="C210" s="188"/>
    </row>
    <row r="211" spans="1:3">
      <c r="A211" s="149">
        <v>1900</v>
      </c>
      <c r="B211" s="147" t="s">
        <v>533</v>
      </c>
      <c r="C211" s="188"/>
    </row>
    <row r="212" spans="1:3">
      <c r="A212" s="149">
        <v>1905</v>
      </c>
      <c r="B212" s="147" t="s">
        <v>533</v>
      </c>
      <c r="C212" s="188"/>
    </row>
    <row r="213" spans="1:3">
      <c r="A213" s="149">
        <v>1910</v>
      </c>
      <c r="B213" s="147" t="s">
        <v>534</v>
      </c>
      <c r="C213" s="188"/>
    </row>
    <row r="214" spans="1:3">
      <c r="A214" s="149">
        <v>1915</v>
      </c>
      <c r="B214" s="147" t="s">
        <v>535</v>
      </c>
      <c r="C214" s="188"/>
    </row>
    <row r="215" spans="1:3">
      <c r="A215" s="149">
        <v>1920</v>
      </c>
      <c r="B215" s="147" t="s">
        <v>536</v>
      </c>
      <c r="C215" s="188"/>
    </row>
    <row r="216" spans="1:3">
      <c r="A216" s="149">
        <v>1925</v>
      </c>
      <c r="B216" s="147" t="s">
        <v>162</v>
      </c>
      <c r="C216" s="188"/>
    </row>
    <row r="217" spans="1:3">
      <c r="A217" s="149">
        <v>1930</v>
      </c>
      <c r="B217" s="147" t="s">
        <v>163</v>
      </c>
      <c r="C217" s="188"/>
    </row>
    <row r="218" spans="1:3">
      <c r="A218" s="149">
        <v>1935</v>
      </c>
      <c r="B218" s="147" t="s">
        <v>164</v>
      </c>
      <c r="C218" s="188"/>
    </row>
    <row r="219" spans="1:3">
      <c r="A219" s="149">
        <v>1940</v>
      </c>
      <c r="B219" s="147" t="s">
        <v>165</v>
      </c>
      <c r="C219" s="188"/>
    </row>
    <row r="220" spans="1:3">
      <c r="A220" s="149">
        <v>1945</v>
      </c>
      <c r="B220" s="147" t="s">
        <v>537</v>
      </c>
      <c r="C220" s="188"/>
    </row>
    <row r="221" spans="1:3">
      <c r="A221" s="149">
        <v>1950</v>
      </c>
      <c r="B221" s="147" t="s">
        <v>538</v>
      </c>
      <c r="C221" s="188"/>
    </row>
    <row r="222" spans="1:3">
      <c r="A222" s="149">
        <v>1955</v>
      </c>
      <c r="B222" s="147" t="s">
        <v>538</v>
      </c>
      <c r="C222" s="188"/>
    </row>
    <row r="223" spans="1:3">
      <c r="A223" s="149">
        <v>1960</v>
      </c>
      <c r="B223" s="147" t="s">
        <v>538</v>
      </c>
      <c r="C223" s="188"/>
    </row>
    <row r="224" spans="1:3">
      <c r="A224" s="149">
        <v>1965</v>
      </c>
      <c r="B224" s="147" t="s">
        <v>538</v>
      </c>
      <c r="C224" s="188"/>
    </row>
    <row r="225" spans="1:3">
      <c r="A225" s="149">
        <v>1970</v>
      </c>
      <c r="B225" s="147" t="s">
        <v>539</v>
      </c>
      <c r="C225" s="188">
        <v>-1658105.71</v>
      </c>
    </row>
    <row r="226" spans="1:3">
      <c r="A226" s="149">
        <v>1975</v>
      </c>
      <c r="B226" s="147" t="s">
        <v>540</v>
      </c>
      <c r="C226" s="188">
        <v>-1250105.27</v>
      </c>
    </row>
    <row r="227" spans="1:3">
      <c r="A227" s="149">
        <v>1980</v>
      </c>
      <c r="B227" s="147" t="s">
        <v>541</v>
      </c>
      <c r="C227" s="188"/>
    </row>
    <row r="228" spans="1:3">
      <c r="A228" s="149">
        <v>1985</v>
      </c>
      <c r="B228" s="147" t="s">
        <v>542</v>
      </c>
      <c r="C228" s="188">
        <v>-20647.37</v>
      </c>
    </row>
    <row r="229" spans="1:3">
      <c r="A229" s="149">
        <v>1990</v>
      </c>
      <c r="B229" s="147" t="s">
        <v>543</v>
      </c>
      <c r="C229" s="188"/>
    </row>
    <row r="230" spans="1:3">
      <c r="A230" s="149">
        <v>1995</v>
      </c>
      <c r="B230" s="147" t="s">
        <v>544</v>
      </c>
      <c r="C230" s="188"/>
    </row>
    <row r="231" spans="1:3">
      <c r="A231" s="149">
        <v>2000</v>
      </c>
      <c r="B231" s="147" t="s">
        <v>545</v>
      </c>
      <c r="C231" s="188">
        <v>-278364.28999999998</v>
      </c>
    </row>
    <row r="232" spans="1:3">
      <c r="A232" s="149">
        <v>2005</v>
      </c>
      <c r="B232" s="147" t="s">
        <v>166</v>
      </c>
      <c r="C232" s="188"/>
    </row>
    <row r="233" spans="1:3">
      <c r="A233" s="149">
        <v>2010</v>
      </c>
      <c r="B233" s="147" t="s">
        <v>546</v>
      </c>
      <c r="C233" s="188"/>
    </row>
    <row r="234" spans="1:3">
      <c r="A234" s="149">
        <v>2030</v>
      </c>
      <c r="B234" s="147" t="s">
        <v>159</v>
      </c>
      <c r="C234" s="188"/>
    </row>
    <row r="235" spans="1:3">
      <c r="A235" s="149">
        <v>2035</v>
      </c>
      <c r="B235" s="147" t="e">
        <v>#N/A</v>
      </c>
      <c r="C235" s="188"/>
    </row>
    <row r="236" spans="1:3">
      <c r="A236" s="149">
        <v>2040</v>
      </c>
      <c r="B236" s="147" t="s">
        <v>547</v>
      </c>
      <c r="C236" s="188"/>
    </row>
    <row r="237" spans="1:3">
      <c r="A237" s="149">
        <v>2050</v>
      </c>
      <c r="B237" s="147" t="s">
        <v>548</v>
      </c>
      <c r="C237" s="188"/>
    </row>
    <row r="238" spans="1:3">
      <c r="A238" s="149">
        <v>2055</v>
      </c>
      <c r="B238" s="147" t="s">
        <v>549</v>
      </c>
      <c r="C238" s="188"/>
    </row>
    <row r="239" spans="1:3">
      <c r="A239" s="149">
        <v>2060</v>
      </c>
      <c r="B239" s="147" t="s">
        <v>550</v>
      </c>
      <c r="C239" s="188"/>
    </row>
    <row r="240" spans="1:3">
      <c r="A240" s="149">
        <v>2065</v>
      </c>
      <c r="B240" s="147" t="s">
        <v>551</v>
      </c>
      <c r="C240" s="188"/>
    </row>
    <row r="241" spans="1:3">
      <c r="A241" s="149">
        <v>2070</v>
      </c>
      <c r="B241" s="147" t="s">
        <v>551</v>
      </c>
      <c r="C241" s="188"/>
    </row>
    <row r="242" spans="1:3">
      <c r="A242" s="149">
        <v>2075</v>
      </c>
      <c r="B242" s="147" t="s">
        <v>552</v>
      </c>
      <c r="C242" s="188"/>
    </row>
    <row r="243" spans="1:3">
      <c r="A243" s="149">
        <v>2080</v>
      </c>
      <c r="B243" s="147" t="s">
        <v>553</v>
      </c>
      <c r="C243" s="188"/>
    </row>
    <row r="244" spans="1:3">
      <c r="A244" s="149">
        <v>2085</v>
      </c>
      <c r="B244" s="147" t="s">
        <v>554</v>
      </c>
      <c r="C244" s="188"/>
    </row>
    <row r="245" spans="1:3">
      <c r="A245" s="149">
        <v>2090</v>
      </c>
      <c r="B245" s="147" t="s">
        <v>555</v>
      </c>
      <c r="C245" s="188"/>
    </row>
    <row r="246" spans="1:3">
      <c r="A246" s="149">
        <v>2095</v>
      </c>
      <c r="B246" s="147" t="s">
        <v>556</v>
      </c>
      <c r="C246" s="188"/>
    </row>
    <row r="247" spans="1:3">
      <c r="A247" s="149">
        <v>2105</v>
      </c>
      <c r="B247" s="147" t="s">
        <v>557</v>
      </c>
      <c r="C247" s="188"/>
    </row>
    <row r="248" spans="1:3">
      <c r="A248" s="149">
        <v>2110</v>
      </c>
      <c r="B248" s="147" t="s">
        <v>558</v>
      </c>
      <c r="C248" s="188"/>
    </row>
    <row r="249" spans="1:3">
      <c r="A249" s="149">
        <v>2113</v>
      </c>
      <c r="B249" s="147" t="s">
        <v>559</v>
      </c>
      <c r="C249" s="188"/>
    </row>
    <row r="250" spans="1:3">
      <c r="A250" s="149">
        <v>2115</v>
      </c>
      <c r="B250" s="147" t="s">
        <v>560</v>
      </c>
      <c r="C250" s="188"/>
    </row>
    <row r="251" spans="1:3">
      <c r="A251" s="149">
        <v>2120</v>
      </c>
      <c r="B251" s="147" t="s">
        <v>561</v>
      </c>
      <c r="C251" s="188"/>
    </row>
    <row r="252" spans="1:3">
      <c r="A252" s="149">
        <v>2125</v>
      </c>
      <c r="B252" s="147" t="s">
        <v>562</v>
      </c>
      <c r="C252" s="188"/>
    </row>
    <row r="253" spans="1:3">
      <c r="A253" s="149">
        <v>2130</v>
      </c>
      <c r="B253" s="147" t="s">
        <v>563</v>
      </c>
      <c r="C253" s="188"/>
    </row>
    <row r="254" spans="1:3">
      <c r="A254" s="149">
        <v>2135</v>
      </c>
      <c r="B254" s="147" t="s">
        <v>564</v>
      </c>
      <c r="C254" s="188"/>
    </row>
    <row r="255" spans="1:3">
      <c r="A255" s="149">
        <v>2140</v>
      </c>
      <c r="B255" s="147" t="s">
        <v>565</v>
      </c>
      <c r="C255" s="188"/>
    </row>
    <row r="256" spans="1:3">
      <c r="A256" s="149">
        <v>2145</v>
      </c>
      <c r="B256" s="147" t="s">
        <v>566</v>
      </c>
      <c r="C256" s="188"/>
    </row>
    <row r="257" spans="1:3">
      <c r="A257" s="149">
        <v>2150</v>
      </c>
      <c r="B257" s="147" t="s">
        <v>566</v>
      </c>
      <c r="C257" s="188"/>
    </row>
    <row r="258" spans="1:3">
      <c r="A258" s="149">
        <v>2155</v>
      </c>
      <c r="B258" s="147" t="s">
        <v>567</v>
      </c>
      <c r="C258" s="188"/>
    </row>
    <row r="259" spans="1:3">
      <c r="A259" s="149">
        <v>2160</v>
      </c>
      <c r="B259" s="147" t="s">
        <v>567</v>
      </c>
      <c r="C259" s="188"/>
    </row>
    <row r="260" spans="1:3">
      <c r="A260" s="149">
        <v>2165</v>
      </c>
      <c r="B260" s="147" t="s">
        <v>567</v>
      </c>
      <c r="C260" s="188"/>
    </row>
    <row r="261" spans="1:3">
      <c r="A261" s="149">
        <v>2170</v>
      </c>
      <c r="B261" s="147" t="s">
        <v>568</v>
      </c>
      <c r="C261" s="188"/>
    </row>
    <row r="262" spans="1:3">
      <c r="A262" s="149">
        <v>2175</v>
      </c>
      <c r="B262" s="147" t="s">
        <v>569</v>
      </c>
      <c r="C262" s="188"/>
    </row>
    <row r="263" spans="1:3">
      <c r="A263" s="149">
        <v>2180</v>
      </c>
      <c r="B263" s="147" t="s">
        <v>353</v>
      </c>
      <c r="C263" s="188"/>
    </row>
    <row r="264" spans="1:3">
      <c r="A264" s="149">
        <v>2185</v>
      </c>
      <c r="B264" s="147" t="s">
        <v>570</v>
      </c>
      <c r="C264" s="188"/>
    </row>
    <row r="265" spans="1:3">
      <c r="A265" s="149">
        <v>2190</v>
      </c>
      <c r="B265" s="147" t="s">
        <v>571</v>
      </c>
      <c r="C265" s="188"/>
    </row>
    <row r="266" spans="1:3">
      <c r="A266" s="149">
        <v>2195</v>
      </c>
      <c r="B266" s="147" t="s">
        <v>167</v>
      </c>
      <c r="C266" s="188"/>
    </row>
    <row r="267" spans="1:3">
      <c r="A267" s="149">
        <v>2200</v>
      </c>
      <c r="B267" s="147" t="s">
        <v>572</v>
      </c>
      <c r="C267" s="188"/>
    </row>
    <row r="268" spans="1:3">
      <c r="A268" s="149">
        <v>2205</v>
      </c>
      <c r="B268" s="147" t="s">
        <v>573</v>
      </c>
      <c r="C268" s="188"/>
    </row>
    <row r="269" spans="1:3">
      <c r="A269" s="149">
        <v>2210</v>
      </c>
      <c r="B269" s="147" t="s">
        <v>573</v>
      </c>
      <c r="C269" s="188"/>
    </row>
    <row r="270" spans="1:3">
      <c r="A270" s="149">
        <v>2215</v>
      </c>
      <c r="B270" s="147" t="s">
        <v>539</v>
      </c>
      <c r="C270" s="188"/>
    </row>
    <row r="271" spans="1:3">
      <c r="A271" s="149">
        <v>2220</v>
      </c>
      <c r="B271" s="147" t="s">
        <v>540</v>
      </c>
      <c r="C271" s="188"/>
    </row>
    <row r="272" spans="1:3">
      <c r="A272" s="149">
        <v>2225</v>
      </c>
      <c r="B272" s="147" t="s">
        <v>541</v>
      </c>
      <c r="C272" s="188"/>
    </row>
    <row r="273" spans="1:3">
      <c r="A273" s="149">
        <v>2230</v>
      </c>
      <c r="B273" s="147" t="s">
        <v>542</v>
      </c>
      <c r="C273" s="188"/>
    </row>
    <row r="274" spans="1:3">
      <c r="A274" s="149">
        <v>2235</v>
      </c>
      <c r="B274" s="147" t="s">
        <v>574</v>
      </c>
      <c r="C274" s="188"/>
    </row>
    <row r="275" spans="1:3">
      <c r="A275" s="149">
        <v>2240</v>
      </c>
      <c r="B275" s="147" t="s">
        <v>544</v>
      </c>
      <c r="C275" s="188"/>
    </row>
    <row r="276" spans="1:3">
      <c r="A276" s="149">
        <v>2245</v>
      </c>
      <c r="B276" s="147" t="s">
        <v>545</v>
      </c>
      <c r="C276" s="188"/>
    </row>
    <row r="277" spans="1:3">
      <c r="A277" s="149">
        <v>2250</v>
      </c>
      <c r="B277" s="147" t="s">
        <v>575</v>
      </c>
      <c r="C277" s="188"/>
    </row>
    <row r="278" spans="1:3">
      <c r="A278" s="149">
        <v>2255</v>
      </c>
      <c r="B278" s="147" t="s">
        <v>546</v>
      </c>
      <c r="C278" s="188"/>
    </row>
    <row r="279" spans="1:3">
      <c r="A279" s="149">
        <v>2270</v>
      </c>
      <c r="B279" s="147" t="s">
        <v>576</v>
      </c>
      <c r="C279" s="188"/>
    </row>
    <row r="280" spans="1:3">
      <c r="A280" s="149">
        <v>2275</v>
      </c>
      <c r="B280" s="147" t="s">
        <v>577</v>
      </c>
      <c r="C280" s="188"/>
    </row>
    <row r="281" spans="1:3">
      <c r="A281" s="149">
        <v>2280</v>
      </c>
      <c r="B281" s="147" t="s">
        <v>578</v>
      </c>
      <c r="C281" s="188"/>
    </row>
    <row r="282" spans="1:3">
      <c r="A282" s="149">
        <v>2285</v>
      </c>
      <c r="B282" s="147" t="s">
        <v>579</v>
      </c>
      <c r="C282" s="188"/>
    </row>
    <row r="283" spans="1:3">
      <c r="A283" s="149">
        <v>2300</v>
      </c>
      <c r="B283" s="147" t="s">
        <v>580</v>
      </c>
      <c r="C283" s="188"/>
    </row>
    <row r="284" spans="1:3">
      <c r="A284" s="149">
        <v>2315</v>
      </c>
      <c r="B284" s="147" t="s">
        <v>581</v>
      </c>
      <c r="C284" s="188"/>
    </row>
    <row r="285" spans="1:3">
      <c r="A285" s="149">
        <v>2320</v>
      </c>
      <c r="B285" s="147" t="s">
        <v>582</v>
      </c>
      <c r="C285" s="188">
        <v>-1086775.1399999999</v>
      </c>
    </row>
    <row r="286" spans="1:3">
      <c r="A286" s="149">
        <v>2325</v>
      </c>
      <c r="B286" s="147" t="s">
        <v>168</v>
      </c>
      <c r="C286" s="188">
        <v>-3005517.7</v>
      </c>
    </row>
    <row r="287" spans="1:3">
      <c r="A287" s="149">
        <v>2330</v>
      </c>
      <c r="B287" s="147" t="s">
        <v>583</v>
      </c>
      <c r="C287" s="188">
        <v>-24787840.710000001</v>
      </c>
    </row>
    <row r="288" spans="1:3">
      <c r="A288" s="149">
        <v>2335</v>
      </c>
      <c r="B288" s="147" t="s">
        <v>584</v>
      </c>
      <c r="C288" s="188">
        <v>-562325.68000000005</v>
      </c>
    </row>
    <row r="289" spans="1:3">
      <c r="A289" s="149">
        <v>2345</v>
      </c>
      <c r="B289" s="147" t="s">
        <v>159</v>
      </c>
      <c r="C289" s="188"/>
    </row>
    <row r="290" spans="1:3">
      <c r="A290" s="149">
        <v>2351</v>
      </c>
      <c r="B290" s="147" t="s">
        <v>552</v>
      </c>
      <c r="C290" s="188"/>
    </row>
    <row r="291" spans="1:3">
      <c r="A291" s="149">
        <v>2352</v>
      </c>
      <c r="B291" s="147" t="s">
        <v>585</v>
      </c>
      <c r="C291" s="188"/>
    </row>
    <row r="292" spans="1:3">
      <c r="A292" s="149">
        <v>2353</v>
      </c>
      <c r="B292" s="147" t="s">
        <v>162</v>
      </c>
      <c r="C292" s="188"/>
    </row>
    <row r="293" spans="1:3">
      <c r="A293" s="149">
        <v>2354</v>
      </c>
      <c r="B293" s="147" t="s">
        <v>163</v>
      </c>
      <c r="C293" s="188"/>
    </row>
    <row r="294" spans="1:3">
      <c r="A294" s="149">
        <v>2357</v>
      </c>
      <c r="B294" s="147" t="s">
        <v>586</v>
      </c>
      <c r="C294" s="188"/>
    </row>
    <row r="295" spans="1:3">
      <c r="A295" s="149">
        <v>2359</v>
      </c>
      <c r="B295" s="147" t="s">
        <v>545</v>
      </c>
      <c r="C295" s="188"/>
    </row>
    <row r="296" spans="1:3">
      <c r="A296" s="149">
        <v>2360</v>
      </c>
      <c r="B296" s="147" t="s">
        <v>587</v>
      </c>
      <c r="C296" s="188"/>
    </row>
    <row r="297" spans="1:3">
      <c r="A297" s="149">
        <v>2361</v>
      </c>
      <c r="B297" s="147" t="s">
        <v>544</v>
      </c>
      <c r="C297" s="188"/>
    </row>
    <row r="298" spans="1:3">
      <c r="A298" s="149">
        <v>2362</v>
      </c>
      <c r="B298" s="147" t="s">
        <v>575</v>
      </c>
      <c r="C298" s="188"/>
    </row>
    <row r="299" spans="1:3">
      <c r="A299" s="149">
        <v>2375</v>
      </c>
      <c r="B299" s="147" t="s">
        <v>588</v>
      </c>
      <c r="C299" s="188"/>
    </row>
    <row r="300" spans="1:3">
      <c r="A300" s="149">
        <v>2380</v>
      </c>
      <c r="B300" s="147" t="s">
        <v>588</v>
      </c>
      <c r="C300" s="188"/>
    </row>
    <row r="301" spans="1:3">
      <c r="A301" s="149">
        <v>2400</v>
      </c>
      <c r="B301" s="147" t="s">
        <v>589</v>
      </c>
      <c r="C301" s="188"/>
    </row>
    <row r="302" spans="1:3">
      <c r="A302" s="149">
        <v>2410</v>
      </c>
      <c r="B302" s="147" t="s">
        <v>590</v>
      </c>
      <c r="C302" s="188"/>
    </row>
    <row r="303" spans="1:3">
      <c r="A303" s="149">
        <v>2417</v>
      </c>
      <c r="B303" s="147" t="s">
        <v>591</v>
      </c>
      <c r="C303" s="188"/>
    </row>
    <row r="304" spans="1:3">
      <c r="A304" s="149">
        <v>2420</v>
      </c>
      <c r="B304" s="147" t="s">
        <v>169</v>
      </c>
      <c r="C304" s="188"/>
    </row>
    <row r="305" spans="1:3">
      <c r="A305" s="149">
        <v>2425</v>
      </c>
      <c r="B305" s="147" t="s">
        <v>592</v>
      </c>
      <c r="C305" s="188"/>
    </row>
    <row r="306" spans="1:3">
      <c r="A306" s="149">
        <v>2427</v>
      </c>
      <c r="B306" s="147" t="s">
        <v>593</v>
      </c>
      <c r="C306" s="188"/>
    </row>
    <row r="307" spans="1:3">
      <c r="A307" s="149">
        <v>2445</v>
      </c>
      <c r="B307" s="147" t="s">
        <v>594</v>
      </c>
      <c r="C307" s="188"/>
    </row>
    <row r="308" spans="1:3">
      <c r="A308" s="149">
        <v>2460</v>
      </c>
      <c r="B308" s="147" t="s">
        <v>595</v>
      </c>
      <c r="C308" s="188"/>
    </row>
    <row r="309" spans="1:3">
      <c r="A309" s="149">
        <v>2475</v>
      </c>
      <c r="B309" s="147" t="s">
        <v>596</v>
      </c>
      <c r="C309" s="188"/>
    </row>
    <row r="310" spans="1:3">
      <c r="A310" s="149">
        <v>2500</v>
      </c>
      <c r="B310" s="147" t="s">
        <v>597</v>
      </c>
      <c r="C310" s="188"/>
    </row>
    <row r="311" spans="1:3">
      <c r="A311" s="149">
        <v>2510</v>
      </c>
      <c r="B311" s="147" t="s">
        <v>598</v>
      </c>
      <c r="C311" s="188"/>
    </row>
    <row r="312" spans="1:3">
      <c r="A312" s="149">
        <v>2515</v>
      </c>
      <c r="B312" s="147" t="s">
        <v>599</v>
      </c>
      <c r="C312" s="188"/>
    </row>
    <row r="313" spans="1:3">
      <c r="A313" s="149">
        <v>2545</v>
      </c>
      <c r="B313" s="147" t="s">
        <v>600</v>
      </c>
      <c r="C313" s="188"/>
    </row>
    <row r="314" spans="1:3">
      <c r="A314" s="149">
        <v>2570</v>
      </c>
      <c r="B314" s="147" t="s">
        <v>601</v>
      </c>
      <c r="C314" s="188"/>
    </row>
    <row r="315" spans="1:3">
      <c r="A315" s="149">
        <v>2580</v>
      </c>
      <c r="B315" s="147" t="s">
        <v>602</v>
      </c>
      <c r="C315" s="188"/>
    </row>
    <row r="316" spans="1:3">
      <c r="A316" s="149">
        <v>2585</v>
      </c>
      <c r="B316" s="147" t="s">
        <v>603</v>
      </c>
      <c r="C316" s="188"/>
    </row>
    <row r="317" spans="1:3">
      <c r="A317" s="149">
        <v>2620</v>
      </c>
      <c r="B317" s="147" t="s">
        <v>604</v>
      </c>
      <c r="C317" s="188"/>
    </row>
    <row r="318" spans="1:3">
      <c r="A318" s="149">
        <v>2640</v>
      </c>
      <c r="B318" s="147" t="s">
        <v>605</v>
      </c>
      <c r="C318" s="188">
        <v>117142.24</v>
      </c>
    </row>
    <row r="319" spans="1:3">
      <c r="A319" s="149">
        <v>2650</v>
      </c>
      <c r="B319" s="147" t="s">
        <v>606</v>
      </c>
      <c r="C319" s="188"/>
    </row>
    <row r="320" spans="1:3">
      <c r="A320" s="149">
        <v>2675</v>
      </c>
      <c r="B320" s="147" t="s">
        <v>170</v>
      </c>
      <c r="C320" s="188">
        <v>-162615.85</v>
      </c>
    </row>
    <row r="321" spans="1:3">
      <c r="A321" s="149">
        <v>2676</v>
      </c>
      <c r="B321" s="147" t="s">
        <v>607</v>
      </c>
      <c r="C321" s="188"/>
    </row>
    <row r="322" spans="1:3">
      <c r="A322" s="149">
        <v>2677</v>
      </c>
      <c r="B322" s="147" t="s">
        <v>608</v>
      </c>
      <c r="C322" s="188"/>
    </row>
    <row r="323" spans="1:3">
      <c r="A323" s="149">
        <v>2680</v>
      </c>
      <c r="B323" s="147" t="s">
        <v>171</v>
      </c>
      <c r="C323" s="188"/>
    </row>
    <row r="324" spans="1:3">
      <c r="A324" s="149">
        <v>2685</v>
      </c>
      <c r="B324" s="147" t="s">
        <v>342</v>
      </c>
      <c r="C324" s="188"/>
    </row>
    <row r="325" spans="1:3">
      <c r="A325" s="149">
        <v>2690</v>
      </c>
      <c r="B325" s="147" t="s">
        <v>609</v>
      </c>
      <c r="C325" s="188"/>
    </row>
    <row r="326" spans="1:3">
      <c r="A326" s="149">
        <v>2700</v>
      </c>
      <c r="B326" s="147" t="s">
        <v>343</v>
      </c>
      <c r="C326" s="188">
        <v>5485.2</v>
      </c>
    </row>
    <row r="327" spans="1:3">
      <c r="A327" s="149">
        <v>2710</v>
      </c>
      <c r="B327" s="147" t="s">
        <v>172</v>
      </c>
      <c r="C327" s="188">
        <v>125760586.75</v>
      </c>
    </row>
    <row r="328" spans="1:3">
      <c r="A328" s="149">
        <v>2725</v>
      </c>
      <c r="B328" s="147" t="s">
        <v>610</v>
      </c>
      <c r="C328" s="188"/>
    </row>
    <row r="329" spans="1:3">
      <c r="A329" s="149">
        <v>2755</v>
      </c>
      <c r="B329" s="147" t="s">
        <v>173</v>
      </c>
      <c r="C329" s="188"/>
    </row>
    <row r="330" spans="1:3">
      <c r="A330" s="149">
        <v>2775</v>
      </c>
      <c r="B330" s="147" t="s">
        <v>354</v>
      </c>
      <c r="C330" s="188">
        <v>120507.71</v>
      </c>
    </row>
    <row r="331" spans="1:3">
      <c r="A331" s="149">
        <v>2785</v>
      </c>
      <c r="B331" s="147" t="s">
        <v>611</v>
      </c>
      <c r="C331" s="188">
        <v>164044.43</v>
      </c>
    </row>
    <row r="332" spans="1:3">
      <c r="A332" s="149">
        <v>2790</v>
      </c>
      <c r="B332" s="147" t="s">
        <v>612</v>
      </c>
      <c r="C332" s="188">
        <v>1044018.22</v>
      </c>
    </row>
    <row r="333" spans="1:3">
      <c r="A333" s="149">
        <v>2795</v>
      </c>
      <c r="B333" s="147" t="s">
        <v>355</v>
      </c>
      <c r="C333" s="188"/>
    </row>
    <row r="334" spans="1:3">
      <c r="A334" s="149">
        <v>2800</v>
      </c>
      <c r="B334" s="147" t="s">
        <v>613</v>
      </c>
      <c r="C334" s="188"/>
    </row>
    <row r="335" spans="1:3">
      <c r="A335" s="149">
        <v>2825</v>
      </c>
      <c r="B335" s="147" t="s">
        <v>614</v>
      </c>
      <c r="C335" s="188"/>
    </row>
    <row r="336" spans="1:3">
      <c r="A336" s="149">
        <v>2845</v>
      </c>
      <c r="B336" s="147" t="s">
        <v>615</v>
      </c>
      <c r="C336" s="188"/>
    </row>
    <row r="337" spans="1:3">
      <c r="A337" s="149">
        <v>2856</v>
      </c>
      <c r="B337" s="147" t="s">
        <v>616</v>
      </c>
      <c r="C337" s="188"/>
    </row>
    <row r="338" spans="1:3">
      <c r="A338" s="149">
        <v>2865</v>
      </c>
      <c r="B338" s="147" t="s">
        <v>617</v>
      </c>
      <c r="C338" s="188"/>
    </row>
    <row r="339" spans="1:3">
      <c r="A339" s="149">
        <v>2870</v>
      </c>
      <c r="B339" s="147" t="s">
        <v>618</v>
      </c>
      <c r="C339" s="188">
        <v>-27600.05</v>
      </c>
    </row>
    <row r="340" spans="1:3">
      <c r="A340" s="149">
        <v>2890</v>
      </c>
      <c r="B340" s="147" t="s">
        <v>619</v>
      </c>
      <c r="C340" s="188"/>
    </row>
    <row r="341" spans="1:3">
      <c r="A341" s="149">
        <v>2895</v>
      </c>
      <c r="B341" s="147" t="s">
        <v>620</v>
      </c>
      <c r="C341" s="188"/>
    </row>
    <row r="342" spans="1:3">
      <c r="A342" s="149">
        <v>2906</v>
      </c>
      <c r="B342" s="147" t="s">
        <v>174</v>
      </c>
      <c r="C342" s="188"/>
    </row>
    <row r="343" spans="1:3">
      <c r="A343" s="149">
        <v>2907</v>
      </c>
      <c r="B343" s="147" t="s">
        <v>621</v>
      </c>
      <c r="C343" s="188"/>
    </row>
    <row r="344" spans="1:3">
      <c r="A344" s="149">
        <v>2908</v>
      </c>
      <c r="B344" s="147" t="s">
        <v>622</v>
      </c>
      <c r="C344" s="188"/>
    </row>
    <row r="345" spans="1:3">
      <c r="A345" s="149">
        <v>2909</v>
      </c>
      <c r="B345" s="147" t="s">
        <v>175</v>
      </c>
      <c r="C345" s="188"/>
    </row>
    <row r="346" spans="1:3">
      <c r="A346" s="149">
        <v>2910</v>
      </c>
      <c r="B346" s="147" t="s">
        <v>176</v>
      </c>
      <c r="C346" s="188"/>
    </row>
    <row r="347" spans="1:3">
      <c r="A347" s="149">
        <v>2914</v>
      </c>
      <c r="B347" s="147" t="s">
        <v>623</v>
      </c>
      <c r="C347" s="188"/>
    </row>
    <row r="348" spans="1:3">
      <c r="A348" s="149">
        <v>2915</v>
      </c>
      <c r="B348" s="147" t="s">
        <v>624</v>
      </c>
      <c r="C348" s="188"/>
    </row>
    <row r="349" spans="1:3">
      <c r="A349" s="149">
        <v>2920</v>
      </c>
      <c r="B349" s="147" t="s">
        <v>177</v>
      </c>
      <c r="C349" s="188"/>
    </row>
    <row r="350" spans="1:3">
      <c r="A350" s="149">
        <v>2925</v>
      </c>
      <c r="B350" s="147" t="s">
        <v>625</v>
      </c>
      <c r="C350" s="188"/>
    </row>
    <row r="351" spans="1:3">
      <c r="A351" s="149">
        <v>2930</v>
      </c>
      <c r="B351" s="147" t="s">
        <v>178</v>
      </c>
      <c r="C351" s="188"/>
    </row>
    <row r="352" spans="1:3">
      <c r="A352" s="149">
        <v>2933</v>
      </c>
      <c r="B352" s="147" t="s">
        <v>626</v>
      </c>
      <c r="C352" s="188"/>
    </row>
    <row r="353" spans="1:3">
      <c r="A353" s="149">
        <v>2950</v>
      </c>
      <c r="B353" s="147" t="s">
        <v>627</v>
      </c>
      <c r="C353" s="188"/>
    </row>
    <row r="354" spans="1:3">
      <c r="A354" s="149">
        <v>2960</v>
      </c>
      <c r="B354" s="147" t="s">
        <v>628</v>
      </c>
      <c r="C354" s="188"/>
    </row>
    <row r="355" spans="1:3">
      <c r="A355" s="149">
        <v>2965</v>
      </c>
      <c r="B355" s="147" t="s">
        <v>629</v>
      </c>
      <c r="C355" s="188"/>
    </row>
    <row r="356" spans="1:3">
      <c r="A356" s="149">
        <v>2970</v>
      </c>
      <c r="B356" s="147" t="s">
        <v>630</v>
      </c>
      <c r="C356" s="188"/>
    </row>
    <row r="357" spans="1:3">
      <c r="A357" s="149">
        <v>2975</v>
      </c>
      <c r="B357" s="147" t="s">
        <v>631</v>
      </c>
      <c r="C357" s="188"/>
    </row>
    <row r="358" spans="1:3">
      <c r="A358" s="149">
        <v>2985</v>
      </c>
      <c r="B358" s="147" t="s">
        <v>632</v>
      </c>
      <c r="C358" s="188"/>
    </row>
    <row r="359" spans="1:3">
      <c r="A359" s="149">
        <v>3000</v>
      </c>
      <c r="B359" s="147" t="s">
        <v>633</v>
      </c>
      <c r="C359" s="188"/>
    </row>
    <row r="360" spans="1:3">
      <c r="A360" s="149">
        <v>3005</v>
      </c>
      <c r="B360" s="147" t="s">
        <v>634</v>
      </c>
      <c r="C360" s="188"/>
    </row>
    <row r="361" spans="1:3">
      <c r="A361" s="149">
        <v>3020</v>
      </c>
      <c r="B361" s="147" t="s">
        <v>635</v>
      </c>
      <c r="C361" s="188"/>
    </row>
    <row r="362" spans="1:3">
      <c r="A362" s="149">
        <v>3025</v>
      </c>
      <c r="B362" s="147" t="s">
        <v>636</v>
      </c>
      <c r="C362" s="188"/>
    </row>
    <row r="363" spans="1:3">
      <c r="A363" s="149">
        <v>3030</v>
      </c>
      <c r="B363" s="147" t="s">
        <v>637</v>
      </c>
      <c r="C363" s="188"/>
    </row>
    <row r="364" spans="1:3">
      <c r="A364" s="149">
        <v>3040</v>
      </c>
      <c r="B364" s="147" t="s">
        <v>628</v>
      </c>
      <c r="C364" s="188"/>
    </row>
    <row r="365" spans="1:3">
      <c r="A365" s="149">
        <v>3080</v>
      </c>
      <c r="B365" s="147" t="s">
        <v>638</v>
      </c>
      <c r="C365" s="188"/>
    </row>
    <row r="366" spans="1:3">
      <c r="A366" s="149">
        <v>3110</v>
      </c>
      <c r="B366" s="147" t="s">
        <v>639</v>
      </c>
      <c r="C366" s="188"/>
    </row>
    <row r="367" spans="1:3">
      <c r="A367" s="149">
        <v>3120</v>
      </c>
      <c r="B367" s="147" t="s">
        <v>356</v>
      </c>
      <c r="C367" s="188"/>
    </row>
    <row r="368" spans="1:3">
      <c r="A368" s="149">
        <v>3125</v>
      </c>
      <c r="B368" s="147" t="s">
        <v>640</v>
      </c>
      <c r="C368" s="188"/>
    </row>
    <row r="369" spans="1:3">
      <c r="A369" s="149">
        <v>3130</v>
      </c>
      <c r="B369" s="147" t="s">
        <v>641</v>
      </c>
      <c r="C369" s="188"/>
    </row>
    <row r="370" spans="1:3">
      <c r="A370" s="149">
        <v>3140</v>
      </c>
      <c r="B370" s="147" t="s">
        <v>642</v>
      </c>
      <c r="C370" s="188"/>
    </row>
    <row r="371" spans="1:3">
      <c r="A371" s="149">
        <v>3155</v>
      </c>
      <c r="B371" s="147" t="s">
        <v>643</v>
      </c>
      <c r="C371" s="188"/>
    </row>
    <row r="372" spans="1:3">
      <c r="A372" s="149">
        <v>3160</v>
      </c>
      <c r="B372" s="147" t="s">
        <v>644</v>
      </c>
      <c r="C372" s="188"/>
    </row>
    <row r="373" spans="1:3">
      <c r="A373" s="149">
        <v>3175</v>
      </c>
      <c r="B373" s="147" t="s">
        <v>645</v>
      </c>
      <c r="C373" s="188"/>
    </row>
    <row r="374" spans="1:3">
      <c r="A374" s="149">
        <v>3180</v>
      </c>
      <c r="B374" s="147" t="s">
        <v>646</v>
      </c>
      <c r="C374" s="188"/>
    </row>
    <row r="375" spans="1:3">
      <c r="A375" s="149">
        <v>3185</v>
      </c>
      <c r="B375" s="147" t="s">
        <v>647</v>
      </c>
      <c r="C375" s="188"/>
    </row>
    <row r="376" spans="1:3">
      <c r="A376" s="149">
        <v>3195</v>
      </c>
      <c r="B376" s="147" t="s">
        <v>639</v>
      </c>
      <c r="C376" s="188"/>
    </row>
    <row r="377" spans="1:3">
      <c r="A377" s="149">
        <v>3225</v>
      </c>
      <c r="B377" s="147" t="s">
        <v>648</v>
      </c>
      <c r="C377" s="188"/>
    </row>
    <row r="378" spans="1:3">
      <c r="A378" s="149">
        <v>3230</v>
      </c>
      <c r="B378" s="147" t="s">
        <v>649</v>
      </c>
      <c r="C378" s="188"/>
    </row>
    <row r="379" spans="1:3">
      <c r="A379" s="149">
        <v>3235</v>
      </c>
      <c r="B379" s="147" t="s">
        <v>357</v>
      </c>
      <c r="C379" s="188"/>
    </row>
    <row r="380" spans="1:3">
      <c r="A380" s="149">
        <v>3240</v>
      </c>
      <c r="B380" s="147" t="s">
        <v>650</v>
      </c>
      <c r="C380" s="188"/>
    </row>
    <row r="381" spans="1:3">
      <c r="A381" s="149">
        <v>3260</v>
      </c>
      <c r="B381" s="147" t="s">
        <v>651</v>
      </c>
      <c r="C381" s="188"/>
    </row>
    <row r="382" spans="1:3">
      <c r="A382" s="149">
        <v>3265</v>
      </c>
      <c r="B382" s="147" t="s">
        <v>652</v>
      </c>
      <c r="C382" s="188"/>
    </row>
    <row r="383" spans="1:3">
      <c r="A383" s="149">
        <v>3270</v>
      </c>
      <c r="B383" s="147" t="s">
        <v>653</v>
      </c>
      <c r="C383" s="188"/>
    </row>
    <row r="384" spans="1:3">
      <c r="A384" s="149">
        <v>3275</v>
      </c>
      <c r="B384" s="147" t="s">
        <v>654</v>
      </c>
      <c r="C384" s="188"/>
    </row>
    <row r="385" spans="1:3">
      <c r="A385" s="149">
        <v>3280</v>
      </c>
      <c r="B385" s="147" t="s">
        <v>655</v>
      </c>
      <c r="C385" s="188"/>
    </row>
    <row r="386" spans="1:3">
      <c r="A386" s="149">
        <v>3295</v>
      </c>
      <c r="B386" s="147" t="s">
        <v>656</v>
      </c>
      <c r="C386" s="188"/>
    </row>
    <row r="387" spans="1:3">
      <c r="A387" s="149">
        <v>3305</v>
      </c>
      <c r="B387" s="147" t="s">
        <v>657</v>
      </c>
      <c r="C387" s="188"/>
    </row>
    <row r="388" spans="1:3">
      <c r="A388" s="149">
        <v>3315</v>
      </c>
      <c r="B388" s="147" t="s">
        <v>658</v>
      </c>
      <c r="C388" s="188"/>
    </row>
    <row r="389" spans="1:3">
      <c r="A389" s="149">
        <v>3320</v>
      </c>
      <c r="B389" s="147" t="s">
        <v>659</v>
      </c>
      <c r="C389" s="188"/>
    </row>
    <row r="390" spans="1:3">
      <c r="A390" s="149">
        <v>3325</v>
      </c>
      <c r="B390" s="147" t="s">
        <v>660</v>
      </c>
      <c r="C390" s="188"/>
    </row>
    <row r="391" spans="1:3">
      <c r="A391" s="149">
        <v>3330</v>
      </c>
      <c r="B391" s="147" t="s">
        <v>661</v>
      </c>
      <c r="C391" s="188"/>
    </row>
    <row r="392" spans="1:3">
      <c r="A392" s="149">
        <v>3335</v>
      </c>
      <c r="B392" s="147" t="s">
        <v>662</v>
      </c>
      <c r="C392" s="188"/>
    </row>
    <row r="393" spans="1:3">
      <c r="A393" s="149">
        <v>3340</v>
      </c>
      <c r="B393" s="147" t="s">
        <v>663</v>
      </c>
      <c r="C393" s="188"/>
    </row>
    <row r="394" spans="1:3">
      <c r="A394" s="149">
        <v>3345</v>
      </c>
      <c r="B394" s="147" t="s">
        <v>664</v>
      </c>
      <c r="C394" s="188"/>
    </row>
    <row r="395" spans="1:3">
      <c r="A395" s="149">
        <v>3350</v>
      </c>
      <c r="B395" s="147" t="s">
        <v>358</v>
      </c>
      <c r="C395" s="188"/>
    </row>
    <row r="396" spans="1:3">
      <c r="A396" s="149">
        <v>3355</v>
      </c>
      <c r="B396" s="147" t="s">
        <v>665</v>
      </c>
      <c r="C396" s="188"/>
    </row>
    <row r="397" spans="1:3">
      <c r="A397" s="149">
        <v>3360</v>
      </c>
      <c r="B397" s="147" t="s">
        <v>666</v>
      </c>
      <c r="C397" s="188"/>
    </row>
    <row r="398" spans="1:3">
      <c r="A398" s="149">
        <v>3365</v>
      </c>
      <c r="B398" s="147" t="s">
        <v>667</v>
      </c>
      <c r="C398" s="188"/>
    </row>
    <row r="399" spans="1:3">
      <c r="A399" s="149">
        <v>3370</v>
      </c>
      <c r="B399" s="147" t="s">
        <v>668</v>
      </c>
      <c r="C399" s="188"/>
    </row>
    <row r="400" spans="1:3">
      <c r="A400" s="149">
        <v>3415</v>
      </c>
      <c r="B400" s="147" t="s">
        <v>669</v>
      </c>
      <c r="C400" s="188"/>
    </row>
    <row r="401" spans="1:3">
      <c r="A401" s="149">
        <v>3420</v>
      </c>
      <c r="B401" s="147" t="s">
        <v>670</v>
      </c>
      <c r="C401" s="188"/>
    </row>
    <row r="402" spans="1:3">
      <c r="A402" s="149">
        <v>3425</v>
      </c>
      <c r="B402" s="147" t="s">
        <v>671</v>
      </c>
      <c r="C402" s="188"/>
    </row>
    <row r="403" spans="1:3">
      <c r="A403" s="149">
        <v>3430</v>
      </c>
      <c r="B403" s="147" t="s">
        <v>672</v>
      </c>
      <c r="C403" s="188"/>
    </row>
    <row r="404" spans="1:3">
      <c r="A404" s="149">
        <v>3435</v>
      </c>
      <c r="B404" s="147" t="s">
        <v>179</v>
      </c>
      <c r="C404" s="188"/>
    </row>
    <row r="405" spans="1:3">
      <c r="A405" s="149">
        <v>3440</v>
      </c>
      <c r="B405" s="147" t="s">
        <v>673</v>
      </c>
      <c r="C405" s="188"/>
    </row>
    <row r="406" spans="1:3">
      <c r="A406" s="149">
        <v>3442</v>
      </c>
      <c r="B406" s="147" t="s">
        <v>674</v>
      </c>
      <c r="C406" s="188"/>
    </row>
    <row r="407" spans="1:3">
      <c r="A407" s="149">
        <v>3445</v>
      </c>
      <c r="B407" s="147" t="s">
        <v>675</v>
      </c>
      <c r="C407" s="188"/>
    </row>
    <row r="408" spans="1:3">
      <c r="A408" s="149">
        <v>3450</v>
      </c>
      <c r="B408" s="147" t="s">
        <v>676</v>
      </c>
      <c r="C408" s="188"/>
    </row>
    <row r="409" spans="1:3">
      <c r="A409" s="149">
        <v>3455</v>
      </c>
      <c r="B409" s="147" t="s">
        <v>180</v>
      </c>
      <c r="C409" s="188"/>
    </row>
    <row r="410" spans="1:3">
      <c r="A410" s="149">
        <v>3495</v>
      </c>
      <c r="B410" s="147" t="s">
        <v>677</v>
      </c>
      <c r="C410" s="188"/>
    </row>
    <row r="411" spans="1:3">
      <c r="A411" s="149">
        <v>3500</v>
      </c>
      <c r="B411" s="147" t="s">
        <v>678</v>
      </c>
      <c r="C411" s="188"/>
    </row>
    <row r="412" spans="1:3">
      <c r="A412" s="149">
        <v>3505</v>
      </c>
      <c r="B412" s="147" t="s">
        <v>679</v>
      </c>
      <c r="C412" s="188"/>
    </row>
    <row r="413" spans="1:3">
      <c r="A413" s="149">
        <v>3515</v>
      </c>
      <c r="B413" s="147" t="s">
        <v>680</v>
      </c>
      <c r="C413" s="188"/>
    </row>
    <row r="414" spans="1:3">
      <c r="A414" s="149">
        <v>3520</v>
      </c>
      <c r="B414" s="147" t="s">
        <v>681</v>
      </c>
      <c r="C414" s="188"/>
    </row>
    <row r="415" spans="1:3">
      <c r="A415" s="149">
        <v>3530</v>
      </c>
      <c r="B415" s="147" t="s">
        <v>682</v>
      </c>
      <c r="C415" s="188"/>
    </row>
    <row r="416" spans="1:3">
      <c r="A416" s="149">
        <v>3550</v>
      </c>
      <c r="B416" s="147" t="s">
        <v>181</v>
      </c>
      <c r="C416" s="188"/>
    </row>
    <row r="417" spans="1:3">
      <c r="A417" s="149">
        <v>3555</v>
      </c>
      <c r="B417" s="147" t="s">
        <v>182</v>
      </c>
      <c r="C417" s="188"/>
    </row>
    <row r="418" spans="1:3">
      <c r="A418" s="149">
        <v>3557</v>
      </c>
      <c r="B418" s="147" t="s">
        <v>683</v>
      </c>
      <c r="C418" s="188"/>
    </row>
    <row r="419" spans="1:3">
      <c r="A419" s="149">
        <v>3560</v>
      </c>
      <c r="B419" s="147" t="s">
        <v>684</v>
      </c>
      <c r="C419" s="188"/>
    </row>
    <row r="420" spans="1:3">
      <c r="A420" s="149">
        <v>3565</v>
      </c>
      <c r="B420" s="147" t="s">
        <v>685</v>
      </c>
      <c r="C420" s="188"/>
    </row>
    <row r="421" spans="1:3">
      <c r="A421" s="149">
        <v>3570</v>
      </c>
      <c r="B421" s="147" t="s">
        <v>686</v>
      </c>
      <c r="C421" s="188"/>
    </row>
    <row r="422" spans="1:3">
      <c r="A422" s="149">
        <v>3585</v>
      </c>
      <c r="B422" s="147" t="s">
        <v>687</v>
      </c>
      <c r="C422" s="188"/>
    </row>
    <row r="423" spans="1:3">
      <c r="A423" s="149">
        <v>3590</v>
      </c>
      <c r="B423" s="147" t="s">
        <v>688</v>
      </c>
      <c r="C423" s="188"/>
    </row>
    <row r="424" spans="1:3">
      <c r="A424" s="149">
        <v>3600</v>
      </c>
      <c r="B424" s="147" t="s">
        <v>689</v>
      </c>
      <c r="C424" s="188"/>
    </row>
    <row r="425" spans="1:3">
      <c r="A425" s="149">
        <v>3605</v>
      </c>
      <c r="B425" s="147" t="s">
        <v>690</v>
      </c>
      <c r="C425" s="188"/>
    </row>
    <row r="426" spans="1:3">
      <c r="A426" s="149">
        <v>3615</v>
      </c>
      <c r="B426" s="147" t="s">
        <v>691</v>
      </c>
      <c r="C426" s="188"/>
    </row>
    <row r="427" spans="1:3">
      <c r="A427" s="149">
        <v>3625</v>
      </c>
      <c r="B427" s="147" t="s">
        <v>692</v>
      </c>
      <c r="C427" s="188"/>
    </row>
    <row r="428" spans="1:3">
      <c r="A428" s="149">
        <v>3670</v>
      </c>
      <c r="B428" s="147" t="s">
        <v>693</v>
      </c>
      <c r="C428" s="188"/>
    </row>
    <row r="429" spans="1:3">
      <c r="A429" s="149">
        <v>3685</v>
      </c>
      <c r="B429" s="147" t="s">
        <v>669</v>
      </c>
      <c r="C429" s="188"/>
    </row>
    <row r="430" spans="1:3">
      <c r="A430" s="149">
        <v>3700</v>
      </c>
      <c r="B430" s="147" t="s">
        <v>672</v>
      </c>
      <c r="C430" s="188"/>
    </row>
    <row r="431" spans="1:3">
      <c r="A431" s="149">
        <v>3705</v>
      </c>
      <c r="B431" s="147" t="s">
        <v>694</v>
      </c>
      <c r="C431" s="188"/>
    </row>
    <row r="432" spans="1:3">
      <c r="A432" s="149">
        <v>3710</v>
      </c>
      <c r="B432" s="147" t="s">
        <v>695</v>
      </c>
      <c r="C432" s="188"/>
    </row>
    <row r="433" spans="1:3">
      <c r="A433" s="149">
        <v>3712</v>
      </c>
      <c r="B433" s="147" t="s">
        <v>696</v>
      </c>
      <c r="C433" s="188"/>
    </row>
    <row r="434" spans="1:3">
      <c r="A434" s="149">
        <v>3715</v>
      </c>
      <c r="B434" s="147" t="s">
        <v>697</v>
      </c>
      <c r="C434" s="188"/>
    </row>
    <row r="435" spans="1:3">
      <c r="A435" s="149">
        <v>3720</v>
      </c>
      <c r="B435" s="147" t="s">
        <v>698</v>
      </c>
      <c r="C435" s="188"/>
    </row>
    <row r="436" spans="1:3">
      <c r="A436" s="149">
        <v>3725</v>
      </c>
      <c r="B436" s="147" t="s">
        <v>699</v>
      </c>
      <c r="C436" s="188"/>
    </row>
    <row r="437" spans="1:3">
      <c r="A437" s="149">
        <v>3729</v>
      </c>
      <c r="B437" s="147" t="s">
        <v>700</v>
      </c>
      <c r="C437" s="188"/>
    </row>
    <row r="438" spans="1:3">
      <c r="A438" s="149">
        <v>3750</v>
      </c>
      <c r="B438" s="147" t="s">
        <v>701</v>
      </c>
      <c r="C438" s="188"/>
    </row>
    <row r="439" spans="1:3">
      <c r="A439" s="149">
        <v>3760</v>
      </c>
      <c r="B439" s="147" t="s">
        <v>702</v>
      </c>
      <c r="C439" s="188"/>
    </row>
    <row r="440" spans="1:3">
      <c r="A440" s="149">
        <v>3765</v>
      </c>
      <c r="B440" s="147" t="s">
        <v>703</v>
      </c>
      <c r="C440" s="188"/>
    </row>
    <row r="441" spans="1:3">
      <c r="A441" s="149">
        <v>3770</v>
      </c>
      <c r="B441" s="147" t="s">
        <v>704</v>
      </c>
      <c r="C441" s="188"/>
    </row>
    <row r="442" spans="1:3">
      <c r="A442" s="149">
        <v>3775</v>
      </c>
      <c r="B442" s="147" t="s">
        <v>705</v>
      </c>
      <c r="C442" s="188"/>
    </row>
    <row r="443" spans="1:3">
      <c r="A443" s="149">
        <v>3780</v>
      </c>
      <c r="B443" s="147" t="s">
        <v>706</v>
      </c>
      <c r="C443" s="188"/>
    </row>
    <row r="444" spans="1:3">
      <c r="A444" s="149">
        <v>3790</v>
      </c>
      <c r="B444" s="147" t="s">
        <v>707</v>
      </c>
      <c r="C444" s="188"/>
    </row>
    <row r="445" spans="1:3">
      <c r="A445" s="149">
        <v>3800</v>
      </c>
      <c r="B445" s="147" t="s">
        <v>708</v>
      </c>
      <c r="C445" s="188"/>
    </row>
    <row r="446" spans="1:3">
      <c r="A446" s="149">
        <v>3805</v>
      </c>
      <c r="B446" s="147" t="s">
        <v>709</v>
      </c>
      <c r="C446" s="188"/>
    </row>
    <row r="447" spans="1:3">
      <c r="A447" s="149">
        <v>3810</v>
      </c>
      <c r="B447" s="147" t="s">
        <v>710</v>
      </c>
      <c r="C447" s="188"/>
    </row>
    <row r="448" spans="1:3">
      <c r="A448" s="149">
        <v>3815</v>
      </c>
      <c r="B448" s="147" t="s">
        <v>710</v>
      </c>
      <c r="C448" s="188"/>
    </row>
    <row r="449" spans="1:3">
      <c r="A449" s="149">
        <v>3820</v>
      </c>
      <c r="B449" s="147" t="s">
        <v>710</v>
      </c>
      <c r="C449" s="188"/>
    </row>
    <row r="450" spans="1:3">
      <c r="A450" s="149">
        <v>3825</v>
      </c>
      <c r="B450" s="147" t="s">
        <v>710</v>
      </c>
      <c r="C450" s="188"/>
    </row>
    <row r="451" spans="1:3">
      <c r="A451" s="149">
        <v>3840</v>
      </c>
      <c r="B451" s="147" t="s">
        <v>711</v>
      </c>
      <c r="C451" s="188"/>
    </row>
    <row r="452" spans="1:3">
      <c r="A452" s="149">
        <v>3850</v>
      </c>
      <c r="B452" s="147" t="s">
        <v>712</v>
      </c>
      <c r="C452" s="188"/>
    </row>
    <row r="453" spans="1:3">
      <c r="A453" s="149">
        <v>3860</v>
      </c>
      <c r="B453" s="147" t="s">
        <v>713</v>
      </c>
      <c r="C453" s="188"/>
    </row>
    <row r="454" spans="1:3">
      <c r="A454" s="149">
        <v>3865</v>
      </c>
      <c r="B454" s="147" t="s">
        <v>713</v>
      </c>
      <c r="C454" s="188"/>
    </row>
    <row r="455" spans="1:3">
      <c r="A455" s="149">
        <v>3870</v>
      </c>
      <c r="B455" s="147" t="s">
        <v>713</v>
      </c>
      <c r="C455" s="188"/>
    </row>
    <row r="456" spans="1:3">
      <c r="A456" s="149">
        <v>3875</v>
      </c>
      <c r="B456" s="147" t="s">
        <v>714</v>
      </c>
      <c r="C456" s="188"/>
    </row>
    <row r="457" spans="1:3">
      <c r="A457" s="149">
        <v>3880</v>
      </c>
      <c r="B457" s="147" t="s">
        <v>715</v>
      </c>
      <c r="C457" s="188"/>
    </row>
    <row r="458" spans="1:3">
      <c r="A458" s="149">
        <v>3885</v>
      </c>
      <c r="B458" s="147" t="s">
        <v>716</v>
      </c>
      <c r="C458" s="188"/>
    </row>
    <row r="459" spans="1:3">
      <c r="A459" s="149">
        <v>3890</v>
      </c>
      <c r="B459" s="147" t="s">
        <v>717</v>
      </c>
      <c r="C459" s="188"/>
    </row>
    <row r="460" spans="1:3">
      <c r="A460" s="149">
        <v>3895</v>
      </c>
      <c r="B460" s="147" t="s">
        <v>359</v>
      </c>
      <c r="C460" s="188"/>
    </row>
    <row r="461" spans="1:3">
      <c r="A461" s="149">
        <v>3900</v>
      </c>
      <c r="B461" s="147" t="s">
        <v>718</v>
      </c>
      <c r="C461" s="188"/>
    </row>
    <row r="462" spans="1:3">
      <c r="A462" s="149">
        <v>3905</v>
      </c>
      <c r="B462" s="147" t="s">
        <v>719</v>
      </c>
      <c r="C462" s="188"/>
    </row>
    <row r="463" spans="1:3">
      <c r="A463" s="149">
        <v>3910</v>
      </c>
      <c r="B463" s="147" t="s">
        <v>720</v>
      </c>
      <c r="C463" s="188"/>
    </row>
    <row r="464" spans="1:3">
      <c r="A464" s="149">
        <v>3960</v>
      </c>
      <c r="B464" s="147" t="s">
        <v>721</v>
      </c>
      <c r="C464" s="188"/>
    </row>
    <row r="465" spans="1:3">
      <c r="A465" s="149">
        <v>3965</v>
      </c>
      <c r="B465" s="147" t="s">
        <v>722</v>
      </c>
      <c r="C465" s="188"/>
    </row>
    <row r="466" spans="1:3">
      <c r="A466" s="149">
        <v>3970</v>
      </c>
      <c r="B466" s="147" t="s">
        <v>723</v>
      </c>
      <c r="C466" s="188"/>
    </row>
    <row r="467" spans="1:3">
      <c r="A467" s="149">
        <v>3975</v>
      </c>
      <c r="B467" s="147" t="s">
        <v>724</v>
      </c>
      <c r="C467" s="188"/>
    </row>
    <row r="468" spans="1:3">
      <c r="A468" s="149">
        <v>3980</v>
      </c>
      <c r="B468" s="147" t="s">
        <v>725</v>
      </c>
      <c r="C468" s="188"/>
    </row>
    <row r="469" spans="1:3">
      <c r="A469" s="149">
        <v>3990</v>
      </c>
      <c r="B469" s="147" t="s">
        <v>726</v>
      </c>
      <c r="C469" s="188"/>
    </row>
    <row r="470" spans="1:3">
      <c r="A470" s="149">
        <v>3992</v>
      </c>
      <c r="B470" s="147" t="s">
        <v>727</v>
      </c>
      <c r="C470" s="188"/>
    </row>
    <row r="471" spans="1:3">
      <c r="A471" s="149">
        <v>3995</v>
      </c>
      <c r="B471" s="147" t="s">
        <v>728</v>
      </c>
      <c r="C471" s="188"/>
    </row>
    <row r="472" spans="1:3">
      <c r="A472" s="149">
        <v>4000</v>
      </c>
      <c r="B472" s="147" t="s">
        <v>729</v>
      </c>
      <c r="C472" s="188"/>
    </row>
    <row r="473" spans="1:3">
      <c r="A473" s="149">
        <v>4005</v>
      </c>
      <c r="B473" s="147" t="s">
        <v>730</v>
      </c>
      <c r="C473" s="188"/>
    </row>
    <row r="474" spans="1:3">
      <c r="A474" s="149">
        <v>4030</v>
      </c>
      <c r="B474" s="147" t="s">
        <v>708</v>
      </c>
      <c r="C474" s="188"/>
    </row>
    <row r="475" spans="1:3">
      <c r="A475" s="149">
        <v>4045</v>
      </c>
      <c r="B475" s="147" t="s">
        <v>731</v>
      </c>
      <c r="C475" s="188"/>
    </row>
    <row r="476" spans="1:3">
      <c r="A476" s="149">
        <v>4050</v>
      </c>
      <c r="B476" s="147" t="s">
        <v>732</v>
      </c>
      <c r="C476" s="188"/>
    </row>
    <row r="477" spans="1:3">
      <c r="A477" s="149">
        <v>4055</v>
      </c>
      <c r="B477" s="147" t="s">
        <v>733</v>
      </c>
      <c r="C477" s="188"/>
    </row>
    <row r="478" spans="1:3">
      <c r="A478" s="149">
        <v>4065</v>
      </c>
      <c r="B478" s="147" t="s">
        <v>734</v>
      </c>
      <c r="C478" s="188"/>
    </row>
    <row r="479" spans="1:3">
      <c r="A479" s="149">
        <v>4070</v>
      </c>
      <c r="B479" s="147" t="s">
        <v>735</v>
      </c>
      <c r="C479" s="188"/>
    </row>
    <row r="480" spans="1:3">
      <c r="A480" s="149">
        <v>4075</v>
      </c>
      <c r="B480" s="147" t="s">
        <v>736</v>
      </c>
      <c r="C480" s="188"/>
    </row>
    <row r="481" spans="1:3">
      <c r="A481" s="149">
        <v>4080</v>
      </c>
      <c r="B481" s="147" t="s">
        <v>737</v>
      </c>
      <c r="C481" s="188"/>
    </row>
    <row r="482" spans="1:3">
      <c r="A482" s="149">
        <v>4085</v>
      </c>
      <c r="B482" s="147" t="s">
        <v>738</v>
      </c>
      <c r="C482" s="188"/>
    </row>
    <row r="483" spans="1:3">
      <c r="A483" s="149">
        <v>4100</v>
      </c>
      <c r="B483" s="147" t="s">
        <v>739</v>
      </c>
      <c r="C483" s="188"/>
    </row>
    <row r="484" spans="1:3">
      <c r="A484" s="149">
        <v>4105</v>
      </c>
      <c r="B484" s="147" t="s">
        <v>740</v>
      </c>
      <c r="C484" s="188"/>
    </row>
    <row r="485" spans="1:3">
      <c r="A485" s="149">
        <v>4107</v>
      </c>
      <c r="B485" s="147" t="s">
        <v>741</v>
      </c>
      <c r="C485" s="188"/>
    </row>
    <row r="486" spans="1:3">
      <c r="A486" s="149">
        <v>4110</v>
      </c>
      <c r="B486" s="147" t="s">
        <v>742</v>
      </c>
      <c r="C486" s="188"/>
    </row>
    <row r="487" spans="1:3">
      <c r="A487" s="149">
        <v>4115</v>
      </c>
      <c r="B487" s="147" t="s">
        <v>743</v>
      </c>
      <c r="C487" s="188"/>
    </row>
    <row r="488" spans="1:3">
      <c r="A488" s="149">
        <v>4120</v>
      </c>
      <c r="B488" s="147" t="s">
        <v>744</v>
      </c>
      <c r="C488" s="188"/>
    </row>
    <row r="489" spans="1:3">
      <c r="A489" s="149">
        <v>4135</v>
      </c>
      <c r="B489" s="147" t="s">
        <v>745</v>
      </c>
      <c r="C489" s="188"/>
    </row>
    <row r="490" spans="1:3">
      <c r="A490" s="149">
        <v>4140</v>
      </c>
      <c r="B490" s="147" t="s">
        <v>746</v>
      </c>
      <c r="C490" s="188"/>
    </row>
    <row r="491" spans="1:3">
      <c r="A491" s="149">
        <v>4150</v>
      </c>
      <c r="B491" s="147" t="s">
        <v>747</v>
      </c>
      <c r="C491" s="188"/>
    </row>
    <row r="492" spans="1:3">
      <c r="A492" s="149">
        <v>4155</v>
      </c>
      <c r="B492" s="147" t="s">
        <v>747</v>
      </c>
      <c r="C492" s="188"/>
    </row>
    <row r="493" spans="1:3">
      <c r="A493" s="149">
        <v>4165</v>
      </c>
      <c r="B493" s="147" t="s">
        <v>748</v>
      </c>
      <c r="C493" s="188"/>
    </row>
    <row r="494" spans="1:3">
      <c r="A494" s="149">
        <v>4175</v>
      </c>
      <c r="B494" s="147" t="s">
        <v>749</v>
      </c>
      <c r="C494" s="188"/>
    </row>
    <row r="495" spans="1:3">
      <c r="A495" s="149">
        <v>4220</v>
      </c>
      <c r="B495" s="147" t="s">
        <v>750</v>
      </c>
      <c r="C495" s="188"/>
    </row>
    <row r="496" spans="1:3">
      <c r="A496" s="149">
        <v>4235</v>
      </c>
      <c r="B496" s="147" t="s">
        <v>721</v>
      </c>
      <c r="C496" s="188"/>
    </row>
    <row r="497" spans="1:3">
      <c r="A497" s="149">
        <v>4260</v>
      </c>
      <c r="B497" s="147" t="s">
        <v>724</v>
      </c>
      <c r="C497" s="188"/>
    </row>
    <row r="498" spans="1:3">
      <c r="A498" s="149">
        <v>4265</v>
      </c>
      <c r="B498" s="147" t="s">
        <v>183</v>
      </c>
      <c r="C498" s="188"/>
    </row>
    <row r="499" spans="1:3">
      <c r="A499" s="149">
        <v>4270</v>
      </c>
      <c r="B499" s="147" t="s">
        <v>751</v>
      </c>
      <c r="C499" s="188"/>
    </row>
    <row r="500" spans="1:3">
      <c r="A500" s="149">
        <v>4272</v>
      </c>
      <c r="B500" s="147" t="s">
        <v>752</v>
      </c>
      <c r="C500" s="188"/>
    </row>
    <row r="501" spans="1:3">
      <c r="A501" s="149">
        <v>4275</v>
      </c>
      <c r="B501" s="147" t="s">
        <v>753</v>
      </c>
      <c r="C501" s="188"/>
    </row>
    <row r="502" spans="1:3">
      <c r="A502" s="149">
        <v>4280</v>
      </c>
      <c r="B502" s="147" t="s">
        <v>754</v>
      </c>
      <c r="C502" s="188"/>
    </row>
    <row r="503" spans="1:3">
      <c r="A503" s="149">
        <v>4285</v>
      </c>
      <c r="B503" s="147" t="s">
        <v>755</v>
      </c>
      <c r="C503" s="188"/>
    </row>
    <row r="504" spans="1:3">
      <c r="A504" s="149">
        <v>4289</v>
      </c>
      <c r="B504" s="147" t="s">
        <v>756</v>
      </c>
      <c r="C504" s="188"/>
    </row>
    <row r="505" spans="1:3">
      <c r="A505" s="149">
        <v>4310</v>
      </c>
      <c r="B505" s="147" t="s">
        <v>757</v>
      </c>
      <c r="C505" s="188"/>
    </row>
    <row r="506" spans="1:3">
      <c r="A506" s="149">
        <v>4320</v>
      </c>
      <c r="B506" s="147" t="s">
        <v>758</v>
      </c>
      <c r="C506" s="188"/>
    </row>
    <row r="507" spans="1:3">
      <c r="A507" s="149">
        <v>4325</v>
      </c>
      <c r="B507" s="147" t="s">
        <v>759</v>
      </c>
      <c r="C507" s="188"/>
    </row>
    <row r="508" spans="1:3">
      <c r="A508" s="149">
        <v>4330</v>
      </c>
      <c r="B508" s="147" t="s">
        <v>760</v>
      </c>
      <c r="C508" s="188"/>
    </row>
    <row r="509" spans="1:3">
      <c r="A509" s="149">
        <v>4335</v>
      </c>
      <c r="B509" s="147" t="s">
        <v>761</v>
      </c>
      <c r="C509" s="188"/>
    </row>
    <row r="510" spans="1:3">
      <c r="A510" s="149">
        <v>4340</v>
      </c>
      <c r="B510" s="147" t="s">
        <v>762</v>
      </c>
      <c r="C510" s="188"/>
    </row>
    <row r="511" spans="1:3">
      <c r="A511" s="149">
        <v>4350</v>
      </c>
      <c r="B511" s="147" t="s">
        <v>763</v>
      </c>
      <c r="C511" s="188"/>
    </row>
    <row r="512" spans="1:3">
      <c r="A512" s="149">
        <v>4367</v>
      </c>
      <c r="B512" s="147" t="s">
        <v>764</v>
      </c>
      <c r="C512" s="188">
        <v>-3095.16</v>
      </c>
    </row>
    <row r="513" spans="1:3">
      <c r="A513" s="149">
        <v>4369</v>
      </c>
      <c r="B513" s="147" t="s">
        <v>765</v>
      </c>
      <c r="C513" s="188"/>
    </row>
    <row r="514" spans="1:3">
      <c r="A514" s="149">
        <v>4371</v>
      </c>
      <c r="B514" s="147" t="s">
        <v>766</v>
      </c>
      <c r="C514" s="188"/>
    </row>
    <row r="515" spans="1:3">
      <c r="A515" s="149">
        <v>4373</v>
      </c>
      <c r="B515" s="147" t="s">
        <v>767</v>
      </c>
      <c r="C515" s="188"/>
    </row>
    <row r="516" spans="1:3">
      <c r="A516" s="149">
        <v>4375</v>
      </c>
      <c r="B516" s="147" t="s">
        <v>184</v>
      </c>
      <c r="C516" s="188"/>
    </row>
    <row r="517" spans="1:3">
      <c r="A517" s="149">
        <v>4377</v>
      </c>
      <c r="B517" s="147" t="s">
        <v>185</v>
      </c>
      <c r="C517" s="188"/>
    </row>
    <row r="518" spans="1:3">
      <c r="A518" s="149">
        <v>4379</v>
      </c>
      <c r="B518" s="147" t="s">
        <v>768</v>
      </c>
      <c r="C518" s="188"/>
    </row>
    <row r="519" spans="1:3">
      <c r="A519" s="149">
        <v>4381</v>
      </c>
      <c r="B519" s="147" t="s">
        <v>769</v>
      </c>
      <c r="C519" s="188"/>
    </row>
    <row r="520" spans="1:3">
      <c r="A520" s="149">
        <v>4383</v>
      </c>
      <c r="B520" s="147" t="s">
        <v>186</v>
      </c>
      <c r="C520" s="188"/>
    </row>
    <row r="521" spans="1:3">
      <c r="A521" s="149">
        <v>4385</v>
      </c>
      <c r="B521" s="147" t="s">
        <v>187</v>
      </c>
      <c r="C521" s="188"/>
    </row>
    <row r="522" spans="1:3">
      <c r="A522" s="149">
        <v>4387</v>
      </c>
      <c r="B522" s="147" t="s">
        <v>770</v>
      </c>
      <c r="C522" s="188">
        <v>-579668.88</v>
      </c>
    </row>
    <row r="523" spans="1:3">
      <c r="A523" s="149">
        <v>4389</v>
      </c>
      <c r="B523" s="147" t="s">
        <v>188</v>
      </c>
      <c r="C523" s="188">
        <v>82876.97</v>
      </c>
    </row>
    <row r="524" spans="1:3">
      <c r="A524" s="149">
        <v>4391</v>
      </c>
      <c r="B524" s="147" t="s">
        <v>771</v>
      </c>
      <c r="C524" s="188"/>
    </row>
    <row r="525" spans="1:3">
      <c r="A525" s="149">
        <v>4393</v>
      </c>
      <c r="B525" s="147" t="s">
        <v>772</v>
      </c>
      <c r="C525" s="188"/>
    </row>
    <row r="526" spans="1:3">
      <c r="A526" s="149">
        <v>4395</v>
      </c>
      <c r="B526" s="147" t="s">
        <v>773</v>
      </c>
      <c r="C526" s="188"/>
    </row>
    <row r="527" spans="1:3">
      <c r="A527" s="149">
        <v>4417</v>
      </c>
      <c r="B527" s="147" t="s">
        <v>774</v>
      </c>
      <c r="C527" s="188">
        <v>2539.41</v>
      </c>
    </row>
    <row r="528" spans="1:3">
      <c r="A528" s="149">
        <v>4419</v>
      </c>
      <c r="B528" s="147" t="s">
        <v>775</v>
      </c>
      <c r="C528" s="188"/>
    </row>
    <row r="529" spans="1:3">
      <c r="A529" s="149">
        <v>4421</v>
      </c>
      <c r="B529" s="147" t="s">
        <v>776</v>
      </c>
      <c r="C529" s="188"/>
    </row>
    <row r="530" spans="1:3">
      <c r="A530" s="149">
        <v>4423</v>
      </c>
      <c r="B530" s="147" t="s">
        <v>777</v>
      </c>
      <c r="C530" s="188"/>
    </row>
    <row r="531" spans="1:3">
      <c r="A531" s="149">
        <v>4425</v>
      </c>
      <c r="B531" s="147" t="s">
        <v>360</v>
      </c>
      <c r="C531" s="188"/>
    </row>
    <row r="532" spans="1:3">
      <c r="A532" s="149">
        <v>4427</v>
      </c>
      <c r="B532" s="147" t="s">
        <v>189</v>
      </c>
      <c r="C532" s="188">
        <v>-1</v>
      </c>
    </row>
    <row r="533" spans="1:3">
      <c r="A533" s="149">
        <v>4429</v>
      </c>
      <c r="B533" s="147" t="s">
        <v>778</v>
      </c>
      <c r="C533" s="188"/>
    </row>
    <row r="534" spans="1:3">
      <c r="A534" s="149">
        <v>4431</v>
      </c>
      <c r="B534" s="147" t="s">
        <v>779</v>
      </c>
      <c r="C534" s="188"/>
    </row>
    <row r="535" spans="1:3">
      <c r="A535" s="149">
        <v>4433</v>
      </c>
      <c r="B535" s="147" t="s">
        <v>190</v>
      </c>
      <c r="C535" s="188"/>
    </row>
    <row r="536" spans="1:3">
      <c r="A536" s="149">
        <v>4435</v>
      </c>
      <c r="B536" s="147" t="s">
        <v>361</v>
      </c>
      <c r="C536" s="188"/>
    </row>
    <row r="537" spans="1:3">
      <c r="A537" s="149">
        <v>4437</v>
      </c>
      <c r="B537" s="147" t="s">
        <v>780</v>
      </c>
      <c r="C537" s="188">
        <v>-14529.9</v>
      </c>
    </row>
    <row r="538" spans="1:3">
      <c r="A538" s="149">
        <v>4439</v>
      </c>
      <c r="B538" s="147" t="s">
        <v>362</v>
      </c>
      <c r="C538" s="188">
        <v>78003.34</v>
      </c>
    </row>
    <row r="539" spans="1:3">
      <c r="A539" s="149">
        <v>4443</v>
      </c>
      <c r="B539" s="147" t="s">
        <v>781</v>
      </c>
      <c r="C539" s="188"/>
    </row>
    <row r="540" spans="1:3">
      <c r="A540" s="149">
        <v>4460</v>
      </c>
      <c r="B540" s="147" t="s">
        <v>782</v>
      </c>
      <c r="C540" s="188"/>
    </row>
    <row r="541" spans="1:3">
      <c r="A541" s="149">
        <v>4475</v>
      </c>
      <c r="B541" s="147" t="s">
        <v>783</v>
      </c>
      <c r="C541" s="188"/>
    </row>
    <row r="542" spans="1:3">
      <c r="A542" s="149">
        <v>4485</v>
      </c>
      <c r="B542" s="147" t="s">
        <v>784</v>
      </c>
      <c r="C542" s="188"/>
    </row>
    <row r="543" spans="1:3">
      <c r="A543" s="149">
        <v>4490</v>
      </c>
      <c r="B543" s="147" t="s">
        <v>785</v>
      </c>
      <c r="C543" s="188"/>
    </row>
    <row r="544" spans="1:3">
      <c r="A544" s="149">
        <v>4515</v>
      </c>
      <c r="B544" s="147" t="s">
        <v>191</v>
      </c>
      <c r="C544" s="188">
        <v>-557756.66</v>
      </c>
    </row>
    <row r="545" spans="1:3">
      <c r="A545" s="149">
        <v>4519</v>
      </c>
      <c r="B545" s="147" t="s">
        <v>786</v>
      </c>
      <c r="C545" s="188"/>
    </row>
    <row r="546" spans="1:3">
      <c r="A546" s="149">
        <v>4520</v>
      </c>
      <c r="B546" s="147" t="s">
        <v>363</v>
      </c>
      <c r="C546" s="188">
        <v>-970471.75</v>
      </c>
    </row>
    <row r="547" spans="1:3">
      <c r="A547" s="149">
        <v>4521</v>
      </c>
      <c r="B547" s="147" t="s">
        <v>787</v>
      </c>
      <c r="C547" s="188"/>
    </row>
    <row r="548" spans="1:3">
      <c r="A548" s="149">
        <v>4522</v>
      </c>
      <c r="B548" s="147" t="s">
        <v>788</v>
      </c>
      <c r="C548" s="188"/>
    </row>
    <row r="549" spans="1:3">
      <c r="A549" s="149">
        <v>4523</v>
      </c>
      <c r="B549" s="147" t="s">
        <v>789</v>
      </c>
      <c r="C549" s="188"/>
    </row>
    <row r="550" spans="1:3">
      <c r="A550" s="149">
        <v>4524</v>
      </c>
      <c r="B550" s="147" t="s">
        <v>790</v>
      </c>
      <c r="C550" s="188"/>
    </row>
    <row r="551" spans="1:3">
      <c r="A551" s="149">
        <v>4525</v>
      </c>
      <c r="B551" s="147" t="s">
        <v>192</v>
      </c>
      <c r="C551" s="188">
        <v>-2262435.23</v>
      </c>
    </row>
    <row r="552" spans="1:3">
      <c r="A552" s="149">
        <v>4526</v>
      </c>
      <c r="B552" s="147" t="s">
        <v>791</v>
      </c>
      <c r="C552" s="188"/>
    </row>
    <row r="553" spans="1:3">
      <c r="A553" s="149">
        <v>4527</v>
      </c>
      <c r="B553" s="147" t="s">
        <v>792</v>
      </c>
      <c r="C553" s="188">
        <v>-24562.1</v>
      </c>
    </row>
    <row r="554" spans="1:3">
      <c r="A554" s="149">
        <v>4528</v>
      </c>
      <c r="B554" s="147" t="s">
        <v>793</v>
      </c>
      <c r="C554" s="188"/>
    </row>
    <row r="555" spans="1:3">
      <c r="A555" s="149">
        <v>4535</v>
      </c>
      <c r="B555" s="147" t="s">
        <v>193</v>
      </c>
      <c r="C555" s="188">
        <v>-355971898.39999998</v>
      </c>
    </row>
    <row r="556" spans="1:3">
      <c r="A556" s="149">
        <v>4545</v>
      </c>
      <c r="B556" s="147" t="s">
        <v>194</v>
      </c>
      <c r="C556" s="188">
        <v>-10644.4</v>
      </c>
    </row>
    <row r="557" spans="1:3">
      <c r="A557" s="149">
        <v>4547</v>
      </c>
      <c r="B557" s="147" t="s">
        <v>794</v>
      </c>
      <c r="C557" s="188"/>
    </row>
    <row r="558" spans="1:3">
      <c r="A558" s="149">
        <v>4548</v>
      </c>
      <c r="B558" s="147" t="s">
        <v>795</v>
      </c>
      <c r="C558" s="188"/>
    </row>
    <row r="559" spans="1:3">
      <c r="A559" s="149">
        <v>4555</v>
      </c>
      <c r="B559" s="147" t="s">
        <v>364</v>
      </c>
      <c r="C559" s="188"/>
    </row>
    <row r="560" spans="1:3">
      <c r="A560" s="149">
        <v>4560</v>
      </c>
      <c r="B560" s="147" t="s">
        <v>796</v>
      </c>
      <c r="C560" s="188">
        <v>-27546.6</v>
      </c>
    </row>
    <row r="561" spans="1:3">
      <c r="A561" s="149">
        <v>4565</v>
      </c>
      <c r="B561" s="147" t="s">
        <v>797</v>
      </c>
      <c r="C561" s="188"/>
    </row>
    <row r="562" spans="1:3">
      <c r="A562" s="149">
        <v>4580</v>
      </c>
      <c r="B562" s="147" t="s">
        <v>798</v>
      </c>
      <c r="C562" s="188"/>
    </row>
    <row r="563" spans="1:3">
      <c r="A563" s="149">
        <v>4585</v>
      </c>
      <c r="B563" s="147" t="s">
        <v>799</v>
      </c>
      <c r="C563" s="188">
        <v>-3080000</v>
      </c>
    </row>
    <row r="564" spans="1:3">
      <c r="A564" s="149">
        <v>4595</v>
      </c>
      <c r="B564" s="147" t="s">
        <v>195</v>
      </c>
      <c r="C564" s="188"/>
    </row>
    <row r="565" spans="1:3">
      <c r="A565" s="149">
        <v>4600</v>
      </c>
      <c r="B565" s="147" t="s">
        <v>800</v>
      </c>
      <c r="C565" s="188"/>
    </row>
    <row r="566" spans="1:3">
      <c r="A566" s="149">
        <v>4612</v>
      </c>
      <c r="B566" s="147" t="s">
        <v>196</v>
      </c>
      <c r="C566" s="188"/>
    </row>
    <row r="567" spans="1:3">
      <c r="A567" s="149">
        <v>4614</v>
      </c>
      <c r="B567" s="147" t="s">
        <v>801</v>
      </c>
      <c r="C567" s="188"/>
    </row>
    <row r="568" spans="1:3">
      <c r="A568" s="149">
        <v>4616</v>
      </c>
      <c r="B568" s="147" t="s">
        <v>802</v>
      </c>
      <c r="C568" s="188"/>
    </row>
    <row r="569" spans="1:3">
      <c r="A569" s="149">
        <v>4617</v>
      </c>
      <c r="B569" s="147" t="s">
        <v>803</v>
      </c>
      <c r="C569" s="188"/>
    </row>
    <row r="570" spans="1:3">
      <c r="A570" s="149">
        <v>4618</v>
      </c>
      <c r="B570" s="147" t="s">
        <v>804</v>
      </c>
      <c r="C570" s="188"/>
    </row>
    <row r="571" spans="1:3">
      <c r="A571" s="149">
        <v>4619</v>
      </c>
      <c r="B571" s="147" t="s">
        <v>805</v>
      </c>
      <c r="C571" s="188"/>
    </row>
    <row r="572" spans="1:3">
      <c r="A572" s="149">
        <v>4620</v>
      </c>
      <c r="B572" s="147" t="s">
        <v>806</v>
      </c>
      <c r="C572" s="188"/>
    </row>
    <row r="573" spans="1:3">
      <c r="A573" s="149">
        <v>4622</v>
      </c>
      <c r="B573" s="147" t="s">
        <v>807</v>
      </c>
      <c r="C573" s="188"/>
    </row>
    <row r="574" spans="1:3">
      <c r="A574" s="149">
        <v>4623</v>
      </c>
      <c r="B574" s="147" t="s">
        <v>808</v>
      </c>
      <c r="C574" s="188"/>
    </row>
    <row r="575" spans="1:3">
      <c r="A575" s="149">
        <v>4624</v>
      </c>
      <c r="B575" s="147" t="s">
        <v>809</v>
      </c>
      <c r="C575" s="188"/>
    </row>
    <row r="576" spans="1:3">
      <c r="A576" s="149">
        <v>4626</v>
      </c>
      <c r="B576" s="147" t="s">
        <v>810</v>
      </c>
      <c r="C576" s="188"/>
    </row>
    <row r="577" spans="1:3">
      <c r="A577" s="149">
        <v>4628</v>
      </c>
      <c r="B577" s="147" t="s">
        <v>197</v>
      </c>
      <c r="C577" s="188">
        <v>-82705.350000000006</v>
      </c>
    </row>
    <row r="578" spans="1:3">
      <c r="A578" s="149">
        <v>4630</v>
      </c>
      <c r="B578" s="147" t="s">
        <v>811</v>
      </c>
      <c r="C578" s="188"/>
    </row>
    <row r="579" spans="1:3">
      <c r="A579" s="149">
        <v>4634</v>
      </c>
      <c r="B579" s="147" t="s">
        <v>365</v>
      </c>
      <c r="C579" s="188"/>
    </row>
    <row r="580" spans="1:3">
      <c r="A580" s="149">
        <v>4635</v>
      </c>
      <c r="B580" s="147" t="e">
        <v>#N/A</v>
      </c>
      <c r="C580" s="188">
        <v>-10.7</v>
      </c>
    </row>
    <row r="581" spans="1:3">
      <c r="A581" s="149">
        <v>4636</v>
      </c>
      <c r="B581" s="147" t="s">
        <v>366</v>
      </c>
      <c r="C581" s="188"/>
    </row>
    <row r="582" spans="1:3">
      <c r="A582" s="149">
        <v>4637</v>
      </c>
      <c r="B582" s="147" t="s">
        <v>367</v>
      </c>
      <c r="C582" s="188"/>
    </row>
    <row r="583" spans="1:3">
      <c r="A583" s="149">
        <v>4638</v>
      </c>
      <c r="B583" s="147" t="s">
        <v>812</v>
      </c>
      <c r="C583" s="188"/>
    </row>
    <row r="584" spans="1:3">
      <c r="A584" s="149">
        <v>4639</v>
      </c>
      <c r="B584" s="147" t="s">
        <v>368</v>
      </c>
      <c r="C584" s="188"/>
    </row>
    <row r="585" spans="1:3">
      <c r="A585" s="149">
        <v>4640</v>
      </c>
      <c r="B585" s="147" t="s">
        <v>813</v>
      </c>
      <c r="C585" s="188"/>
    </row>
    <row r="586" spans="1:3">
      <c r="A586" s="149">
        <v>4659</v>
      </c>
      <c r="B586" s="147" t="s">
        <v>198</v>
      </c>
      <c r="C586" s="188"/>
    </row>
    <row r="587" spans="1:3">
      <c r="A587" s="149">
        <v>4661</v>
      </c>
      <c r="B587" s="147" t="s">
        <v>199</v>
      </c>
      <c r="C587" s="188">
        <v>4542</v>
      </c>
    </row>
    <row r="588" spans="1:3">
      <c r="A588" s="149">
        <v>4680</v>
      </c>
      <c r="B588" s="147" t="s">
        <v>814</v>
      </c>
      <c r="C588" s="188"/>
    </row>
    <row r="589" spans="1:3">
      <c r="A589" s="149">
        <v>4685</v>
      </c>
      <c r="B589" s="147" t="s">
        <v>815</v>
      </c>
      <c r="C589" s="188"/>
    </row>
    <row r="590" spans="1:3">
      <c r="A590" s="149">
        <v>4690</v>
      </c>
      <c r="B590" s="147" t="s">
        <v>816</v>
      </c>
      <c r="C590" s="188"/>
    </row>
    <row r="591" spans="1:3">
      <c r="A591" s="149">
        <v>4695</v>
      </c>
      <c r="B591" s="147" t="s">
        <v>817</v>
      </c>
      <c r="C591" s="188"/>
    </row>
    <row r="592" spans="1:3">
      <c r="A592" s="149">
        <v>4715</v>
      </c>
      <c r="B592" s="147" t="s">
        <v>818</v>
      </c>
      <c r="C592" s="188"/>
    </row>
    <row r="593" spans="1:3">
      <c r="A593" s="149">
        <v>4735</v>
      </c>
      <c r="B593" s="147" t="s">
        <v>819</v>
      </c>
      <c r="C593" s="188"/>
    </row>
    <row r="594" spans="1:3">
      <c r="A594" s="149">
        <v>4760</v>
      </c>
      <c r="B594" s="147" t="s">
        <v>200</v>
      </c>
      <c r="C594" s="188">
        <v>-1000</v>
      </c>
    </row>
    <row r="595" spans="1:3">
      <c r="A595" s="149">
        <v>4775</v>
      </c>
      <c r="B595" s="147" t="s">
        <v>820</v>
      </c>
      <c r="C595" s="188"/>
    </row>
    <row r="596" spans="1:3">
      <c r="A596" s="149">
        <v>4780</v>
      </c>
      <c r="B596" s="147" t="s">
        <v>201</v>
      </c>
      <c r="C596" s="188"/>
    </row>
    <row r="597" spans="1:3">
      <c r="A597" s="149">
        <v>4785</v>
      </c>
      <c r="B597" s="147" t="s">
        <v>202</v>
      </c>
      <c r="C597" s="188">
        <v>-23029300.760000002</v>
      </c>
    </row>
    <row r="598" spans="1:3">
      <c r="A598" s="149">
        <v>4805</v>
      </c>
      <c r="B598" s="147" t="s">
        <v>821</v>
      </c>
      <c r="C598" s="188"/>
    </row>
    <row r="599" spans="1:3">
      <c r="A599" s="149">
        <v>4998</v>
      </c>
      <c r="B599" s="147" t="s">
        <v>822</v>
      </c>
      <c r="C599" s="188">
        <v>231441041.81</v>
      </c>
    </row>
    <row r="600" spans="1:3">
      <c r="A600" s="149">
        <v>5020</v>
      </c>
      <c r="B600" s="147" t="s">
        <v>823</v>
      </c>
      <c r="C600" s="188"/>
    </row>
    <row r="601" spans="1:3">
      <c r="A601" s="149">
        <v>5025</v>
      </c>
      <c r="B601" s="147" t="s">
        <v>824</v>
      </c>
      <c r="C601" s="188"/>
    </row>
    <row r="602" spans="1:3">
      <c r="A602" s="149">
        <v>5030</v>
      </c>
      <c r="B602" s="147" t="s">
        <v>203</v>
      </c>
      <c r="C602" s="188"/>
    </row>
    <row r="603" spans="1:3">
      <c r="A603" s="149">
        <v>5035</v>
      </c>
      <c r="B603" s="147" t="s">
        <v>825</v>
      </c>
      <c r="C603" s="188"/>
    </row>
    <row r="604" spans="1:3">
      <c r="A604" s="149">
        <v>5045</v>
      </c>
      <c r="B604" s="147" t="s">
        <v>826</v>
      </c>
      <c r="C604" s="188"/>
    </row>
    <row r="605" spans="1:3">
      <c r="A605" s="149">
        <v>5050</v>
      </c>
      <c r="B605" s="147" t="s">
        <v>827</v>
      </c>
      <c r="C605" s="188"/>
    </row>
    <row r="606" spans="1:3">
      <c r="A606" s="149">
        <v>5051</v>
      </c>
      <c r="B606" s="147" t="s">
        <v>828</v>
      </c>
      <c r="C606" s="188"/>
    </row>
    <row r="607" spans="1:3">
      <c r="A607" s="149">
        <v>5052</v>
      </c>
      <c r="B607" s="147" t="s">
        <v>369</v>
      </c>
      <c r="C607" s="188"/>
    </row>
    <row r="608" spans="1:3">
      <c r="A608" s="149">
        <v>5060</v>
      </c>
      <c r="B608" s="147" t="s">
        <v>370</v>
      </c>
      <c r="C608" s="188"/>
    </row>
    <row r="609" spans="1:3">
      <c r="A609" s="149">
        <v>5065</v>
      </c>
      <c r="B609" s="147" t="s">
        <v>829</v>
      </c>
      <c r="C609" s="188"/>
    </row>
    <row r="610" spans="1:3">
      <c r="A610" s="149">
        <v>5075</v>
      </c>
      <c r="B610" s="147" t="s">
        <v>830</v>
      </c>
      <c r="C610" s="188"/>
    </row>
    <row r="611" spans="1:3">
      <c r="A611" s="149">
        <v>5100</v>
      </c>
      <c r="B611" s="147" t="s">
        <v>831</v>
      </c>
      <c r="C611" s="188"/>
    </row>
    <row r="612" spans="1:3">
      <c r="A612" s="149">
        <v>5105</v>
      </c>
      <c r="B612" s="147" t="s">
        <v>204</v>
      </c>
      <c r="C612" s="188"/>
    </row>
    <row r="613" spans="1:3">
      <c r="A613" s="149">
        <v>5110</v>
      </c>
      <c r="B613" s="147" t="s">
        <v>832</v>
      </c>
      <c r="C613" s="188"/>
    </row>
    <row r="614" spans="1:3">
      <c r="A614" s="149">
        <v>5125</v>
      </c>
      <c r="B614" s="147" t="s">
        <v>833</v>
      </c>
      <c r="C614" s="188"/>
    </row>
    <row r="615" spans="1:3">
      <c r="A615" s="149">
        <v>5127</v>
      </c>
      <c r="B615" s="147" t="s">
        <v>834</v>
      </c>
      <c r="C615" s="188"/>
    </row>
    <row r="616" spans="1:3">
      <c r="A616" s="149">
        <v>5128</v>
      </c>
      <c r="B616" s="147" t="s">
        <v>835</v>
      </c>
      <c r="C616" s="188"/>
    </row>
    <row r="617" spans="1:3">
      <c r="A617" s="149">
        <v>5130</v>
      </c>
      <c r="B617" s="147" t="s">
        <v>836</v>
      </c>
      <c r="C617" s="188"/>
    </row>
    <row r="618" spans="1:3">
      <c r="A618" s="149">
        <v>5140</v>
      </c>
      <c r="B618" s="147" t="s">
        <v>831</v>
      </c>
      <c r="C618" s="188"/>
    </row>
    <row r="619" spans="1:3">
      <c r="A619" s="149">
        <v>5155</v>
      </c>
      <c r="B619" s="147" t="s">
        <v>832</v>
      </c>
      <c r="C619" s="188"/>
    </row>
    <row r="620" spans="1:3">
      <c r="A620" s="149">
        <v>5170</v>
      </c>
      <c r="B620" s="147" t="s">
        <v>833</v>
      </c>
      <c r="C620" s="188"/>
    </row>
    <row r="621" spans="1:3">
      <c r="A621" s="149">
        <v>5180</v>
      </c>
      <c r="B621" s="147" t="s">
        <v>837</v>
      </c>
    </row>
    <row r="622" spans="1:3">
      <c r="A622" s="149">
        <v>5230</v>
      </c>
      <c r="B622" s="147" t="s">
        <v>838</v>
      </c>
    </row>
    <row r="623" spans="1:3">
      <c r="A623" s="149">
        <v>5235</v>
      </c>
      <c r="B623" s="147" t="s">
        <v>839</v>
      </c>
    </row>
    <row r="624" spans="1:3">
      <c r="A624" s="149">
        <v>5242</v>
      </c>
      <c r="B624" s="147" t="s">
        <v>840</v>
      </c>
    </row>
    <row r="625" spans="1:2">
      <c r="A625" s="149">
        <v>5243</v>
      </c>
      <c r="B625" s="147" t="s">
        <v>841</v>
      </c>
    </row>
    <row r="626" spans="1:2">
      <c r="A626" s="149">
        <v>5245</v>
      </c>
      <c r="B626" s="147" t="s">
        <v>842</v>
      </c>
    </row>
    <row r="627" spans="1:2">
      <c r="A627" s="149">
        <v>5265</v>
      </c>
      <c r="B627" s="147" t="s">
        <v>371</v>
      </c>
    </row>
    <row r="628" spans="1:2">
      <c r="A628" s="149">
        <v>5270</v>
      </c>
      <c r="B628" s="147" t="s">
        <v>372</v>
      </c>
    </row>
    <row r="629" spans="1:2">
      <c r="A629" s="149">
        <v>5285</v>
      </c>
      <c r="B629" s="147" t="s">
        <v>205</v>
      </c>
    </row>
    <row r="630" spans="1:2">
      <c r="A630" s="149">
        <v>5300</v>
      </c>
      <c r="B630" s="147" t="s">
        <v>843</v>
      </c>
    </row>
    <row r="631" spans="1:2">
      <c r="A631" s="149">
        <v>5390</v>
      </c>
      <c r="B631" s="147" t="s">
        <v>844</v>
      </c>
    </row>
    <row r="632" spans="1:2">
      <c r="A632" s="149">
        <v>5395</v>
      </c>
      <c r="B632" s="147" t="s">
        <v>845</v>
      </c>
    </row>
    <row r="633" spans="1:2">
      <c r="A633" s="149">
        <v>5405</v>
      </c>
      <c r="B633" s="147" t="s">
        <v>373</v>
      </c>
    </row>
    <row r="634" spans="1:2">
      <c r="A634" s="149">
        <v>5435</v>
      </c>
      <c r="B634" s="147" t="s">
        <v>846</v>
      </c>
    </row>
    <row r="635" spans="1:2">
      <c r="A635" s="149">
        <v>5440</v>
      </c>
      <c r="B635" s="147" t="s">
        <v>847</v>
      </c>
    </row>
    <row r="636" spans="1:2">
      <c r="A636" s="149">
        <v>5445</v>
      </c>
      <c r="B636" s="147" t="s">
        <v>848</v>
      </c>
    </row>
    <row r="637" spans="1:2">
      <c r="A637" s="149">
        <v>5455</v>
      </c>
      <c r="B637" s="147" t="s">
        <v>849</v>
      </c>
    </row>
    <row r="638" spans="1:2">
      <c r="A638" s="149">
        <v>5460</v>
      </c>
      <c r="B638" s="147" t="s">
        <v>850</v>
      </c>
    </row>
    <row r="639" spans="1:2">
      <c r="A639" s="149">
        <v>5462</v>
      </c>
      <c r="B639" s="147" t="s">
        <v>851</v>
      </c>
    </row>
    <row r="640" spans="1:2">
      <c r="A640" s="149">
        <v>5465</v>
      </c>
      <c r="B640" s="147" t="s">
        <v>852</v>
      </c>
    </row>
    <row r="641" spans="1:3">
      <c r="A641" s="149">
        <v>5470</v>
      </c>
      <c r="B641" s="147" t="s">
        <v>853</v>
      </c>
    </row>
    <row r="642" spans="1:3">
      <c r="A642" s="149">
        <v>5480</v>
      </c>
      <c r="B642" s="147" t="s">
        <v>206</v>
      </c>
    </row>
    <row r="643" spans="1:3">
      <c r="A643" s="149">
        <v>5485</v>
      </c>
      <c r="B643" s="147" t="s">
        <v>854</v>
      </c>
    </row>
    <row r="644" spans="1:3">
      <c r="A644" s="149">
        <v>5490</v>
      </c>
      <c r="B644" s="147" t="s">
        <v>855</v>
      </c>
    </row>
    <row r="645" spans="1:3">
      <c r="A645" s="149">
        <v>5495</v>
      </c>
      <c r="B645" s="147" t="s">
        <v>207</v>
      </c>
    </row>
    <row r="646" spans="1:3">
      <c r="A646" s="149">
        <v>5505</v>
      </c>
      <c r="B646" s="147" t="s">
        <v>208</v>
      </c>
      <c r="C646" s="186">
        <v>13780.359999999999</v>
      </c>
    </row>
    <row r="647" spans="1:3">
      <c r="A647" s="149">
        <v>5510</v>
      </c>
      <c r="B647" s="147" t="s">
        <v>209</v>
      </c>
    </row>
    <row r="648" spans="1:3">
      <c r="A648" s="149">
        <v>5515</v>
      </c>
      <c r="B648" s="147" t="s">
        <v>210</v>
      </c>
    </row>
    <row r="649" spans="1:3">
      <c r="A649" s="149">
        <v>5525</v>
      </c>
      <c r="B649" s="147" t="s">
        <v>211</v>
      </c>
      <c r="C649" s="186">
        <v>30185.24</v>
      </c>
    </row>
    <row r="650" spans="1:3">
      <c r="A650" s="149">
        <v>5530</v>
      </c>
      <c r="B650" s="147" t="s">
        <v>856</v>
      </c>
    </row>
    <row r="651" spans="1:3">
      <c r="A651" s="149">
        <v>5535</v>
      </c>
      <c r="B651" s="147" t="s">
        <v>212</v>
      </c>
      <c r="C651" s="186">
        <v>49685.049999999996</v>
      </c>
    </row>
    <row r="652" spans="1:3">
      <c r="A652" s="149">
        <v>5540</v>
      </c>
      <c r="B652" s="147" t="s">
        <v>213</v>
      </c>
      <c r="C652" s="186">
        <v>750168.7</v>
      </c>
    </row>
    <row r="653" spans="1:3">
      <c r="A653" s="149">
        <v>5545</v>
      </c>
      <c r="B653" s="147" t="s">
        <v>857</v>
      </c>
      <c r="C653" s="186">
        <v>108134.02</v>
      </c>
    </row>
    <row r="654" spans="1:3">
      <c r="A654" s="149">
        <v>5625</v>
      </c>
      <c r="B654" s="147" t="s">
        <v>374</v>
      </c>
      <c r="C654" s="186">
        <v>963104.02</v>
      </c>
    </row>
    <row r="655" spans="1:3">
      <c r="A655" s="149">
        <v>5630</v>
      </c>
      <c r="B655" s="147" t="s">
        <v>858</v>
      </c>
      <c r="C655" s="186">
        <v>938095.86</v>
      </c>
    </row>
    <row r="656" spans="1:3">
      <c r="A656" s="149">
        <v>5635</v>
      </c>
      <c r="B656" s="147" t="s">
        <v>87</v>
      </c>
      <c r="C656" s="186">
        <v>157882.57999999999</v>
      </c>
    </row>
    <row r="657" spans="1:3">
      <c r="A657" s="149">
        <v>5645</v>
      </c>
      <c r="B657" s="147" t="s">
        <v>88</v>
      </c>
      <c r="C657" s="186">
        <v>-1335020.8</v>
      </c>
    </row>
    <row r="658" spans="1:3">
      <c r="A658" s="149">
        <v>5650</v>
      </c>
      <c r="B658" s="147" t="s">
        <v>89</v>
      </c>
      <c r="C658" s="186">
        <v>3094.61</v>
      </c>
    </row>
    <row r="659" spans="1:3">
      <c r="A659" s="149">
        <v>5655</v>
      </c>
      <c r="B659" s="147" t="s">
        <v>90</v>
      </c>
      <c r="C659" s="186">
        <v>5854504.1799999997</v>
      </c>
    </row>
    <row r="660" spans="1:3">
      <c r="A660" s="149">
        <v>5660</v>
      </c>
      <c r="B660" s="147" t="s">
        <v>91</v>
      </c>
      <c r="C660" s="186">
        <v>30557.84</v>
      </c>
    </row>
    <row r="661" spans="1:3">
      <c r="A661" s="149">
        <v>5665</v>
      </c>
      <c r="B661" s="147" t="s">
        <v>375</v>
      </c>
      <c r="C661" s="186">
        <v>685440.22</v>
      </c>
    </row>
    <row r="662" spans="1:3">
      <c r="A662" s="149">
        <v>5670</v>
      </c>
      <c r="B662" s="147" t="s">
        <v>92</v>
      </c>
      <c r="C662" s="186">
        <v>211578.72</v>
      </c>
    </row>
    <row r="663" spans="1:3">
      <c r="A663" s="149">
        <v>5675</v>
      </c>
      <c r="B663" s="147" t="s">
        <v>93</v>
      </c>
      <c r="C663" s="186">
        <v>-65943.839999999997</v>
      </c>
    </row>
    <row r="664" spans="1:3">
      <c r="A664" s="149">
        <v>5680</v>
      </c>
      <c r="B664" s="147" t="s">
        <v>94</v>
      </c>
      <c r="C664" s="186">
        <v>-26980.799999999999</v>
      </c>
    </row>
    <row r="665" spans="1:3">
      <c r="A665" s="149">
        <v>5690</v>
      </c>
      <c r="B665" s="147" t="s">
        <v>96</v>
      </c>
    </row>
    <row r="666" spans="1:3">
      <c r="A666" s="149">
        <v>5705</v>
      </c>
      <c r="B666" s="147" t="s">
        <v>335</v>
      </c>
      <c r="C666" s="186">
        <v>2503131.36</v>
      </c>
    </row>
    <row r="667" spans="1:3">
      <c r="A667" s="149">
        <v>5715</v>
      </c>
      <c r="B667" s="147" t="s">
        <v>214</v>
      </c>
      <c r="C667" s="186">
        <v>587920.43999999994</v>
      </c>
    </row>
    <row r="668" spans="1:3">
      <c r="A668" s="149">
        <v>5735</v>
      </c>
      <c r="B668" s="147" t="s">
        <v>215</v>
      </c>
      <c r="C668" s="186">
        <v>984041.61</v>
      </c>
    </row>
    <row r="669" spans="1:3">
      <c r="A669" s="149">
        <v>5740</v>
      </c>
      <c r="B669" s="147" t="s">
        <v>216</v>
      </c>
    </row>
    <row r="670" spans="1:3">
      <c r="A670" s="149">
        <v>5750</v>
      </c>
      <c r="B670" s="147" t="s">
        <v>217</v>
      </c>
      <c r="C670" s="186">
        <v>167344.42000000001</v>
      </c>
    </row>
    <row r="671" spans="1:3">
      <c r="A671" s="149">
        <v>5760</v>
      </c>
      <c r="B671" s="147" t="s">
        <v>859</v>
      </c>
    </row>
    <row r="672" spans="1:3">
      <c r="A672" s="149">
        <v>5785</v>
      </c>
      <c r="B672" s="147" t="s">
        <v>218</v>
      </c>
    </row>
    <row r="673" spans="1:3">
      <c r="A673" s="149">
        <v>5790</v>
      </c>
      <c r="B673" s="147" t="s">
        <v>219</v>
      </c>
      <c r="C673" s="186">
        <v>125906.15</v>
      </c>
    </row>
    <row r="674" spans="1:3">
      <c r="A674" s="149">
        <v>5795</v>
      </c>
      <c r="B674" s="147" t="s">
        <v>220</v>
      </c>
      <c r="C674" s="186">
        <v>767.5</v>
      </c>
    </row>
    <row r="675" spans="1:3">
      <c r="A675" s="149">
        <v>5805</v>
      </c>
      <c r="B675" s="147" t="s">
        <v>221</v>
      </c>
      <c r="C675" s="186">
        <v>520</v>
      </c>
    </row>
    <row r="676" spans="1:3">
      <c r="A676" s="149">
        <v>5810</v>
      </c>
      <c r="B676" s="147" t="s">
        <v>222</v>
      </c>
      <c r="C676" s="186">
        <v>87110.239999999991</v>
      </c>
    </row>
    <row r="677" spans="1:3">
      <c r="A677" s="149">
        <v>5815</v>
      </c>
      <c r="B677" s="147" t="s">
        <v>223</v>
      </c>
    </row>
    <row r="678" spans="1:3">
      <c r="A678" s="149">
        <v>5820</v>
      </c>
      <c r="B678" s="147" t="s">
        <v>224</v>
      </c>
      <c r="C678" s="186">
        <v>62017.4</v>
      </c>
    </row>
    <row r="679" spans="1:3">
      <c r="A679" s="149">
        <v>5825</v>
      </c>
      <c r="B679" s="147" t="s">
        <v>225</v>
      </c>
      <c r="C679" s="186">
        <v>-83295.159999999989</v>
      </c>
    </row>
    <row r="680" spans="1:3">
      <c r="A680" s="149">
        <v>5855</v>
      </c>
      <c r="B680" s="147" t="s">
        <v>226</v>
      </c>
      <c r="C680" s="186">
        <v>70137.77</v>
      </c>
    </row>
    <row r="681" spans="1:3">
      <c r="A681" s="149">
        <v>5860</v>
      </c>
      <c r="B681" s="147" t="s">
        <v>227</v>
      </c>
      <c r="C681" s="186">
        <v>4849.3599999999997</v>
      </c>
    </row>
    <row r="682" spans="1:3">
      <c r="A682" s="149">
        <v>5865</v>
      </c>
      <c r="B682" s="147" t="s">
        <v>228</v>
      </c>
      <c r="C682" s="186">
        <v>12445.25</v>
      </c>
    </row>
    <row r="683" spans="1:3">
      <c r="A683" s="149">
        <v>5870</v>
      </c>
      <c r="B683" s="147" t="s">
        <v>229</v>
      </c>
      <c r="C683" s="186">
        <v>4104.5</v>
      </c>
    </row>
    <row r="684" spans="1:3">
      <c r="A684" s="149">
        <v>5875</v>
      </c>
      <c r="B684" s="147" t="s">
        <v>230</v>
      </c>
      <c r="C684" s="186">
        <v>3629.69</v>
      </c>
    </row>
    <row r="685" spans="1:3">
      <c r="A685" s="149">
        <v>5880</v>
      </c>
      <c r="B685" s="147" t="s">
        <v>231</v>
      </c>
      <c r="C685" s="186">
        <v>14174.789999999997</v>
      </c>
    </row>
    <row r="686" spans="1:3">
      <c r="A686" s="149">
        <v>5885</v>
      </c>
      <c r="B686" s="147" t="s">
        <v>232</v>
      </c>
      <c r="C686" s="186">
        <v>3018.81</v>
      </c>
    </row>
    <row r="687" spans="1:3">
      <c r="A687" s="149">
        <v>5890</v>
      </c>
      <c r="B687" s="147" t="s">
        <v>860</v>
      </c>
      <c r="C687" s="186">
        <v>265</v>
      </c>
    </row>
    <row r="688" spans="1:3">
      <c r="A688" s="149">
        <v>5895</v>
      </c>
      <c r="B688" s="147" t="s">
        <v>233</v>
      </c>
      <c r="C688" s="186">
        <v>40969.569999999992</v>
      </c>
    </row>
    <row r="689" spans="1:3">
      <c r="A689" s="149">
        <v>5900</v>
      </c>
      <c r="B689" s="147" t="s">
        <v>234</v>
      </c>
      <c r="C689" s="186">
        <v>13780.869999999997</v>
      </c>
    </row>
    <row r="690" spans="1:3">
      <c r="A690" s="149">
        <v>5930</v>
      </c>
      <c r="B690" s="147" t="s">
        <v>235</v>
      </c>
      <c r="C690" s="186">
        <v>13680.81</v>
      </c>
    </row>
    <row r="691" spans="1:3">
      <c r="A691" s="149">
        <v>5935</v>
      </c>
      <c r="B691" s="147" t="s">
        <v>236</v>
      </c>
      <c r="C691" s="186">
        <v>5057.6099999999997</v>
      </c>
    </row>
    <row r="692" spans="1:3">
      <c r="A692" s="149">
        <v>5940</v>
      </c>
      <c r="B692" s="147" t="s">
        <v>237</v>
      </c>
      <c r="C692" s="186">
        <v>1649.57</v>
      </c>
    </row>
    <row r="693" spans="1:3">
      <c r="A693" s="149">
        <v>5945</v>
      </c>
      <c r="B693" s="147" t="s">
        <v>238</v>
      </c>
      <c r="C693" s="186">
        <v>1232374.6299999999</v>
      </c>
    </row>
    <row r="694" spans="1:3">
      <c r="A694" s="149">
        <v>5950</v>
      </c>
      <c r="B694" s="147" t="s">
        <v>239</v>
      </c>
      <c r="C694" s="186">
        <v>10105.379999999999</v>
      </c>
    </row>
    <row r="695" spans="1:3">
      <c r="A695" s="149">
        <v>5955</v>
      </c>
      <c r="B695" s="147" t="s">
        <v>861</v>
      </c>
      <c r="C695" s="186">
        <v>16012</v>
      </c>
    </row>
    <row r="696" spans="1:3">
      <c r="A696" s="149">
        <v>5960</v>
      </c>
      <c r="B696" s="147" t="s">
        <v>862</v>
      </c>
      <c r="C696" s="186">
        <v>8672.69</v>
      </c>
    </row>
    <row r="697" spans="1:3">
      <c r="A697" s="149">
        <v>5965</v>
      </c>
      <c r="B697" s="147" t="s">
        <v>240</v>
      </c>
      <c r="C697" s="186">
        <v>30167.19</v>
      </c>
    </row>
    <row r="698" spans="1:3">
      <c r="A698" s="149">
        <v>5970</v>
      </c>
      <c r="B698" s="147" t="s">
        <v>241</v>
      </c>
      <c r="C698" s="186">
        <v>29682</v>
      </c>
    </row>
    <row r="699" spans="1:3">
      <c r="A699" s="149">
        <v>5975</v>
      </c>
      <c r="B699" s="147" t="s">
        <v>863</v>
      </c>
      <c r="C699" s="186">
        <v>8701.02</v>
      </c>
    </row>
    <row r="700" spans="1:3">
      <c r="A700" s="149">
        <v>5980</v>
      </c>
      <c r="B700" s="147" t="s">
        <v>242</v>
      </c>
      <c r="C700" s="186">
        <v>445.13</v>
      </c>
    </row>
    <row r="701" spans="1:3">
      <c r="A701" s="149">
        <v>5985</v>
      </c>
      <c r="B701" s="147" t="s">
        <v>864</v>
      </c>
    </row>
    <row r="702" spans="1:3">
      <c r="A702" s="149">
        <v>6010</v>
      </c>
      <c r="B702" s="147" t="s">
        <v>243</v>
      </c>
      <c r="C702" s="186">
        <v>382500</v>
      </c>
    </row>
    <row r="703" spans="1:3">
      <c r="A703" s="149">
        <v>6015</v>
      </c>
      <c r="B703" s="147" t="s">
        <v>244</v>
      </c>
      <c r="C703" s="186">
        <v>3141.4</v>
      </c>
    </row>
    <row r="704" spans="1:3">
      <c r="A704" s="149">
        <v>6020</v>
      </c>
      <c r="B704" s="147" t="s">
        <v>336</v>
      </c>
    </row>
    <row r="705" spans="1:3">
      <c r="A705" s="149">
        <v>6025</v>
      </c>
      <c r="B705" s="147" t="s">
        <v>245</v>
      </c>
      <c r="C705" s="186">
        <v>1979.02</v>
      </c>
    </row>
    <row r="706" spans="1:3">
      <c r="A706" s="149">
        <v>6035</v>
      </c>
      <c r="B706" s="147" t="s">
        <v>246</v>
      </c>
      <c r="C706" s="186">
        <v>115975.29</v>
      </c>
    </row>
    <row r="707" spans="1:3">
      <c r="A707" s="149">
        <v>6040</v>
      </c>
      <c r="B707" s="147" t="s">
        <v>247</v>
      </c>
      <c r="C707" s="186">
        <v>258811.05</v>
      </c>
    </row>
    <row r="708" spans="1:3">
      <c r="A708" s="149">
        <v>6045</v>
      </c>
      <c r="B708" s="147" t="s">
        <v>337</v>
      </c>
      <c r="C708" s="186">
        <v>48775</v>
      </c>
    </row>
    <row r="709" spans="1:3">
      <c r="A709" s="149">
        <v>6050</v>
      </c>
      <c r="B709" s="147" t="s">
        <v>248</v>
      </c>
      <c r="C709" s="186">
        <v>342715.49</v>
      </c>
    </row>
    <row r="710" spans="1:3">
      <c r="A710" s="149">
        <v>6065</v>
      </c>
      <c r="B710" s="147" t="s">
        <v>249</v>
      </c>
    </row>
    <row r="711" spans="1:3">
      <c r="A711" s="149">
        <v>6070</v>
      </c>
      <c r="B711" s="147" t="s">
        <v>865</v>
      </c>
    </row>
    <row r="712" spans="1:3">
      <c r="A712" s="149">
        <v>6075</v>
      </c>
      <c r="B712" s="147" t="s">
        <v>866</v>
      </c>
    </row>
    <row r="713" spans="1:3">
      <c r="A713" s="149">
        <v>6090</v>
      </c>
      <c r="B713" s="147" t="s">
        <v>250</v>
      </c>
      <c r="C713" s="186">
        <v>24781</v>
      </c>
    </row>
    <row r="714" spans="1:3">
      <c r="A714" s="149">
        <v>6105</v>
      </c>
      <c r="B714" s="147" t="s">
        <v>867</v>
      </c>
    </row>
    <row r="715" spans="1:3">
      <c r="A715" s="149">
        <v>6110</v>
      </c>
      <c r="B715" s="147" t="s">
        <v>868</v>
      </c>
      <c r="C715" s="186">
        <v>1012543.23</v>
      </c>
    </row>
    <row r="716" spans="1:3">
      <c r="A716" s="149">
        <v>6115</v>
      </c>
      <c r="B716" s="147" t="s">
        <v>251</v>
      </c>
      <c r="C716" s="186">
        <v>232925.43</v>
      </c>
    </row>
    <row r="717" spans="1:3">
      <c r="A717" s="149">
        <v>6120</v>
      </c>
      <c r="B717" s="147" t="s">
        <v>869</v>
      </c>
      <c r="C717" s="186">
        <v>1417634.55</v>
      </c>
    </row>
    <row r="718" spans="1:3">
      <c r="A718" s="149">
        <v>6125</v>
      </c>
      <c r="B718" s="147" t="s">
        <v>252</v>
      </c>
      <c r="C718" s="186">
        <v>244825.41</v>
      </c>
    </row>
    <row r="719" spans="1:3">
      <c r="A719" s="149">
        <v>6130</v>
      </c>
      <c r="B719" s="147" t="s">
        <v>870</v>
      </c>
      <c r="C719" s="186">
        <v>460886.55</v>
      </c>
    </row>
    <row r="720" spans="1:3">
      <c r="A720" s="149">
        <v>6135</v>
      </c>
      <c r="B720" s="147" t="s">
        <v>253</v>
      </c>
      <c r="C720" s="186">
        <v>6396.83</v>
      </c>
    </row>
    <row r="721" spans="1:3">
      <c r="A721" s="149">
        <v>6140</v>
      </c>
      <c r="B721" s="147" t="s">
        <v>871</v>
      </c>
      <c r="C721" s="186">
        <v>406272.6</v>
      </c>
    </row>
    <row r="722" spans="1:3">
      <c r="A722" s="149">
        <v>6145</v>
      </c>
      <c r="B722" s="147" t="s">
        <v>872</v>
      </c>
      <c r="C722" s="186">
        <v>1278221.44</v>
      </c>
    </row>
    <row r="723" spans="1:3">
      <c r="A723" s="149">
        <v>6146</v>
      </c>
      <c r="B723" s="147" t="s">
        <v>254</v>
      </c>
      <c r="C723" s="186">
        <v>510886.67</v>
      </c>
    </row>
    <row r="724" spans="1:3">
      <c r="A724" s="149">
        <v>6150</v>
      </c>
      <c r="B724" s="147" t="s">
        <v>873</v>
      </c>
      <c r="C724" s="186">
        <v>-6253.22</v>
      </c>
    </row>
    <row r="725" spans="1:3">
      <c r="A725" s="149">
        <v>6155</v>
      </c>
      <c r="B725" s="147" t="s">
        <v>874</v>
      </c>
    </row>
    <row r="726" spans="1:3">
      <c r="A726" s="149">
        <v>6160</v>
      </c>
      <c r="B726" s="147" t="s">
        <v>376</v>
      </c>
    </row>
    <row r="727" spans="1:3">
      <c r="A727" s="149">
        <v>6165</v>
      </c>
      <c r="B727" s="147" t="s">
        <v>875</v>
      </c>
      <c r="C727" s="186">
        <v>-10949.28</v>
      </c>
    </row>
    <row r="728" spans="1:3">
      <c r="A728" s="149">
        <v>6185</v>
      </c>
      <c r="B728" s="147" t="s">
        <v>255</v>
      </c>
      <c r="C728" s="186">
        <v>42299.01</v>
      </c>
    </row>
    <row r="729" spans="1:3">
      <c r="A729" s="149">
        <v>6190</v>
      </c>
      <c r="B729" s="147" t="s">
        <v>256</v>
      </c>
      <c r="C729" s="186">
        <v>26403.25</v>
      </c>
    </row>
    <row r="730" spans="1:3">
      <c r="A730" s="149">
        <v>6195</v>
      </c>
      <c r="B730" s="147" t="s">
        <v>257</v>
      </c>
      <c r="C730" s="186">
        <v>5736.7900000000009</v>
      </c>
    </row>
    <row r="731" spans="1:3">
      <c r="A731" s="149">
        <v>6200</v>
      </c>
      <c r="B731" s="147" t="s">
        <v>258</v>
      </c>
      <c r="C731" s="186">
        <v>50482.61</v>
      </c>
    </row>
    <row r="732" spans="1:3">
      <c r="A732" s="149">
        <v>6205</v>
      </c>
      <c r="B732" s="147" t="s">
        <v>259</v>
      </c>
      <c r="C732" s="186">
        <v>1922.22</v>
      </c>
    </row>
    <row r="733" spans="1:3">
      <c r="A733" s="149">
        <v>6207</v>
      </c>
      <c r="B733" s="147" t="s">
        <v>260</v>
      </c>
      <c r="C733" s="186">
        <v>2893.45</v>
      </c>
    </row>
    <row r="734" spans="1:3">
      <c r="A734" s="149">
        <v>6215</v>
      </c>
      <c r="B734" s="147" t="s">
        <v>261</v>
      </c>
      <c r="C734" s="186">
        <v>1262.8900000000001</v>
      </c>
    </row>
    <row r="735" spans="1:3">
      <c r="A735" s="149">
        <v>6220</v>
      </c>
      <c r="B735" s="147" t="s">
        <v>262</v>
      </c>
      <c r="C735" s="186">
        <v>1744.34</v>
      </c>
    </row>
    <row r="736" spans="1:3">
      <c r="A736" s="149">
        <v>6225</v>
      </c>
      <c r="B736" s="147" t="s">
        <v>263</v>
      </c>
    </row>
    <row r="737" spans="1:2">
      <c r="A737" s="149">
        <v>6230</v>
      </c>
      <c r="B737" s="147" t="s">
        <v>264</v>
      </c>
    </row>
    <row r="738" spans="1:2">
      <c r="A738" s="149">
        <v>6255</v>
      </c>
      <c r="B738" s="147" t="s">
        <v>265</v>
      </c>
    </row>
    <row r="739" spans="1:2">
      <c r="A739" s="149">
        <v>6260</v>
      </c>
      <c r="B739" s="147" t="s">
        <v>266</v>
      </c>
    </row>
    <row r="740" spans="1:2">
      <c r="A740" s="149">
        <v>6265</v>
      </c>
      <c r="B740" s="147" t="s">
        <v>876</v>
      </c>
    </row>
    <row r="741" spans="1:2">
      <c r="A741" s="149">
        <v>6270</v>
      </c>
      <c r="B741" s="147" t="s">
        <v>267</v>
      </c>
    </row>
    <row r="742" spans="1:2">
      <c r="A742" s="149">
        <v>6285</v>
      </c>
      <c r="B742" s="147" t="s">
        <v>268</v>
      </c>
    </row>
    <row r="743" spans="1:2">
      <c r="A743" s="149">
        <v>6290</v>
      </c>
      <c r="B743" s="147" t="s">
        <v>269</v>
      </c>
    </row>
    <row r="744" spans="1:2">
      <c r="A744" s="149">
        <v>6295</v>
      </c>
      <c r="B744" s="147" t="s">
        <v>338</v>
      </c>
    </row>
    <row r="745" spans="1:2">
      <c r="A745" s="149">
        <v>6300</v>
      </c>
      <c r="B745" s="147" t="s">
        <v>877</v>
      </c>
    </row>
    <row r="746" spans="1:2">
      <c r="A746" s="149">
        <v>6305</v>
      </c>
      <c r="B746" s="147" t="s">
        <v>878</v>
      </c>
    </row>
    <row r="747" spans="1:2">
      <c r="A747" s="149">
        <v>6310</v>
      </c>
      <c r="B747" s="147" t="s">
        <v>270</v>
      </c>
    </row>
    <row r="748" spans="1:2">
      <c r="A748" s="149">
        <v>6320</v>
      </c>
      <c r="B748" s="147" t="s">
        <v>271</v>
      </c>
    </row>
    <row r="749" spans="1:2">
      <c r="A749" s="149">
        <v>6325</v>
      </c>
      <c r="B749" s="147" t="s">
        <v>272</v>
      </c>
    </row>
    <row r="750" spans="1:2">
      <c r="A750" s="149">
        <v>6330</v>
      </c>
      <c r="B750" s="147" t="s">
        <v>377</v>
      </c>
    </row>
    <row r="751" spans="1:2">
      <c r="A751" s="149">
        <v>6335</v>
      </c>
      <c r="B751" s="147" t="s">
        <v>879</v>
      </c>
    </row>
    <row r="752" spans="1:2">
      <c r="A752" s="149">
        <v>6340</v>
      </c>
      <c r="B752" s="147" t="s">
        <v>273</v>
      </c>
    </row>
    <row r="753" spans="1:3">
      <c r="A753" s="149">
        <v>6345</v>
      </c>
      <c r="B753" s="147" t="s">
        <v>274</v>
      </c>
    </row>
    <row r="754" spans="1:3">
      <c r="A754" s="149">
        <v>6355</v>
      </c>
      <c r="B754" s="147" t="s">
        <v>275</v>
      </c>
    </row>
    <row r="755" spans="1:3">
      <c r="A755" s="149">
        <v>6360</v>
      </c>
      <c r="B755" s="147" t="s">
        <v>276</v>
      </c>
    </row>
    <row r="756" spans="1:3">
      <c r="A756" s="149">
        <v>6365</v>
      </c>
      <c r="B756" s="147" t="s">
        <v>880</v>
      </c>
    </row>
    <row r="757" spans="1:3">
      <c r="A757" s="149">
        <v>6370</v>
      </c>
      <c r="B757" s="147" t="s">
        <v>378</v>
      </c>
    </row>
    <row r="758" spans="1:3">
      <c r="A758" s="149">
        <v>6375</v>
      </c>
      <c r="B758" s="147" t="s">
        <v>881</v>
      </c>
    </row>
    <row r="759" spans="1:3">
      <c r="A759" s="149">
        <v>6380</v>
      </c>
      <c r="B759" s="147" t="s">
        <v>882</v>
      </c>
    </row>
    <row r="760" spans="1:3">
      <c r="A760" s="149">
        <v>6385</v>
      </c>
      <c r="B760" s="147" t="s">
        <v>277</v>
      </c>
      <c r="C760" s="186">
        <v>1926.74</v>
      </c>
    </row>
    <row r="761" spans="1:3">
      <c r="A761" s="149">
        <v>6390</v>
      </c>
      <c r="B761" s="147" t="s">
        <v>883</v>
      </c>
    </row>
    <row r="762" spans="1:3">
      <c r="A762" s="149">
        <v>6400</v>
      </c>
      <c r="B762" s="147" t="s">
        <v>278</v>
      </c>
    </row>
    <row r="763" spans="1:3">
      <c r="A763" s="149">
        <v>6410</v>
      </c>
      <c r="B763" s="147" t="s">
        <v>279</v>
      </c>
    </row>
    <row r="764" spans="1:3">
      <c r="A764" s="149">
        <v>6445</v>
      </c>
      <c r="B764" s="147" t="s">
        <v>280</v>
      </c>
    </row>
    <row r="765" spans="1:3">
      <c r="A765" s="149">
        <v>6450</v>
      </c>
      <c r="B765" s="147" t="s">
        <v>884</v>
      </c>
    </row>
    <row r="766" spans="1:3">
      <c r="A766" s="149">
        <v>6455</v>
      </c>
      <c r="B766" s="147" t="s">
        <v>885</v>
      </c>
    </row>
    <row r="767" spans="1:3">
      <c r="A767" s="149">
        <v>6460</v>
      </c>
      <c r="B767" s="147" t="s">
        <v>886</v>
      </c>
    </row>
    <row r="768" spans="1:3">
      <c r="A768" s="149">
        <v>6465</v>
      </c>
      <c r="B768" s="147" t="s">
        <v>887</v>
      </c>
    </row>
    <row r="769" spans="1:2">
      <c r="A769" s="149">
        <v>6470</v>
      </c>
      <c r="B769" s="147" t="s">
        <v>888</v>
      </c>
    </row>
    <row r="770" spans="1:2">
      <c r="A770" s="149">
        <v>6475</v>
      </c>
      <c r="B770" s="147" t="s">
        <v>889</v>
      </c>
    </row>
    <row r="771" spans="1:2">
      <c r="A771" s="149">
        <v>6485</v>
      </c>
      <c r="B771" s="147" t="s">
        <v>281</v>
      </c>
    </row>
    <row r="772" spans="1:2">
      <c r="A772" s="149">
        <v>6490</v>
      </c>
      <c r="B772" s="147" t="s">
        <v>890</v>
      </c>
    </row>
    <row r="773" spans="1:2">
      <c r="A773" s="149">
        <v>6495</v>
      </c>
      <c r="B773" s="147" t="s">
        <v>282</v>
      </c>
    </row>
    <row r="774" spans="1:2">
      <c r="A774" s="149">
        <v>6500</v>
      </c>
      <c r="B774" s="147" t="s">
        <v>891</v>
      </c>
    </row>
    <row r="775" spans="1:2">
      <c r="A775" s="149">
        <v>6505</v>
      </c>
      <c r="B775" s="147" t="s">
        <v>892</v>
      </c>
    </row>
    <row r="776" spans="1:2">
      <c r="A776" s="149">
        <v>6510</v>
      </c>
      <c r="B776" s="147" t="s">
        <v>893</v>
      </c>
    </row>
    <row r="777" spans="1:2">
      <c r="A777" s="149">
        <v>6515</v>
      </c>
      <c r="B777" s="147" t="s">
        <v>894</v>
      </c>
    </row>
    <row r="778" spans="1:2">
      <c r="A778" s="149">
        <v>6520</v>
      </c>
      <c r="B778" s="147" t="s">
        <v>895</v>
      </c>
    </row>
    <row r="779" spans="1:2">
      <c r="A779" s="149">
        <v>6525</v>
      </c>
      <c r="B779" s="147" t="s">
        <v>896</v>
      </c>
    </row>
    <row r="780" spans="1:2">
      <c r="A780" s="149">
        <v>6530</v>
      </c>
      <c r="B780" s="147" t="s">
        <v>897</v>
      </c>
    </row>
    <row r="781" spans="1:2">
      <c r="A781" s="149">
        <v>6535</v>
      </c>
      <c r="B781" s="147" t="s">
        <v>283</v>
      </c>
    </row>
    <row r="782" spans="1:2">
      <c r="A782" s="149">
        <v>6540</v>
      </c>
      <c r="B782" s="147" t="s">
        <v>284</v>
      </c>
    </row>
    <row r="783" spans="1:2">
      <c r="A783" s="149">
        <v>6545</v>
      </c>
      <c r="B783" s="147" t="s">
        <v>285</v>
      </c>
    </row>
    <row r="784" spans="1:2">
      <c r="A784" s="149">
        <v>6550</v>
      </c>
      <c r="B784" s="147" t="s">
        <v>286</v>
      </c>
    </row>
    <row r="785" spans="1:3">
      <c r="A785" s="149">
        <v>6555</v>
      </c>
      <c r="B785" s="147" t="s">
        <v>898</v>
      </c>
    </row>
    <row r="786" spans="1:3">
      <c r="A786" s="149">
        <v>6560</v>
      </c>
      <c r="B786" s="147" t="s">
        <v>899</v>
      </c>
    </row>
    <row r="787" spans="1:3">
      <c r="A787" s="149">
        <v>6565</v>
      </c>
      <c r="B787" s="147" t="s">
        <v>899</v>
      </c>
    </row>
    <row r="788" spans="1:3">
      <c r="A788" s="149">
        <v>6570</v>
      </c>
      <c r="B788" s="147" t="s">
        <v>899</v>
      </c>
    </row>
    <row r="789" spans="1:3">
      <c r="A789" s="149">
        <v>6575</v>
      </c>
      <c r="B789" s="147" t="s">
        <v>899</v>
      </c>
    </row>
    <row r="790" spans="1:3">
      <c r="A790" s="149">
        <v>6580</v>
      </c>
      <c r="B790" s="147" t="s">
        <v>287</v>
      </c>
      <c r="C790" s="186">
        <v>46439.28</v>
      </c>
    </row>
    <row r="791" spans="1:3">
      <c r="A791" s="149">
        <v>6585</v>
      </c>
      <c r="B791" s="147" t="s">
        <v>288</v>
      </c>
      <c r="C791" s="186">
        <v>24887.359999999997</v>
      </c>
    </row>
    <row r="792" spans="1:3">
      <c r="A792" s="149">
        <v>6590</v>
      </c>
      <c r="B792" s="147" t="s">
        <v>380</v>
      </c>
    </row>
    <row r="793" spans="1:3">
      <c r="A793" s="149">
        <v>6595</v>
      </c>
      <c r="B793" s="147" t="s">
        <v>900</v>
      </c>
      <c r="C793" s="186">
        <v>314.76</v>
      </c>
    </row>
    <row r="794" spans="1:3">
      <c r="A794" s="149">
        <v>6600</v>
      </c>
      <c r="B794" s="147" t="s">
        <v>901</v>
      </c>
    </row>
    <row r="795" spans="1:3">
      <c r="A795" s="149">
        <v>6605</v>
      </c>
      <c r="B795" s="147" t="s">
        <v>902</v>
      </c>
    </row>
    <row r="796" spans="1:3">
      <c r="A796" s="149">
        <v>6610</v>
      </c>
      <c r="B796" s="147" t="s">
        <v>903</v>
      </c>
      <c r="C796" s="186">
        <v>35479.800000000003</v>
      </c>
    </row>
    <row r="797" spans="1:3">
      <c r="A797" s="149">
        <v>6615</v>
      </c>
      <c r="B797" s="147" t="s">
        <v>289</v>
      </c>
    </row>
    <row r="798" spans="1:3">
      <c r="A798" s="149">
        <v>6620</v>
      </c>
      <c r="B798" s="147" t="s">
        <v>904</v>
      </c>
    </row>
    <row r="799" spans="1:3">
      <c r="A799" s="149">
        <v>6640</v>
      </c>
      <c r="B799" s="147" t="s">
        <v>280</v>
      </c>
    </row>
    <row r="800" spans="1:3">
      <c r="A800" s="149">
        <v>6645</v>
      </c>
      <c r="B800" s="147" t="s">
        <v>905</v>
      </c>
    </row>
    <row r="801" spans="1:2">
      <c r="A801" s="149">
        <v>6655</v>
      </c>
      <c r="B801" s="147" t="s">
        <v>906</v>
      </c>
    </row>
    <row r="802" spans="1:2">
      <c r="A802" s="149">
        <v>6660</v>
      </c>
      <c r="B802" s="147" t="s">
        <v>907</v>
      </c>
    </row>
    <row r="803" spans="1:2">
      <c r="A803" s="149">
        <v>6665</v>
      </c>
      <c r="B803" s="147" t="s">
        <v>908</v>
      </c>
    </row>
    <row r="804" spans="1:2">
      <c r="A804" s="149">
        <v>6670</v>
      </c>
      <c r="B804" s="147" t="s">
        <v>379</v>
      </c>
    </row>
    <row r="805" spans="1:2">
      <c r="A805" s="149">
        <v>6675</v>
      </c>
      <c r="B805" s="147" t="s">
        <v>379</v>
      </c>
    </row>
    <row r="806" spans="1:2">
      <c r="A806" s="149">
        <v>6680</v>
      </c>
      <c r="B806" s="147" t="s">
        <v>909</v>
      </c>
    </row>
    <row r="807" spans="1:2">
      <c r="A807" s="149">
        <v>6685</v>
      </c>
      <c r="B807" s="147" t="s">
        <v>910</v>
      </c>
    </row>
    <row r="808" spans="1:2">
      <c r="A808" s="149">
        <v>6690</v>
      </c>
      <c r="B808" s="147" t="s">
        <v>910</v>
      </c>
    </row>
    <row r="809" spans="1:2">
      <c r="A809" s="149">
        <v>6695</v>
      </c>
      <c r="B809" s="147" t="s">
        <v>910</v>
      </c>
    </row>
    <row r="810" spans="1:2">
      <c r="A810" s="149">
        <v>6700</v>
      </c>
      <c r="B810" s="147" t="s">
        <v>910</v>
      </c>
    </row>
    <row r="811" spans="1:2">
      <c r="A811" s="149">
        <v>6710</v>
      </c>
      <c r="B811" s="147" t="s">
        <v>911</v>
      </c>
    </row>
    <row r="812" spans="1:2">
      <c r="A812" s="149">
        <v>6715</v>
      </c>
      <c r="B812" s="147" t="s">
        <v>912</v>
      </c>
    </row>
    <row r="813" spans="1:2">
      <c r="A813" s="149">
        <v>6717</v>
      </c>
      <c r="B813" s="147" t="s">
        <v>913</v>
      </c>
    </row>
    <row r="814" spans="1:2">
      <c r="A814" s="149">
        <v>6720</v>
      </c>
      <c r="B814" s="147" t="s">
        <v>914</v>
      </c>
    </row>
    <row r="815" spans="1:2">
      <c r="A815" s="149">
        <v>6725</v>
      </c>
      <c r="B815" s="147" t="s">
        <v>915</v>
      </c>
    </row>
    <row r="816" spans="1:2">
      <c r="A816" s="149">
        <v>6730</v>
      </c>
      <c r="B816" s="147" t="s">
        <v>916</v>
      </c>
    </row>
    <row r="817" spans="1:2">
      <c r="A817" s="149">
        <v>6735</v>
      </c>
      <c r="B817" s="147" t="s">
        <v>917</v>
      </c>
    </row>
    <row r="818" spans="1:2">
      <c r="A818" s="149">
        <v>6740</v>
      </c>
      <c r="B818" s="147" t="s">
        <v>918</v>
      </c>
    </row>
    <row r="819" spans="1:2">
      <c r="A819" s="149">
        <v>6745</v>
      </c>
      <c r="B819" s="147" t="s">
        <v>919</v>
      </c>
    </row>
    <row r="820" spans="1:2">
      <c r="A820" s="149">
        <v>6750</v>
      </c>
      <c r="B820" s="147" t="s">
        <v>920</v>
      </c>
    </row>
    <row r="821" spans="1:2">
      <c r="A821" s="149">
        <v>6755</v>
      </c>
      <c r="B821" s="147" t="s">
        <v>920</v>
      </c>
    </row>
    <row r="822" spans="1:2">
      <c r="A822" s="149">
        <v>6760</v>
      </c>
      <c r="B822" s="147" t="s">
        <v>921</v>
      </c>
    </row>
    <row r="823" spans="1:2">
      <c r="A823" s="149">
        <v>6765</v>
      </c>
      <c r="B823" s="147" t="s">
        <v>922</v>
      </c>
    </row>
    <row r="824" spans="1:2">
      <c r="A824" s="149">
        <v>6770</v>
      </c>
      <c r="B824" s="147" t="s">
        <v>923</v>
      </c>
    </row>
    <row r="825" spans="1:2">
      <c r="A825" s="149">
        <v>6775</v>
      </c>
      <c r="B825" s="147" t="s">
        <v>924</v>
      </c>
    </row>
    <row r="826" spans="1:2">
      <c r="A826" s="149">
        <v>6780</v>
      </c>
      <c r="B826" s="147" t="s">
        <v>925</v>
      </c>
    </row>
    <row r="827" spans="1:2">
      <c r="A827" s="149">
        <v>6785</v>
      </c>
      <c r="B827" s="147" t="s">
        <v>926</v>
      </c>
    </row>
    <row r="828" spans="1:2">
      <c r="A828" s="149">
        <v>6790</v>
      </c>
      <c r="B828" s="147" t="s">
        <v>927</v>
      </c>
    </row>
    <row r="829" spans="1:2">
      <c r="A829" s="149">
        <v>6795</v>
      </c>
      <c r="B829" s="147" t="s">
        <v>928</v>
      </c>
    </row>
    <row r="830" spans="1:2">
      <c r="A830" s="149">
        <v>6800</v>
      </c>
      <c r="B830" s="147" t="s">
        <v>290</v>
      </c>
    </row>
    <row r="831" spans="1:2">
      <c r="A831" s="149">
        <v>6805</v>
      </c>
      <c r="B831" s="147" t="s">
        <v>929</v>
      </c>
    </row>
    <row r="832" spans="1:2">
      <c r="A832" s="149">
        <v>6810</v>
      </c>
      <c r="B832" s="147" t="s">
        <v>930</v>
      </c>
    </row>
    <row r="833" spans="1:3">
      <c r="A833" s="149">
        <v>6815</v>
      </c>
      <c r="B833" s="147" t="s">
        <v>930</v>
      </c>
    </row>
    <row r="834" spans="1:3">
      <c r="A834" s="149">
        <v>6820</v>
      </c>
      <c r="B834" s="147" t="s">
        <v>287</v>
      </c>
    </row>
    <row r="835" spans="1:3">
      <c r="A835" s="149">
        <v>6825</v>
      </c>
      <c r="B835" s="147" t="s">
        <v>288</v>
      </c>
    </row>
    <row r="836" spans="1:3">
      <c r="A836" s="149">
        <v>6830</v>
      </c>
      <c r="B836" s="147" t="s">
        <v>380</v>
      </c>
    </row>
    <row r="837" spans="1:3">
      <c r="A837" s="149">
        <v>6835</v>
      </c>
      <c r="B837" s="147" t="s">
        <v>900</v>
      </c>
    </row>
    <row r="838" spans="1:3">
      <c r="A838" s="149">
        <v>6840</v>
      </c>
      <c r="B838" s="147" t="s">
        <v>291</v>
      </c>
    </row>
    <row r="839" spans="1:3">
      <c r="A839" s="149">
        <v>6845</v>
      </c>
      <c r="B839" s="147" t="s">
        <v>902</v>
      </c>
    </row>
    <row r="840" spans="1:3">
      <c r="A840" s="149">
        <v>6850</v>
      </c>
      <c r="B840" s="147" t="s">
        <v>903</v>
      </c>
    </row>
    <row r="841" spans="1:3">
      <c r="A841" s="149">
        <v>6855</v>
      </c>
      <c r="B841" s="147" t="s">
        <v>381</v>
      </c>
    </row>
    <row r="842" spans="1:3">
      <c r="A842" s="149">
        <v>6860</v>
      </c>
      <c r="B842" s="147" t="s">
        <v>931</v>
      </c>
    </row>
    <row r="843" spans="1:3">
      <c r="A843" s="149">
        <v>6875</v>
      </c>
      <c r="B843" s="147" t="s">
        <v>932</v>
      </c>
    </row>
    <row r="844" spans="1:3">
      <c r="A844" s="149">
        <v>6880</v>
      </c>
      <c r="B844" s="147" t="s">
        <v>933</v>
      </c>
    </row>
    <row r="845" spans="1:3">
      <c r="A845" s="149">
        <v>6885</v>
      </c>
      <c r="B845" s="147" t="s">
        <v>934</v>
      </c>
    </row>
    <row r="846" spans="1:3">
      <c r="A846" s="149">
        <v>6890</v>
      </c>
      <c r="B846" s="147" t="s">
        <v>935</v>
      </c>
    </row>
    <row r="847" spans="1:3">
      <c r="A847" s="149">
        <v>6905</v>
      </c>
      <c r="B847" s="147" t="s">
        <v>292</v>
      </c>
    </row>
    <row r="848" spans="1:3">
      <c r="A848" s="149">
        <v>6920</v>
      </c>
      <c r="B848" s="147" t="s">
        <v>382</v>
      </c>
      <c r="C848" s="186">
        <v>1456186.77</v>
      </c>
    </row>
    <row r="849" spans="1:2">
      <c r="A849" s="149">
        <v>6922</v>
      </c>
      <c r="B849" s="147" t="s">
        <v>280</v>
      </c>
    </row>
    <row r="850" spans="1:2">
      <c r="A850" s="149">
        <v>6928</v>
      </c>
      <c r="B850" s="147" t="s">
        <v>909</v>
      </c>
    </row>
    <row r="851" spans="1:2">
      <c r="A851" s="149">
        <v>6929</v>
      </c>
      <c r="B851" s="147" t="s">
        <v>936</v>
      </c>
    </row>
    <row r="852" spans="1:2">
      <c r="A852" s="149">
        <v>6930</v>
      </c>
      <c r="B852" s="147" t="s">
        <v>283</v>
      </c>
    </row>
    <row r="853" spans="1:2">
      <c r="A853" s="149">
        <v>6931</v>
      </c>
      <c r="B853" s="147" t="s">
        <v>284</v>
      </c>
    </row>
    <row r="854" spans="1:2">
      <c r="A854" s="149">
        <v>6934</v>
      </c>
      <c r="B854" s="147" t="s">
        <v>937</v>
      </c>
    </row>
    <row r="855" spans="1:2">
      <c r="A855" s="149">
        <v>6936</v>
      </c>
      <c r="B855" s="147" t="s">
        <v>903</v>
      </c>
    </row>
    <row r="856" spans="1:2">
      <c r="A856" s="149">
        <v>6937</v>
      </c>
      <c r="B856" s="147" t="s">
        <v>938</v>
      </c>
    </row>
    <row r="857" spans="1:2">
      <c r="A857" s="149">
        <v>6938</v>
      </c>
      <c r="B857" s="147" t="s">
        <v>902</v>
      </c>
    </row>
    <row r="858" spans="1:2">
      <c r="A858" s="149">
        <v>6939</v>
      </c>
      <c r="B858" s="147" t="s">
        <v>939</v>
      </c>
    </row>
    <row r="859" spans="1:2">
      <c r="A859" s="149">
        <v>6940</v>
      </c>
      <c r="B859" s="147" t="s">
        <v>940</v>
      </c>
    </row>
    <row r="860" spans="1:2">
      <c r="A860" s="149">
        <v>6960</v>
      </c>
      <c r="B860" s="147" t="s">
        <v>293</v>
      </c>
    </row>
    <row r="861" spans="1:2">
      <c r="A861" s="149">
        <v>6965</v>
      </c>
      <c r="B861" s="147" t="s">
        <v>941</v>
      </c>
    </row>
    <row r="862" spans="1:2">
      <c r="A862" s="149">
        <v>6967</v>
      </c>
      <c r="B862" s="147" t="s">
        <v>942</v>
      </c>
    </row>
    <row r="863" spans="1:2">
      <c r="A863" s="149">
        <v>6985</v>
      </c>
      <c r="B863" s="147" t="s">
        <v>943</v>
      </c>
    </row>
    <row r="864" spans="1:2">
      <c r="A864" s="149">
        <v>6990</v>
      </c>
      <c r="B864" s="147" t="s">
        <v>944</v>
      </c>
    </row>
    <row r="865" spans="1:2">
      <c r="A865" s="149">
        <v>6995</v>
      </c>
      <c r="B865" s="147" t="s">
        <v>945</v>
      </c>
    </row>
    <row r="866" spans="1:2">
      <c r="A866" s="149">
        <v>7000</v>
      </c>
      <c r="B866" s="147" t="s">
        <v>946</v>
      </c>
    </row>
    <row r="867" spans="1:2">
      <c r="A867" s="149">
        <v>7005</v>
      </c>
      <c r="B867" s="147" t="s">
        <v>947</v>
      </c>
    </row>
    <row r="868" spans="1:2">
      <c r="A868" s="149">
        <v>7010</v>
      </c>
      <c r="B868" s="147" t="s">
        <v>948</v>
      </c>
    </row>
    <row r="869" spans="1:2">
      <c r="A869" s="149">
        <v>7025</v>
      </c>
      <c r="B869" s="147" t="s">
        <v>949</v>
      </c>
    </row>
    <row r="870" spans="1:2">
      <c r="A870" s="149">
        <v>7035</v>
      </c>
      <c r="B870" s="147" t="s">
        <v>950</v>
      </c>
    </row>
    <row r="871" spans="1:2">
      <c r="A871" s="149">
        <v>7045</v>
      </c>
      <c r="B871" s="147" t="s">
        <v>951</v>
      </c>
    </row>
    <row r="872" spans="1:2">
      <c r="A872" s="149">
        <v>7050</v>
      </c>
      <c r="B872" s="147" t="s">
        <v>952</v>
      </c>
    </row>
    <row r="873" spans="1:2">
      <c r="A873" s="149">
        <v>7055</v>
      </c>
      <c r="B873" s="147" t="s">
        <v>953</v>
      </c>
    </row>
    <row r="874" spans="1:2">
      <c r="A874" s="149">
        <v>7060</v>
      </c>
      <c r="B874" s="147" t="s">
        <v>954</v>
      </c>
    </row>
    <row r="875" spans="1:2">
      <c r="A875" s="149">
        <v>7065</v>
      </c>
      <c r="B875" s="147" t="s">
        <v>955</v>
      </c>
    </row>
    <row r="876" spans="1:2">
      <c r="A876" s="149">
        <v>7070</v>
      </c>
      <c r="B876" s="147" t="s">
        <v>956</v>
      </c>
    </row>
    <row r="877" spans="1:2">
      <c r="A877" s="149">
        <v>7075</v>
      </c>
      <c r="B877" s="147" t="s">
        <v>957</v>
      </c>
    </row>
    <row r="878" spans="1:2">
      <c r="A878" s="149">
        <v>7080</v>
      </c>
      <c r="B878" s="147" t="s">
        <v>383</v>
      </c>
    </row>
    <row r="879" spans="1:2">
      <c r="A879" s="149">
        <v>7085</v>
      </c>
      <c r="B879" s="147" t="s">
        <v>958</v>
      </c>
    </row>
    <row r="880" spans="1:2">
      <c r="A880" s="149">
        <v>7090</v>
      </c>
      <c r="B880" s="147" t="s">
        <v>959</v>
      </c>
    </row>
    <row r="881" spans="1:2">
      <c r="A881" s="149">
        <v>7095</v>
      </c>
      <c r="B881" s="147" t="s">
        <v>960</v>
      </c>
    </row>
    <row r="882" spans="1:2">
      <c r="A882" s="149">
        <v>7145</v>
      </c>
      <c r="B882" s="147" t="s">
        <v>961</v>
      </c>
    </row>
    <row r="883" spans="1:2">
      <c r="A883" s="149">
        <v>7150</v>
      </c>
      <c r="B883" s="147" t="s">
        <v>962</v>
      </c>
    </row>
    <row r="884" spans="1:2">
      <c r="A884" s="149">
        <v>7155</v>
      </c>
      <c r="B884" s="147" t="s">
        <v>963</v>
      </c>
    </row>
    <row r="885" spans="1:2">
      <c r="A885" s="149">
        <v>7160</v>
      </c>
      <c r="B885" s="147" t="s">
        <v>964</v>
      </c>
    </row>
    <row r="886" spans="1:2">
      <c r="A886" s="149">
        <v>7165</v>
      </c>
      <c r="B886" s="147" t="s">
        <v>294</v>
      </c>
    </row>
    <row r="887" spans="1:2">
      <c r="A887" s="149">
        <v>7170</v>
      </c>
      <c r="B887" s="147" t="s">
        <v>965</v>
      </c>
    </row>
    <row r="888" spans="1:2">
      <c r="A888" s="149">
        <v>7172</v>
      </c>
      <c r="B888" s="147" t="s">
        <v>966</v>
      </c>
    </row>
    <row r="889" spans="1:2">
      <c r="A889" s="149">
        <v>7175</v>
      </c>
      <c r="B889" s="147" t="s">
        <v>967</v>
      </c>
    </row>
    <row r="890" spans="1:2">
      <c r="A890" s="149">
        <v>7180</v>
      </c>
      <c r="B890" s="147" t="s">
        <v>968</v>
      </c>
    </row>
    <row r="891" spans="1:2">
      <c r="A891" s="149">
        <v>7185</v>
      </c>
      <c r="B891" s="147" t="s">
        <v>295</v>
      </c>
    </row>
    <row r="892" spans="1:2">
      <c r="A892" s="149">
        <v>7205</v>
      </c>
      <c r="B892" s="147" t="s">
        <v>943</v>
      </c>
    </row>
    <row r="893" spans="1:2">
      <c r="A893" s="149">
        <v>7220</v>
      </c>
      <c r="B893" s="147" t="s">
        <v>969</v>
      </c>
    </row>
    <row r="894" spans="1:2">
      <c r="A894" s="149">
        <v>7225</v>
      </c>
      <c r="B894" s="147" t="s">
        <v>970</v>
      </c>
    </row>
    <row r="895" spans="1:2">
      <c r="A895" s="149">
        <v>7230</v>
      </c>
      <c r="B895" s="147" t="s">
        <v>971</v>
      </c>
    </row>
    <row r="896" spans="1:2">
      <c r="A896" s="149">
        <v>7240</v>
      </c>
      <c r="B896" s="147" t="s">
        <v>972</v>
      </c>
    </row>
    <row r="897" spans="1:2">
      <c r="A897" s="149">
        <v>7245</v>
      </c>
      <c r="B897" s="147" t="s">
        <v>973</v>
      </c>
    </row>
    <row r="898" spans="1:2">
      <c r="A898" s="149">
        <v>7255</v>
      </c>
      <c r="B898" s="147" t="s">
        <v>974</v>
      </c>
    </row>
    <row r="899" spans="1:2">
      <c r="A899" s="149">
        <v>7275</v>
      </c>
      <c r="B899" s="147" t="s">
        <v>975</v>
      </c>
    </row>
    <row r="900" spans="1:2">
      <c r="A900" s="149">
        <v>7280</v>
      </c>
      <c r="B900" s="147" t="s">
        <v>976</v>
      </c>
    </row>
    <row r="901" spans="1:2">
      <c r="A901" s="149">
        <v>7283</v>
      </c>
      <c r="B901" s="147" t="s">
        <v>977</v>
      </c>
    </row>
    <row r="902" spans="1:2">
      <c r="A902" s="149">
        <v>7285</v>
      </c>
      <c r="B902" s="147" t="s">
        <v>978</v>
      </c>
    </row>
    <row r="903" spans="1:2">
      <c r="A903" s="149">
        <v>7290</v>
      </c>
      <c r="B903" s="147" t="s">
        <v>979</v>
      </c>
    </row>
    <row r="904" spans="1:2">
      <c r="A904" s="149">
        <v>7295</v>
      </c>
      <c r="B904" s="147" t="s">
        <v>980</v>
      </c>
    </row>
    <row r="905" spans="1:2">
      <c r="A905" s="149">
        <v>7310</v>
      </c>
      <c r="B905" s="147" t="s">
        <v>981</v>
      </c>
    </row>
    <row r="906" spans="1:2">
      <c r="A906" s="149">
        <v>7315</v>
      </c>
      <c r="B906" s="147" t="s">
        <v>982</v>
      </c>
    </row>
    <row r="907" spans="1:2">
      <c r="A907" s="149">
        <v>7325</v>
      </c>
      <c r="B907" s="147" t="s">
        <v>983</v>
      </c>
    </row>
    <row r="908" spans="1:2">
      <c r="A908" s="149">
        <v>7330</v>
      </c>
      <c r="B908" s="147" t="s">
        <v>983</v>
      </c>
    </row>
    <row r="909" spans="1:2">
      <c r="A909" s="149">
        <v>7340</v>
      </c>
      <c r="B909" s="147" t="s">
        <v>984</v>
      </c>
    </row>
    <row r="910" spans="1:2">
      <c r="A910" s="149">
        <v>7350</v>
      </c>
      <c r="B910" s="147" t="s">
        <v>985</v>
      </c>
    </row>
    <row r="911" spans="1:2">
      <c r="A911" s="149">
        <v>7395</v>
      </c>
      <c r="B911" s="147" t="s">
        <v>986</v>
      </c>
    </row>
    <row r="912" spans="1:2">
      <c r="A912" s="149">
        <v>7410</v>
      </c>
      <c r="B912" s="147" t="s">
        <v>961</v>
      </c>
    </row>
    <row r="913" spans="1:3">
      <c r="A913" s="149">
        <v>7425</v>
      </c>
      <c r="B913" s="147" t="s">
        <v>964</v>
      </c>
    </row>
    <row r="914" spans="1:3">
      <c r="A914" s="149">
        <v>7430</v>
      </c>
      <c r="B914" s="147" t="s">
        <v>987</v>
      </c>
    </row>
    <row r="915" spans="1:3">
      <c r="A915" s="149">
        <v>7435</v>
      </c>
      <c r="B915" s="147" t="s">
        <v>988</v>
      </c>
    </row>
    <row r="916" spans="1:3">
      <c r="A916" s="149">
        <v>7437</v>
      </c>
      <c r="B916" s="147" t="s">
        <v>989</v>
      </c>
    </row>
    <row r="917" spans="1:3">
      <c r="A917" s="149">
        <v>7440</v>
      </c>
      <c r="B917" s="147" t="s">
        <v>990</v>
      </c>
    </row>
    <row r="918" spans="1:3">
      <c r="A918" s="149">
        <v>7445</v>
      </c>
      <c r="B918" s="147" t="s">
        <v>991</v>
      </c>
    </row>
    <row r="919" spans="1:3">
      <c r="A919" s="149">
        <v>7450</v>
      </c>
      <c r="B919" s="147" t="s">
        <v>992</v>
      </c>
    </row>
    <row r="920" spans="1:3">
      <c r="A920" s="149">
        <v>7454</v>
      </c>
      <c r="B920" s="147" t="s">
        <v>993</v>
      </c>
    </row>
    <row r="921" spans="1:3">
      <c r="A921" s="149">
        <v>7470</v>
      </c>
      <c r="B921" s="147" t="s">
        <v>994</v>
      </c>
    </row>
    <row r="922" spans="1:3">
      <c r="A922" s="149">
        <v>7480</v>
      </c>
      <c r="B922" s="147" t="s">
        <v>995</v>
      </c>
    </row>
    <row r="923" spans="1:3">
      <c r="A923" s="149">
        <v>7485</v>
      </c>
      <c r="B923" s="147" t="s">
        <v>996</v>
      </c>
    </row>
    <row r="924" spans="1:3">
      <c r="A924" s="149">
        <v>7495</v>
      </c>
      <c r="B924" s="147" t="s">
        <v>997</v>
      </c>
    </row>
    <row r="925" spans="1:3">
      <c r="A925" s="149">
        <v>7510</v>
      </c>
      <c r="B925" s="147" t="s">
        <v>296</v>
      </c>
      <c r="C925" s="186">
        <v>346557.72</v>
      </c>
    </row>
    <row r="926" spans="1:3">
      <c r="A926" s="149">
        <v>7515</v>
      </c>
      <c r="B926" s="147" t="s">
        <v>998</v>
      </c>
      <c r="C926" s="186">
        <v>3068.29</v>
      </c>
    </row>
    <row r="927" spans="1:3">
      <c r="A927" s="149">
        <v>7520</v>
      </c>
      <c r="B927" s="147" t="s">
        <v>297</v>
      </c>
      <c r="C927" s="186">
        <v>39444.480000000003</v>
      </c>
    </row>
    <row r="928" spans="1:3">
      <c r="A928" s="149">
        <v>7535</v>
      </c>
      <c r="B928" s="147" t="s">
        <v>298</v>
      </c>
      <c r="C928" s="186">
        <v>3877.1</v>
      </c>
    </row>
    <row r="929" spans="1:3">
      <c r="A929" s="149">
        <v>7540</v>
      </c>
      <c r="B929" s="147" t="s">
        <v>384</v>
      </c>
    </row>
    <row r="930" spans="1:3">
      <c r="A930" s="149">
        <v>7545</v>
      </c>
      <c r="B930" s="147" t="s">
        <v>999</v>
      </c>
    </row>
    <row r="931" spans="1:3">
      <c r="A931" s="149">
        <v>7550</v>
      </c>
      <c r="B931" s="147" t="s">
        <v>1000</v>
      </c>
    </row>
    <row r="932" spans="1:3">
      <c r="A932" s="149">
        <v>7555</v>
      </c>
      <c r="B932" s="147" t="s">
        <v>299</v>
      </c>
      <c r="C932" s="186">
        <v>81791.77</v>
      </c>
    </row>
    <row r="933" spans="1:3">
      <c r="A933" s="149">
        <v>7560</v>
      </c>
      <c r="B933" s="147" t="s">
        <v>1001</v>
      </c>
    </row>
    <row r="934" spans="1:3">
      <c r="A934" s="149">
        <v>7570</v>
      </c>
      <c r="B934" s="147" t="s">
        <v>300</v>
      </c>
    </row>
    <row r="935" spans="1:3">
      <c r="A935" s="149">
        <v>7585</v>
      </c>
      <c r="B935" s="147" t="s">
        <v>1002</v>
      </c>
    </row>
    <row r="936" spans="1:3">
      <c r="A936" s="149">
        <v>7595</v>
      </c>
      <c r="B936" s="147" t="s">
        <v>344</v>
      </c>
      <c r="C936" s="186">
        <v>-9570</v>
      </c>
    </row>
    <row r="937" spans="1:3">
      <c r="A937" s="149">
        <v>7600</v>
      </c>
      <c r="B937" s="147" t="s">
        <v>345</v>
      </c>
      <c r="C937" s="186">
        <v>-72139.42</v>
      </c>
    </row>
    <row r="938" spans="1:3">
      <c r="A938" s="149">
        <v>7605</v>
      </c>
      <c r="B938" s="147" t="s">
        <v>385</v>
      </c>
      <c r="C938" s="186">
        <v>-72368.259999999995</v>
      </c>
    </row>
    <row r="939" spans="1:3">
      <c r="A939" s="149">
        <v>7610</v>
      </c>
      <c r="B939" s="147" t="s">
        <v>386</v>
      </c>
      <c r="C939" s="186">
        <v>50</v>
      </c>
    </row>
    <row r="940" spans="1:3">
      <c r="A940" s="149">
        <v>7660</v>
      </c>
      <c r="B940" s="147" t="s">
        <v>1003</v>
      </c>
    </row>
    <row r="941" spans="1:3">
      <c r="A941" s="149">
        <v>7680</v>
      </c>
      <c r="B941" s="147" t="s">
        <v>387</v>
      </c>
    </row>
    <row r="942" spans="1:3">
      <c r="A942" s="149">
        <v>7685</v>
      </c>
      <c r="B942" s="147" t="s">
        <v>388</v>
      </c>
    </row>
    <row r="943" spans="1:3">
      <c r="A943" s="149">
        <v>7705</v>
      </c>
      <c r="B943" s="147" t="s">
        <v>1004</v>
      </c>
    </row>
    <row r="944" spans="1:3">
      <c r="A944" s="149">
        <v>7720</v>
      </c>
      <c r="B944" s="147" t="s">
        <v>1005</v>
      </c>
    </row>
    <row r="945" spans="1:3">
      <c r="A945" s="149">
        <v>7735</v>
      </c>
      <c r="B945" s="147" t="s">
        <v>301</v>
      </c>
      <c r="C945" s="186">
        <v>16010.160000000002</v>
      </c>
    </row>
    <row r="946" spans="1:3">
      <c r="A946" s="149">
        <v>7750</v>
      </c>
      <c r="B946" s="147" t="s">
        <v>1006</v>
      </c>
      <c r="C946" s="186">
        <v>-38884.49</v>
      </c>
    </row>
    <row r="947" spans="1:3">
      <c r="A947" s="149">
        <v>7765</v>
      </c>
      <c r="B947" s="147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7"/>
  <sheetViews>
    <sheetView showGridLines="0" workbookViewId="0">
      <selection activeCell="E20" sqref="E20"/>
    </sheetView>
  </sheetViews>
  <sheetFormatPr defaultRowHeight="15"/>
  <cols>
    <col min="1" max="1" width="9" style="173"/>
    <col min="2" max="2" width="11.625" style="173" bestFit="1" customWidth="1"/>
    <col min="3" max="3" width="11.625" style="173" customWidth="1"/>
    <col min="4" max="4" width="11" style="173" bestFit="1" customWidth="1"/>
    <col min="5" max="5" width="15.75" style="173" bestFit="1" customWidth="1"/>
    <col min="6" max="6" width="9.625" style="173" bestFit="1" customWidth="1"/>
    <col min="7" max="16384" width="9" style="173"/>
  </cols>
  <sheetData>
    <row r="3" spans="2:7">
      <c r="B3" s="170"/>
      <c r="C3" s="170" t="s">
        <v>409</v>
      </c>
      <c r="D3" s="171" t="s">
        <v>389</v>
      </c>
      <c r="E3" s="172" t="s">
        <v>390</v>
      </c>
      <c r="F3" s="172" t="s">
        <v>391</v>
      </c>
      <c r="G3" s="171" t="s">
        <v>392</v>
      </c>
    </row>
    <row r="4" spans="2:7">
      <c r="B4" s="174" t="s">
        <v>410</v>
      </c>
      <c r="C4" s="174" t="s">
        <v>411</v>
      </c>
      <c r="D4" s="175">
        <v>8000</v>
      </c>
      <c r="E4" s="176">
        <v>2.7E-2</v>
      </c>
      <c r="F4" s="178">
        <v>7000</v>
      </c>
      <c r="G4" s="177">
        <v>6.0000000000000001E-3</v>
      </c>
    </row>
    <row r="5" spans="2:7">
      <c r="B5" s="174" t="s">
        <v>332</v>
      </c>
      <c r="C5" s="174" t="s">
        <v>82</v>
      </c>
      <c r="D5" s="178">
        <v>7000</v>
      </c>
      <c r="E5" s="179">
        <v>1.2699999999999999E-2</v>
      </c>
      <c r="F5" s="178">
        <v>7000</v>
      </c>
      <c r="G5" s="177">
        <v>6.0000000000000001E-3</v>
      </c>
    </row>
    <row r="6" spans="2:7">
      <c r="B6" s="174" t="s">
        <v>399</v>
      </c>
      <c r="C6" s="174" t="s">
        <v>412</v>
      </c>
      <c r="D6" s="178">
        <v>7000</v>
      </c>
      <c r="E6" s="179">
        <v>4.7E-2</v>
      </c>
      <c r="F6" s="178">
        <v>7000</v>
      </c>
      <c r="G6" s="177">
        <v>6.0000000000000001E-3</v>
      </c>
    </row>
    <row r="7" spans="2:7">
      <c r="B7" s="174" t="s">
        <v>326</v>
      </c>
      <c r="C7" s="174" t="s">
        <v>66</v>
      </c>
      <c r="D7" s="178">
        <v>7000</v>
      </c>
      <c r="E7" s="179">
        <v>9.4000000000000004E-3</v>
      </c>
      <c r="F7" s="178">
        <v>7000</v>
      </c>
      <c r="G7" s="177">
        <v>6.0000000000000001E-3</v>
      </c>
    </row>
    <row r="8" spans="2:7">
      <c r="B8" s="174" t="s">
        <v>329</v>
      </c>
      <c r="C8" s="174" t="s">
        <v>79</v>
      </c>
      <c r="D8" s="178">
        <v>9500</v>
      </c>
      <c r="E8" s="179">
        <v>6.0000000000000001E-3</v>
      </c>
      <c r="F8" s="178">
        <v>7000</v>
      </c>
      <c r="G8" s="177">
        <v>6.0000000000000001E-3</v>
      </c>
    </row>
    <row r="9" spans="2:7">
      <c r="B9" s="174" t="s">
        <v>318</v>
      </c>
      <c r="C9" s="174" t="s">
        <v>76</v>
      </c>
      <c r="D9" s="178">
        <v>12960</v>
      </c>
      <c r="E9" s="179">
        <v>4.65E-2</v>
      </c>
      <c r="F9" s="178">
        <v>7000</v>
      </c>
      <c r="G9" s="177">
        <v>6.0000000000000001E-3</v>
      </c>
    </row>
    <row r="10" spans="2:7">
      <c r="B10" s="174" t="s">
        <v>319</v>
      </c>
      <c r="C10" s="174" t="s">
        <v>77</v>
      </c>
      <c r="D10" s="178">
        <v>9500</v>
      </c>
      <c r="E10" s="179">
        <v>4.9489999999999999E-2</v>
      </c>
      <c r="F10" s="178">
        <v>7000</v>
      </c>
      <c r="G10" s="177">
        <v>6.0000000000000001E-3</v>
      </c>
    </row>
    <row r="11" spans="2:7">
      <c r="B11" s="174" t="s">
        <v>393</v>
      </c>
      <c r="C11" s="174" t="s">
        <v>78</v>
      </c>
      <c r="D11" s="178">
        <v>10200</v>
      </c>
      <c r="E11" s="179">
        <v>1.2E-2</v>
      </c>
      <c r="F11" s="178">
        <v>7000</v>
      </c>
      <c r="G11" s="177">
        <v>6.0000000000000001E-3</v>
      </c>
    </row>
    <row r="12" spans="2:7">
      <c r="B12" s="174" t="s">
        <v>328</v>
      </c>
      <c r="C12" s="174" t="s">
        <v>80</v>
      </c>
      <c r="D12" s="178">
        <v>7700</v>
      </c>
      <c r="E12" s="179">
        <v>2.0899999999999998E-2</v>
      </c>
      <c r="F12" s="178">
        <v>7000</v>
      </c>
      <c r="G12" s="177">
        <v>6.0000000000000001E-3</v>
      </c>
    </row>
    <row r="13" spans="2:7">
      <c r="B13" s="174" t="s">
        <v>320</v>
      </c>
      <c r="C13" s="174" t="s">
        <v>71</v>
      </c>
      <c r="D13" s="178">
        <v>8500</v>
      </c>
      <c r="E13" s="179">
        <v>3.0000000000000001E-3</v>
      </c>
      <c r="F13" s="178">
        <v>7000</v>
      </c>
      <c r="G13" s="177">
        <v>6.0000000000000001E-3</v>
      </c>
    </row>
    <row r="14" spans="2:7">
      <c r="B14" s="174" t="s">
        <v>394</v>
      </c>
      <c r="C14" s="174" t="s">
        <v>413</v>
      </c>
      <c r="D14" s="178">
        <v>9500</v>
      </c>
      <c r="E14" s="179">
        <v>3.9100000000000003E-2</v>
      </c>
      <c r="F14" s="178">
        <v>7000</v>
      </c>
      <c r="G14" s="177">
        <v>6.0000000000000001E-3</v>
      </c>
    </row>
    <row r="15" spans="2:7">
      <c r="B15" s="174" t="s">
        <v>414</v>
      </c>
      <c r="C15" s="174" t="s">
        <v>415</v>
      </c>
      <c r="D15" s="178">
        <v>9000</v>
      </c>
      <c r="E15" s="179">
        <v>1.2500000000000001E-2</v>
      </c>
      <c r="F15" s="180">
        <v>7000</v>
      </c>
      <c r="G15" s="177">
        <v>6.0000000000000001E-3</v>
      </c>
    </row>
    <row r="16" spans="2:7">
      <c r="B16" s="174" t="s">
        <v>333</v>
      </c>
      <c r="C16" s="174" t="s">
        <v>68</v>
      </c>
      <c r="D16" s="178">
        <v>29500</v>
      </c>
      <c r="E16" s="179">
        <v>3.5249999999999997E-2</v>
      </c>
      <c r="F16" s="178">
        <v>7000</v>
      </c>
      <c r="G16" s="177">
        <v>6.0000000000000001E-3</v>
      </c>
    </row>
    <row r="17" spans="2:10">
      <c r="B17" s="174" t="s">
        <v>325</v>
      </c>
      <c r="C17" s="174" t="s">
        <v>67</v>
      </c>
      <c r="D17" s="178">
        <v>23100</v>
      </c>
      <c r="E17" s="179">
        <v>1.18E-2</v>
      </c>
      <c r="F17" s="178">
        <v>7000</v>
      </c>
      <c r="G17" s="177">
        <v>6.0000000000000001E-3</v>
      </c>
    </row>
    <row r="18" spans="2:10">
      <c r="B18" s="174" t="s">
        <v>322</v>
      </c>
      <c r="C18" s="174" t="s">
        <v>73</v>
      </c>
      <c r="D18" s="178">
        <v>9750</v>
      </c>
      <c r="E18" s="179">
        <v>2.9579999999999999E-2</v>
      </c>
      <c r="F18" s="178">
        <v>7000</v>
      </c>
      <c r="G18" s="177">
        <v>6.0000000000000001E-3</v>
      </c>
    </row>
    <row r="19" spans="2:10">
      <c r="B19" s="174" t="s">
        <v>330</v>
      </c>
      <c r="C19" s="174" t="s">
        <v>81</v>
      </c>
      <c r="D19" s="178">
        <v>14000</v>
      </c>
      <c r="E19" s="179">
        <v>2.4199999999999999E-2</v>
      </c>
      <c r="F19" s="178">
        <v>7000</v>
      </c>
      <c r="G19" s="177">
        <v>6.0000000000000001E-3</v>
      </c>
    </row>
    <row r="20" spans="2:10">
      <c r="B20" s="174" t="s">
        <v>416</v>
      </c>
      <c r="C20" s="174" t="s">
        <v>417</v>
      </c>
      <c r="D20" s="178">
        <v>9000</v>
      </c>
      <c r="E20" s="179">
        <v>2.7E-2</v>
      </c>
      <c r="F20" s="178">
        <v>7000</v>
      </c>
      <c r="G20" s="177">
        <v>6.0000000000000001E-3</v>
      </c>
      <c r="I20" s="181"/>
      <c r="J20" s="181"/>
    </row>
    <row r="21" spans="2:10">
      <c r="B21" s="174" t="s">
        <v>395</v>
      </c>
      <c r="C21" s="174" t="s">
        <v>74</v>
      </c>
      <c r="D21" s="178">
        <v>8000</v>
      </c>
      <c r="E21" s="179">
        <v>3.5400000000000001E-2</v>
      </c>
      <c r="F21" s="178">
        <v>7000</v>
      </c>
      <c r="G21" s="177">
        <v>6.0000000000000001E-3</v>
      </c>
    </row>
    <row r="22" spans="2:10">
      <c r="B22" s="174" t="s">
        <v>396</v>
      </c>
      <c r="C22" s="174" t="s">
        <v>401</v>
      </c>
      <c r="D22" s="178">
        <v>12000</v>
      </c>
      <c r="E22" s="179">
        <v>2.7E-2</v>
      </c>
      <c r="F22" s="178">
        <v>7000</v>
      </c>
      <c r="G22" s="177">
        <v>6.0000000000000001E-3</v>
      </c>
    </row>
    <row r="23" spans="2:10">
      <c r="B23" s="174" t="s">
        <v>321</v>
      </c>
      <c r="C23" s="174" t="s">
        <v>72</v>
      </c>
      <c r="D23" s="178">
        <v>33500</v>
      </c>
      <c r="E23" s="179" t="s">
        <v>397</v>
      </c>
      <c r="F23" s="178">
        <v>7000</v>
      </c>
      <c r="G23" s="177">
        <v>6.0000000000000001E-3</v>
      </c>
    </row>
    <row r="26" spans="2:10">
      <c r="B26" s="174" t="s">
        <v>418</v>
      </c>
      <c r="C26" s="182"/>
      <c r="D26" s="178">
        <v>127200</v>
      </c>
      <c r="E26" s="183">
        <v>6.2E-2</v>
      </c>
      <c r="F26" s="182"/>
      <c r="G26" s="182"/>
    </row>
    <row r="27" spans="2:10">
      <c r="B27" s="174" t="s">
        <v>419</v>
      </c>
      <c r="C27" s="182"/>
      <c r="D27" s="182" t="s">
        <v>420</v>
      </c>
      <c r="E27" s="183">
        <v>1.4500000000000001E-2</v>
      </c>
      <c r="F27" s="182"/>
      <c r="G27" s="18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Summary of Salary Adjustments</vt:lpstr>
      <vt:lpstr>RC Salary Workpapers&gt;&gt;&gt;</vt:lpstr>
      <vt:lpstr>Wp-b Salary</vt:lpstr>
      <vt:lpstr>wp-b3 Calc of Health and Other </vt:lpstr>
      <vt:lpstr>wp-b4 Shared Services</vt:lpstr>
      <vt:lpstr>AUX&gt;&gt;&gt;</vt:lpstr>
      <vt:lpstr>Co. 345 - Dec 2017 UE TB</vt:lpstr>
      <vt:lpstr>102 IS 12 Mos End Dec 31, 2017</vt:lpstr>
      <vt:lpstr>Tax Schedule</vt:lpstr>
      <vt:lpstr>Dec 2017 Headcount</vt:lpstr>
      <vt:lpstr>PF Salaries</vt:lpstr>
      <vt:lpstr>'Co. 345 - Dec 2017 UE TB'!Print_Area</vt:lpstr>
      <vt:lpstr>'Summary of Salary Adjustments'!Print_Area</vt:lpstr>
      <vt:lpstr>'Wp-b Salary'!Print_Area</vt:lpstr>
      <vt:lpstr>'wp-b3 Calc of Health and Other '!Print_Area</vt:lpstr>
      <vt:lpstr>'wp-b4 Shared Services'!Print_Area</vt:lpstr>
      <vt:lpstr>'Co. 345 - Dec 2017 UE TB'!Print_Titles</vt:lpstr>
    </vt:vector>
  </TitlesOfParts>
  <Company>Utilities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raguttor</dc:creator>
  <cp:lastModifiedBy>Mary Myers</cp:lastModifiedBy>
  <cp:lastPrinted>2014-07-17T14:45:51Z</cp:lastPrinted>
  <dcterms:created xsi:type="dcterms:W3CDTF">2014-05-15T14:29:21Z</dcterms:created>
  <dcterms:modified xsi:type="dcterms:W3CDTF">2018-07-27T19:59:34Z</dcterms:modified>
</cp:coreProperties>
</file>