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720" windowHeight="7035"/>
  </bookViews>
  <sheets>
    <sheet name="2c" sheetId="1" r:id="rId1"/>
  </sheets>
  <calcPr calcId="145621"/>
</workbook>
</file>

<file path=xl/calcChain.xml><?xml version="1.0" encoding="utf-8"?>
<calcChain xmlns="http://schemas.openxmlformats.org/spreadsheetml/2006/main">
  <c r="D40" i="1" l="1"/>
  <c r="F40" i="1"/>
  <c r="I40" i="1" s="1"/>
  <c r="K40" i="1"/>
  <c r="M40" i="1"/>
  <c r="P40" i="1" s="1"/>
  <c r="R40" i="1"/>
  <c r="D41" i="1"/>
  <c r="H41" i="1"/>
  <c r="M41" i="1"/>
  <c r="M42" i="1" s="1"/>
  <c r="O41" i="1"/>
  <c r="D42" i="1"/>
  <c r="H42" i="1"/>
  <c r="O42" i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P41" i="1" l="1"/>
  <c r="F41" i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I58" i="1" s="1"/>
  <c r="I42" i="1"/>
  <c r="K41" i="1"/>
  <c r="K42" i="1" s="1"/>
  <c r="R41" i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M43" i="1"/>
  <c r="P42" i="1"/>
  <c r="H43" i="1"/>
  <c r="I41" i="1"/>
  <c r="I43" i="1" l="1"/>
  <c r="H44" i="1"/>
  <c r="K43" i="1"/>
  <c r="P43" i="1"/>
  <c r="M44" i="1"/>
  <c r="K44" i="1" l="1"/>
  <c r="M45" i="1"/>
  <c r="P44" i="1"/>
  <c r="I44" i="1"/>
  <c r="H45" i="1"/>
  <c r="K45" i="1" s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H46" i="1" l="1"/>
  <c r="I45" i="1"/>
  <c r="M46" i="1"/>
  <c r="P45" i="1"/>
  <c r="I46" i="1" l="1"/>
  <c r="H47" i="1"/>
  <c r="M47" i="1"/>
  <c r="P46" i="1"/>
  <c r="K46" i="1"/>
  <c r="I47" i="1" l="1"/>
  <c r="H48" i="1"/>
  <c r="M48" i="1"/>
  <c r="P47" i="1"/>
  <c r="K47" i="1"/>
  <c r="K48" i="1" s="1"/>
  <c r="P48" i="1" l="1"/>
  <c r="M49" i="1"/>
  <c r="I48" i="1"/>
  <c r="H49" i="1"/>
  <c r="I49" i="1" l="1"/>
  <c r="H50" i="1"/>
  <c r="M50" i="1"/>
  <c r="P49" i="1"/>
  <c r="K49" i="1"/>
  <c r="M51" i="1" l="1"/>
  <c r="P50" i="1"/>
  <c r="I50" i="1"/>
  <c r="H51" i="1"/>
  <c r="K50" i="1"/>
  <c r="K51" i="1" l="1"/>
  <c r="M52" i="1"/>
  <c r="P51" i="1"/>
  <c r="I51" i="1"/>
  <c r="H52" i="1"/>
  <c r="I52" i="1" l="1"/>
  <c r="H53" i="1"/>
  <c r="K52" i="1"/>
  <c r="P52" i="1"/>
  <c r="M53" i="1"/>
  <c r="K53" i="1" l="1"/>
  <c r="I53" i="1"/>
  <c r="H54" i="1"/>
  <c r="K54" i="1" s="1"/>
  <c r="M54" i="1"/>
  <c r="P53" i="1"/>
  <c r="M55" i="1" l="1"/>
  <c r="P54" i="1"/>
  <c r="I54" i="1"/>
  <c r="H55" i="1"/>
  <c r="I55" i="1" l="1"/>
  <c r="H56" i="1"/>
  <c r="K55" i="1"/>
  <c r="K56" i="1" s="1"/>
  <c r="M56" i="1"/>
  <c r="P55" i="1"/>
  <c r="P56" i="1" l="1"/>
  <c r="M57" i="1"/>
  <c r="K57" i="1"/>
  <c r="K58" i="1" s="1"/>
  <c r="I56" i="1"/>
  <c r="H57" i="1"/>
  <c r="I57" i="1" s="1"/>
  <c r="P57" i="1" l="1"/>
  <c r="M58" i="1"/>
  <c r="P58" i="1" s="1"/>
  <c r="K13" i="1" l="1"/>
  <c r="K14" i="1" s="1"/>
  <c r="O15" i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H15" i="1"/>
  <c r="R14" i="1"/>
  <c r="R15" i="1" s="1"/>
  <c r="R16" i="1" s="1"/>
  <c r="M14" i="1"/>
  <c r="P14" i="1" s="1"/>
  <c r="F14" i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R17" i="1" l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I15" i="1"/>
  <c r="I14" i="1"/>
  <c r="K15" i="1"/>
  <c r="M15" i="1"/>
  <c r="H16" i="1"/>
  <c r="P15" i="1" l="1"/>
  <c r="M16" i="1"/>
  <c r="I16" i="1"/>
  <c r="H17" i="1"/>
  <c r="K16" i="1"/>
  <c r="K17" i="1" l="1"/>
  <c r="I17" i="1"/>
  <c r="H18" i="1"/>
  <c r="P16" i="1"/>
  <c r="M17" i="1"/>
  <c r="K18" i="1" l="1"/>
  <c r="I18" i="1"/>
  <c r="H19" i="1"/>
  <c r="P17" i="1"/>
  <c r="M18" i="1"/>
  <c r="I19" i="1" l="1"/>
  <c r="H20" i="1"/>
  <c r="P18" i="1"/>
  <c r="M19" i="1"/>
  <c r="K19" i="1"/>
  <c r="K20" i="1" l="1"/>
  <c r="P19" i="1"/>
  <c r="M20" i="1"/>
  <c r="I20" i="1"/>
  <c r="H21" i="1"/>
  <c r="I21" i="1" l="1"/>
  <c r="H22" i="1"/>
  <c r="K21" i="1"/>
  <c r="P20" i="1"/>
  <c r="M21" i="1"/>
  <c r="K22" i="1" l="1"/>
  <c r="P21" i="1"/>
  <c r="M22" i="1"/>
  <c r="I22" i="1"/>
  <c r="H23" i="1"/>
  <c r="I23" i="1" l="1"/>
  <c r="H24" i="1"/>
  <c r="K23" i="1"/>
  <c r="K24" i="1" s="1"/>
  <c r="P22" i="1"/>
  <c r="M23" i="1"/>
  <c r="P23" i="1" l="1"/>
  <c r="M24" i="1"/>
  <c r="I24" i="1"/>
  <c r="H25" i="1"/>
  <c r="I25" i="1" l="1"/>
  <c r="H26" i="1"/>
  <c r="K25" i="1"/>
  <c r="P24" i="1"/>
  <c r="M25" i="1"/>
  <c r="K26" i="1" l="1"/>
  <c r="P25" i="1"/>
  <c r="M26" i="1"/>
  <c r="I26" i="1"/>
  <c r="H27" i="1"/>
  <c r="I27" i="1" l="1"/>
  <c r="K27" i="1"/>
  <c r="K28" i="1" s="1"/>
  <c r="P26" i="1"/>
  <c r="M27" i="1"/>
  <c r="P27" i="1" l="1"/>
  <c r="M28" i="1"/>
  <c r="P28" i="1" s="1"/>
  <c r="I28" i="1"/>
</calcChain>
</file>

<file path=xl/sharedStrings.xml><?xml version="1.0" encoding="utf-8"?>
<sst xmlns="http://schemas.openxmlformats.org/spreadsheetml/2006/main" count="50" uniqueCount="23">
  <si>
    <t>Avg</t>
  </si>
  <si>
    <t>Min</t>
  </si>
  <si>
    <t>Max</t>
  </si>
  <si>
    <t>Replaced</t>
  </si>
  <si>
    <t>PRP</t>
  </si>
  <si>
    <t>Spending</t>
  </si>
  <si>
    <t>Remaining</t>
  </si>
  <si>
    <t>Pipe</t>
  </si>
  <si>
    <t>Inflation</t>
  </si>
  <si>
    <t>Low</t>
  </si>
  <si>
    <t>High</t>
  </si>
  <si>
    <t>Age of</t>
  </si>
  <si>
    <t>Newest</t>
  </si>
  <si>
    <t>{1}</t>
  </si>
  <si>
    <t>{2}</t>
  </si>
  <si>
    <t>Low estimate</t>
  </si>
  <si>
    <t>High estimate</t>
  </si>
  <si>
    <t>Pace: Fifteen year</t>
  </si>
  <si>
    <t>Delta Natural Gas</t>
  </si>
  <si>
    <t>PRP Cash Flow Projections</t>
  </si>
  <si>
    <t>Case No. 2018-00086</t>
  </si>
  <si>
    <t>Item 2c</t>
  </si>
  <si>
    <t>Pace: Fifteen year with extension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</si>
</sst>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10" fontId="0" fillId="0" borderId="0" xfId="0" applyNumberFormat="1"/>
    <xf numFmtId="44" fontId="0" fillId="0" borderId="0" xfId="2" applyFont="1"/>
    <xf numFmtId="164" fontId="0" fillId="0" borderId="0" xfId="1" applyNumberFormat="1" applyFont="1"/>
    <xf numFmtId="43" fontId="0" fillId="0" borderId="0" xfId="1" applyNumberFormat="1" applyFont="1"/>
    <xf numFmtId="44" fontId="0" fillId="0" borderId="0" xfId="2" applyNumberFormat="1" applyFont="1"/>
    <xf numFmtId="164" fontId="0" fillId="0" borderId="0" xfId="0" applyNumberFormat="1"/>
    <xf numFmtId="44" fontId="3" fillId="0" borderId="0" xfId="2" applyFont="1"/>
    <xf numFmtId="164" fontId="3" fillId="0" borderId="0" xfId="1" applyNumberFormat="1" applyFont="1"/>
    <xf numFmtId="44" fontId="3" fillId="0" borderId="0" xfId="2" applyNumberFormat="1" applyFont="1"/>
    <xf numFmtId="0" fontId="0" fillId="0" borderId="0" xfId="0" applyAlignment="1">
      <alignment horizontal="right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4" fillId="0" borderId="0" xfId="1" applyNumberFormat="1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164" fontId="0" fillId="0" borderId="0" xfId="1" applyNumberFormat="1" applyFont="1" applyFill="1"/>
    <xf numFmtId="164" fontId="5" fillId="0" borderId="0" xfId="1" applyNumberFormat="1" applyFont="1" applyFill="1"/>
    <xf numFmtId="43" fontId="0" fillId="0" borderId="0" xfId="1" applyNumberFormat="1" applyFont="1" applyFill="1"/>
    <xf numFmtId="43" fontId="5" fillId="0" borderId="0" xfId="1" applyNumberFormat="1" applyFont="1" applyFill="1"/>
    <xf numFmtId="0" fontId="2" fillId="0" borderId="1" xfId="0" applyFont="1" applyBorder="1" applyAlignment="1">
      <alignment horizontal="center"/>
    </xf>
    <xf numFmtId="44" fontId="2" fillId="0" borderId="1" xfId="2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tabSelected="1" zoomScaleNormal="100" workbookViewId="0">
      <selection activeCell="W12" sqref="W12"/>
    </sheetView>
  </sheetViews>
  <sheetFormatPr defaultRowHeight="15" x14ac:dyDescent="0.25"/>
  <cols>
    <col min="3" max="3" width="2.7109375" customWidth="1"/>
    <col min="5" max="5" width="2.7109375" customWidth="1"/>
    <col min="7" max="7" width="2.7109375" customWidth="1"/>
    <col min="8" max="8" width="10.5703125" style="3" bestFit="1" customWidth="1"/>
    <col min="9" max="9" width="13.28515625" style="3" bestFit="1" customWidth="1"/>
    <col min="10" max="10" width="3.7109375" style="3" customWidth="1"/>
    <col min="11" max="11" width="13.28515625" bestFit="1" customWidth="1"/>
    <col min="13" max="13" width="9.5703125" style="5" bestFit="1" customWidth="1"/>
    <col min="14" max="14" width="2.7109375" customWidth="1"/>
    <col min="15" max="15" width="10.5703125" style="3" bestFit="1" customWidth="1"/>
    <col min="16" max="16" width="14" style="3" bestFit="1" customWidth="1"/>
    <col min="17" max="17" width="3.7109375" style="3" customWidth="1"/>
    <col min="18" max="18" width="13.28515625" bestFit="1" customWidth="1"/>
  </cols>
  <sheetData>
    <row r="1" spans="1:18" x14ac:dyDescent="0.25">
      <c r="A1" s="18" t="s">
        <v>18</v>
      </c>
    </row>
    <row r="2" spans="1:18" x14ac:dyDescent="0.25">
      <c r="A2" s="18" t="s">
        <v>19</v>
      </c>
    </row>
    <row r="3" spans="1:18" x14ac:dyDescent="0.25">
      <c r="A3" s="18" t="s">
        <v>20</v>
      </c>
    </row>
    <row r="4" spans="1:18" x14ac:dyDescent="0.25">
      <c r="A4" s="18" t="s">
        <v>21</v>
      </c>
    </row>
    <row r="6" spans="1:18" x14ac:dyDescent="0.25">
      <c r="A6" t="s">
        <v>8</v>
      </c>
      <c r="B6" s="1">
        <v>0.02</v>
      </c>
      <c r="C6" s="1"/>
      <c r="D6" s="1"/>
      <c r="E6" s="1"/>
      <c r="I6" s="4"/>
      <c r="J6" s="4"/>
    </row>
    <row r="7" spans="1:18" x14ac:dyDescent="0.25">
      <c r="B7" s="1"/>
      <c r="C7" s="1"/>
      <c r="D7" s="1"/>
      <c r="E7" s="1"/>
      <c r="I7" s="4"/>
      <c r="J7" s="4"/>
    </row>
    <row r="9" spans="1:18" x14ac:dyDescent="0.25">
      <c r="A9" s="18" t="s">
        <v>17</v>
      </c>
    </row>
    <row r="10" spans="1:18" x14ac:dyDescent="0.25">
      <c r="F10" s="24" t="s">
        <v>9</v>
      </c>
      <c r="G10" s="24"/>
      <c r="H10" s="24"/>
      <c r="I10" s="24"/>
      <c r="J10" s="24"/>
      <c r="K10" s="24"/>
      <c r="M10" s="25" t="s">
        <v>10</v>
      </c>
      <c r="N10" s="25"/>
      <c r="O10" s="25"/>
      <c r="P10" s="25"/>
      <c r="Q10" s="25"/>
      <c r="R10" s="25"/>
    </row>
    <row r="11" spans="1:18" x14ac:dyDescent="0.25">
      <c r="D11" s="14" t="s">
        <v>11</v>
      </c>
      <c r="H11" s="11"/>
      <c r="I11" s="11"/>
      <c r="J11" s="11"/>
      <c r="K11" s="14" t="s">
        <v>6</v>
      </c>
      <c r="O11" s="12"/>
      <c r="P11" s="12"/>
      <c r="Q11" s="12"/>
      <c r="R11" s="14" t="s">
        <v>6</v>
      </c>
    </row>
    <row r="12" spans="1:18" x14ac:dyDescent="0.25">
      <c r="D12" s="14" t="s">
        <v>12</v>
      </c>
      <c r="H12" s="13" t="s">
        <v>1</v>
      </c>
      <c r="I12" s="13" t="s">
        <v>4</v>
      </c>
      <c r="J12" s="13"/>
      <c r="K12" s="16" t="s">
        <v>7</v>
      </c>
      <c r="M12" s="5" t="s">
        <v>0</v>
      </c>
      <c r="O12" s="13" t="s">
        <v>2</v>
      </c>
      <c r="P12" s="13" t="s">
        <v>4</v>
      </c>
      <c r="Q12" s="13"/>
      <c r="R12" s="16" t="s">
        <v>7</v>
      </c>
    </row>
    <row r="13" spans="1:18" x14ac:dyDescent="0.25">
      <c r="B13" s="10" t="s">
        <v>1</v>
      </c>
      <c r="C13" s="10"/>
      <c r="D13" s="19" t="s">
        <v>7</v>
      </c>
      <c r="E13" s="10"/>
      <c r="F13" s="7">
        <v>36.869999999999997</v>
      </c>
      <c r="H13" s="15" t="s">
        <v>3</v>
      </c>
      <c r="I13" s="15" t="s">
        <v>5</v>
      </c>
      <c r="J13" s="13"/>
      <c r="K13" s="17">
        <f>K39</f>
        <v>1061981</v>
      </c>
      <c r="M13" s="9">
        <v>71.569999999999993</v>
      </c>
      <c r="O13" s="15" t="s">
        <v>3</v>
      </c>
      <c r="P13" s="15" t="s">
        <v>5</v>
      </c>
      <c r="Q13" s="13"/>
      <c r="R13" s="3">
        <v>1061981</v>
      </c>
    </row>
    <row r="14" spans="1:18" x14ac:dyDescent="0.25">
      <c r="A14">
        <v>1</v>
      </c>
      <c r="B14">
        <v>2018</v>
      </c>
      <c r="D14">
        <f>B14-1982</f>
        <v>36</v>
      </c>
      <c r="F14" s="2">
        <f>F13*(1+$B$6)</f>
        <v>37.607399999999998</v>
      </c>
      <c r="H14" s="8">
        <v>-73000</v>
      </c>
      <c r="I14" s="3">
        <f t="shared" ref="I14:I28" si="0">H14*-F14</f>
        <v>2745340.1999999997</v>
      </c>
      <c r="K14" s="6">
        <f t="shared" ref="K14:K28" si="1">K13+H14</f>
        <v>988981</v>
      </c>
      <c r="M14" s="5">
        <f t="shared" ref="M14:M28" si="2">M13*(1+$B$6)</f>
        <v>73.00139999999999</v>
      </c>
      <c r="O14" s="8">
        <v>-73000</v>
      </c>
      <c r="P14" s="4">
        <f>M14*-O14</f>
        <v>5329102.1999999993</v>
      </c>
      <c r="Q14" s="4"/>
      <c r="R14" s="6">
        <f>R13+O14</f>
        <v>988981</v>
      </c>
    </row>
    <row r="15" spans="1:18" x14ac:dyDescent="0.25">
      <c r="A15">
        <v>2</v>
      </c>
      <c r="B15">
        <v>2019</v>
      </c>
      <c r="D15">
        <f t="shared" ref="D15:D28" si="3">B15-1982</f>
        <v>37</v>
      </c>
      <c r="F15" s="2">
        <f t="shared" ref="F15:F28" si="4">F14*(1+$B$6)</f>
        <v>38.359547999999997</v>
      </c>
      <c r="H15" s="3">
        <f>H14</f>
        <v>-73000</v>
      </c>
      <c r="I15" s="3">
        <f t="shared" si="0"/>
        <v>2800247.0039999997</v>
      </c>
      <c r="K15" s="6">
        <f t="shared" si="1"/>
        <v>915981</v>
      </c>
      <c r="M15" s="5">
        <f t="shared" si="2"/>
        <v>74.461427999999984</v>
      </c>
      <c r="O15" s="3">
        <f>O14</f>
        <v>-73000</v>
      </c>
      <c r="P15" s="4">
        <f t="shared" ref="P15:P27" si="5">M15*-O15</f>
        <v>5435684.243999999</v>
      </c>
      <c r="Q15" s="4"/>
      <c r="R15" s="6">
        <f t="shared" ref="R15:R27" si="6">R14+O15</f>
        <v>915981</v>
      </c>
    </row>
    <row r="16" spans="1:18" x14ac:dyDescent="0.25">
      <c r="A16">
        <v>3</v>
      </c>
      <c r="B16">
        <v>2020</v>
      </c>
      <c r="D16">
        <f t="shared" si="3"/>
        <v>38</v>
      </c>
      <c r="F16" s="2">
        <f t="shared" si="4"/>
        <v>39.126738959999997</v>
      </c>
      <c r="H16" s="3">
        <f t="shared" ref="H16:H27" si="7">H15</f>
        <v>-73000</v>
      </c>
      <c r="I16" s="3">
        <f t="shared" si="0"/>
        <v>2856251.9440799998</v>
      </c>
      <c r="K16" s="6">
        <f t="shared" si="1"/>
        <v>842981</v>
      </c>
      <c r="M16" s="5">
        <f t="shared" si="2"/>
        <v>75.950656559999985</v>
      </c>
      <c r="O16" s="3">
        <f t="shared" ref="O16:O27" si="8">O15</f>
        <v>-73000</v>
      </c>
      <c r="P16" s="4">
        <f t="shared" si="5"/>
        <v>5544397.9288799986</v>
      </c>
      <c r="Q16" s="4"/>
      <c r="R16" s="6">
        <f t="shared" si="6"/>
        <v>842981</v>
      </c>
    </row>
    <row r="17" spans="1:18" x14ac:dyDescent="0.25">
      <c r="A17">
        <v>4</v>
      </c>
      <c r="B17">
        <v>2021</v>
      </c>
      <c r="D17">
        <f t="shared" si="3"/>
        <v>39</v>
      </c>
      <c r="F17" s="2">
        <f t="shared" si="4"/>
        <v>39.909273739199996</v>
      </c>
      <c r="H17" s="3">
        <f t="shared" si="7"/>
        <v>-73000</v>
      </c>
      <c r="I17" s="3">
        <f t="shared" si="0"/>
        <v>2913376.9829615997</v>
      </c>
      <c r="K17" s="6">
        <f t="shared" si="1"/>
        <v>769981</v>
      </c>
      <c r="M17" s="5">
        <f t="shared" si="2"/>
        <v>77.469669691199982</v>
      </c>
      <c r="O17" s="3">
        <f t="shared" si="8"/>
        <v>-73000</v>
      </c>
      <c r="P17" s="4">
        <f t="shared" si="5"/>
        <v>5655285.8874575989</v>
      </c>
      <c r="Q17" s="4"/>
      <c r="R17" s="6">
        <f t="shared" si="6"/>
        <v>769981</v>
      </c>
    </row>
    <row r="18" spans="1:18" x14ac:dyDescent="0.25">
      <c r="A18">
        <v>5</v>
      </c>
      <c r="B18">
        <v>2022</v>
      </c>
      <c r="D18">
        <f t="shared" si="3"/>
        <v>40</v>
      </c>
      <c r="F18" s="2">
        <f t="shared" si="4"/>
        <v>40.707459213983995</v>
      </c>
      <c r="H18" s="3">
        <f t="shared" si="7"/>
        <v>-73000</v>
      </c>
      <c r="I18" s="3">
        <f t="shared" si="0"/>
        <v>2971644.5226208316</v>
      </c>
      <c r="K18" s="6">
        <f t="shared" si="1"/>
        <v>696981</v>
      </c>
      <c r="M18" s="5">
        <f t="shared" si="2"/>
        <v>79.019063085023987</v>
      </c>
      <c r="O18" s="3">
        <f t="shared" si="8"/>
        <v>-73000</v>
      </c>
      <c r="P18" s="4">
        <f t="shared" si="5"/>
        <v>5768391.6052067513</v>
      </c>
      <c r="Q18" s="4"/>
      <c r="R18" s="6">
        <f t="shared" si="6"/>
        <v>696981</v>
      </c>
    </row>
    <row r="19" spans="1:18" x14ac:dyDescent="0.25">
      <c r="A19">
        <v>6</v>
      </c>
      <c r="B19">
        <v>2023</v>
      </c>
      <c r="D19">
        <f t="shared" si="3"/>
        <v>41</v>
      </c>
      <c r="F19" s="2">
        <f t="shared" si="4"/>
        <v>41.521608398263673</v>
      </c>
      <c r="H19" s="3">
        <f t="shared" si="7"/>
        <v>-73000</v>
      </c>
      <c r="I19" s="3">
        <f t="shared" si="0"/>
        <v>3031077.4130732482</v>
      </c>
      <c r="K19" s="6">
        <f t="shared" si="1"/>
        <v>623981</v>
      </c>
      <c r="M19" s="5">
        <f t="shared" si="2"/>
        <v>80.599444346724468</v>
      </c>
      <c r="O19" s="3">
        <f t="shared" si="8"/>
        <v>-73000</v>
      </c>
      <c r="P19" s="4">
        <f t="shared" si="5"/>
        <v>5883759.4373108866</v>
      </c>
      <c r="Q19" s="4"/>
      <c r="R19" s="6">
        <f t="shared" si="6"/>
        <v>623981</v>
      </c>
    </row>
    <row r="20" spans="1:18" x14ac:dyDescent="0.25">
      <c r="A20">
        <v>7</v>
      </c>
      <c r="B20">
        <v>2024</v>
      </c>
      <c r="D20">
        <f t="shared" si="3"/>
        <v>42</v>
      </c>
      <c r="F20" s="2">
        <f t="shared" si="4"/>
        <v>42.352040566228951</v>
      </c>
      <c r="H20" s="3">
        <f t="shared" si="7"/>
        <v>-73000</v>
      </c>
      <c r="I20" s="3">
        <f t="shared" si="0"/>
        <v>3091698.9613347133</v>
      </c>
      <c r="K20" s="6">
        <f t="shared" si="1"/>
        <v>550981</v>
      </c>
      <c r="M20" s="5">
        <f t="shared" si="2"/>
        <v>82.211433233658965</v>
      </c>
      <c r="O20" s="3">
        <f t="shared" si="8"/>
        <v>-73000</v>
      </c>
      <c r="P20" s="4">
        <f t="shared" si="5"/>
        <v>6001434.6260571042</v>
      </c>
      <c r="Q20" s="4"/>
      <c r="R20" s="6">
        <f t="shared" si="6"/>
        <v>550981</v>
      </c>
    </row>
    <row r="21" spans="1:18" x14ac:dyDescent="0.25">
      <c r="A21">
        <v>8</v>
      </c>
      <c r="B21">
        <v>2025</v>
      </c>
      <c r="D21">
        <f t="shared" si="3"/>
        <v>43</v>
      </c>
      <c r="F21" s="2">
        <f t="shared" si="4"/>
        <v>43.199081377553533</v>
      </c>
      <c r="H21" s="3">
        <f t="shared" si="7"/>
        <v>-73000</v>
      </c>
      <c r="I21" s="3">
        <f t="shared" si="0"/>
        <v>3153532.9405614077</v>
      </c>
      <c r="K21" s="6">
        <f t="shared" si="1"/>
        <v>477981</v>
      </c>
      <c r="M21" s="5">
        <f t="shared" si="2"/>
        <v>83.855661898332144</v>
      </c>
      <c r="O21" s="3">
        <f t="shared" si="8"/>
        <v>-73000</v>
      </c>
      <c r="P21" s="4">
        <f t="shared" si="5"/>
        <v>6121463.318578247</v>
      </c>
      <c r="Q21" s="4"/>
      <c r="R21" s="6">
        <f t="shared" si="6"/>
        <v>477981</v>
      </c>
    </row>
    <row r="22" spans="1:18" x14ac:dyDescent="0.25">
      <c r="A22">
        <v>9</v>
      </c>
      <c r="B22">
        <v>2026</v>
      </c>
      <c r="D22">
        <f t="shared" si="3"/>
        <v>44</v>
      </c>
      <c r="F22" s="2">
        <f t="shared" si="4"/>
        <v>44.063063005104603</v>
      </c>
      <c r="H22" s="3">
        <f t="shared" si="7"/>
        <v>-73000</v>
      </c>
      <c r="I22" s="3">
        <f t="shared" si="0"/>
        <v>3216603.5993726361</v>
      </c>
      <c r="K22" s="6">
        <f t="shared" si="1"/>
        <v>404981</v>
      </c>
      <c r="M22" s="5">
        <f t="shared" si="2"/>
        <v>85.532775136298795</v>
      </c>
      <c r="O22" s="3">
        <f t="shared" si="8"/>
        <v>-73000</v>
      </c>
      <c r="P22" s="4">
        <f t="shared" si="5"/>
        <v>6243892.5849498119</v>
      </c>
      <c r="Q22" s="4"/>
      <c r="R22" s="6">
        <f t="shared" si="6"/>
        <v>404981</v>
      </c>
    </row>
    <row r="23" spans="1:18" x14ac:dyDescent="0.25">
      <c r="A23">
        <v>10</v>
      </c>
      <c r="B23">
        <v>2027</v>
      </c>
      <c r="D23">
        <f t="shared" si="3"/>
        <v>45</v>
      </c>
      <c r="F23" s="2">
        <f t="shared" si="4"/>
        <v>44.944324265206696</v>
      </c>
      <c r="H23" s="3">
        <f t="shared" si="7"/>
        <v>-73000</v>
      </c>
      <c r="I23" s="3">
        <f t="shared" si="0"/>
        <v>3280935.671360089</v>
      </c>
      <c r="K23" s="6">
        <f t="shared" si="1"/>
        <v>331981</v>
      </c>
      <c r="M23" s="5">
        <f t="shared" si="2"/>
        <v>87.24343063902478</v>
      </c>
      <c r="O23" s="3">
        <f t="shared" si="8"/>
        <v>-73000</v>
      </c>
      <c r="P23" s="4">
        <f t="shared" si="5"/>
        <v>6368770.4366488094</v>
      </c>
      <c r="Q23" s="4"/>
      <c r="R23" s="6">
        <f t="shared" si="6"/>
        <v>331981</v>
      </c>
    </row>
    <row r="24" spans="1:18" x14ac:dyDescent="0.25">
      <c r="A24">
        <v>11</v>
      </c>
      <c r="B24">
        <v>2028</v>
      </c>
      <c r="D24">
        <f t="shared" si="3"/>
        <v>46</v>
      </c>
      <c r="F24" s="2">
        <f t="shared" si="4"/>
        <v>45.843210750510828</v>
      </c>
      <c r="H24" s="3">
        <f t="shared" si="7"/>
        <v>-73000</v>
      </c>
      <c r="I24" s="3">
        <f t="shared" si="0"/>
        <v>3346554.3847872904</v>
      </c>
      <c r="K24" s="6">
        <f t="shared" si="1"/>
        <v>258981</v>
      </c>
      <c r="M24" s="5">
        <f t="shared" si="2"/>
        <v>88.988299251805273</v>
      </c>
      <c r="O24" s="3">
        <f t="shared" si="8"/>
        <v>-73000</v>
      </c>
      <c r="P24" s="4">
        <f t="shared" si="5"/>
        <v>6496145.8453817852</v>
      </c>
      <c r="Q24" s="4"/>
      <c r="R24" s="6">
        <f t="shared" si="6"/>
        <v>258981</v>
      </c>
    </row>
    <row r="25" spans="1:18" x14ac:dyDescent="0.25">
      <c r="A25">
        <v>12</v>
      </c>
      <c r="B25">
        <v>2029</v>
      </c>
      <c r="D25">
        <f t="shared" si="3"/>
        <v>47</v>
      </c>
      <c r="F25" s="2">
        <f t="shared" si="4"/>
        <v>46.760074965521042</v>
      </c>
      <c r="H25" s="3">
        <f t="shared" si="7"/>
        <v>-73000</v>
      </c>
      <c r="I25" s="3">
        <f t="shared" si="0"/>
        <v>3413485.4724830361</v>
      </c>
      <c r="K25" s="6">
        <f t="shared" si="1"/>
        <v>185981</v>
      </c>
      <c r="M25" s="5">
        <f t="shared" si="2"/>
        <v>90.76806523684138</v>
      </c>
      <c r="O25" s="3">
        <f t="shared" si="8"/>
        <v>-73000</v>
      </c>
      <c r="P25" s="4">
        <f t="shared" si="5"/>
        <v>6626068.7622894207</v>
      </c>
      <c r="Q25" s="4"/>
      <c r="R25" s="6">
        <f t="shared" si="6"/>
        <v>185981</v>
      </c>
    </row>
    <row r="26" spans="1:18" x14ac:dyDescent="0.25">
      <c r="A26">
        <v>13</v>
      </c>
      <c r="B26">
        <v>2030</v>
      </c>
      <c r="D26">
        <f t="shared" si="3"/>
        <v>48</v>
      </c>
      <c r="F26" s="2">
        <f t="shared" si="4"/>
        <v>47.695276464831466</v>
      </c>
      <c r="H26" s="3">
        <f t="shared" si="7"/>
        <v>-73000</v>
      </c>
      <c r="I26" s="3">
        <f t="shared" si="0"/>
        <v>3481755.1819326971</v>
      </c>
      <c r="K26" s="6">
        <f t="shared" si="1"/>
        <v>112981</v>
      </c>
      <c r="M26" s="5">
        <f t="shared" si="2"/>
        <v>92.583426541578206</v>
      </c>
      <c r="O26" s="3">
        <f t="shared" si="8"/>
        <v>-73000</v>
      </c>
      <c r="P26" s="4">
        <f t="shared" si="5"/>
        <v>6758590.1375352088</v>
      </c>
      <c r="Q26" s="4"/>
      <c r="R26" s="6">
        <f t="shared" si="6"/>
        <v>112981</v>
      </c>
    </row>
    <row r="27" spans="1:18" x14ac:dyDescent="0.25">
      <c r="A27">
        <v>14</v>
      </c>
      <c r="B27">
        <v>2031</v>
      </c>
      <c r="D27">
        <f t="shared" si="3"/>
        <v>49</v>
      </c>
      <c r="F27" s="2">
        <f t="shared" si="4"/>
        <v>48.649181994128092</v>
      </c>
      <c r="H27" s="3">
        <f t="shared" si="7"/>
        <v>-73000</v>
      </c>
      <c r="I27" s="3">
        <f t="shared" si="0"/>
        <v>3551390.2855713507</v>
      </c>
      <c r="K27" s="6">
        <f t="shared" si="1"/>
        <v>39981</v>
      </c>
      <c r="M27" s="5">
        <f t="shared" si="2"/>
        <v>94.435095072409766</v>
      </c>
      <c r="O27" s="3">
        <f t="shared" si="8"/>
        <v>-73000</v>
      </c>
      <c r="P27" s="22">
        <f t="shared" si="5"/>
        <v>6893761.9402859127</v>
      </c>
      <c r="Q27" s="23" t="s">
        <v>14</v>
      </c>
      <c r="R27" s="6">
        <f t="shared" si="6"/>
        <v>39981</v>
      </c>
    </row>
    <row r="28" spans="1:18" x14ac:dyDescent="0.25">
      <c r="A28">
        <v>15</v>
      </c>
      <c r="B28">
        <v>2032</v>
      </c>
      <c r="D28">
        <f t="shared" si="3"/>
        <v>50</v>
      </c>
      <c r="F28" s="2">
        <f t="shared" si="4"/>
        <v>49.622165634010656</v>
      </c>
      <c r="H28" s="3">
        <v>-39981</v>
      </c>
      <c r="I28" s="3">
        <f t="shared" si="0"/>
        <v>1983943.80421338</v>
      </c>
      <c r="K28" s="6">
        <f t="shared" si="1"/>
        <v>0</v>
      </c>
      <c r="M28" s="5">
        <f t="shared" si="2"/>
        <v>96.323796973857966</v>
      </c>
      <c r="O28" s="3">
        <v>-39981</v>
      </c>
      <c r="P28" s="4">
        <f t="shared" ref="P28" si="9">M28*-O28</f>
        <v>3851121.7268118155</v>
      </c>
      <c r="Q28" s="4"/>
      <c r="R28" s="6">
        <f t="shared" ref="R28" si="10">R27+O28</f>
        <v>0</v>
      </c>
    </row>
    <row r="34" spans="1:18" x14ac:dyDescent="0.25">
      <c r="A34" s="18" t="s">
        <v>22</v>
      </c>
    </row>
    <row r="35" spans="1:18" x14ac:dyDescent="0.25">
      <c r="F35" s="24" t="s">
        <v>9</v>
      </c>
      <c r="G35" s="24"/>
      <c r="H35" s="24"/>
      <c r="I35" s="24"/>
      <c r="J35" s="24"/>
      <c r="K35" s="24"/>
      <c r="M35" s="25" t="s">
        <v>10</v>
      </c>
      <c r="N35" s="25"/>
      <c r="O35" s="25"/>
      <c r="P35" s="25"/>
      <c r="Q35" s="25"/>
      <c r="R35" s="25"/>
    </row>
    <row r="37" spans="1:18" x14ac:dyDescent="0.25">
      <c r="D37" s="14" t="s">
        <v>11</v>
      </c>
      <c r="H37" s="11"/>
      <c r="I37" s="11"/>
      <c r="J37" s="11"/>
      <c r="K37" s="14" t="s">
        <v>6</v>
      </c>
      <c r="O37" s="12"/>
      <c r="P37" s="12"/>
      <c r="Q37" s="12"/>
      <c r="R37" s="14" t="s">
        <v>6</v>
      </c>
    </row>
    <row r="38" spans="1:18" x14ac:dyDescent="0.25">
      <c r="D38" s="14" t="s">
        <v>12</v>
      </c>
      <c r="H38" s="13" t="s">
        <v>1</v>
      </c>
      <c r="I38" s="13" t="s">
        <v>4</v>
      </c>
      <c r="J38" s="13"/>
      <c r="K38" s="16" t="s">
        <v>7</v>
      </c>
      <c r="M38" s="5" t="s">
        <v>0</v>
      </c>
      <c r="O38" s="13" t="s">
        <v>2</v>
      </c>
      <c r="P38" s="13" t="s">
        <v>4</v>
      </c>
      <c r="Q38" s="13"/>
      <c r="R38" s="16" t="s">
        <v>7</v>
      </c>
    </row>
    <row r="39" spans="1:18" x14ac:dyDescent="0.25">
      <c r="B39" s="10"/>
      <c r="C39" s="10"/>
      <c r="D39" s="19" t="s">
        <v>7</v>
      </c>
      <c r="E39" s="10"/>
      <c r="F39" s="7">
        <v>36.869999999999997</v>
      </c>
      <c r="H39" s="15" t="s">
        <v>3</v>
      </c>
      <c r="I39" s="15" t="s">
        <v>5</v>
      </c>
      <c r="J39" s="13"/>
      <c r="K39" s="8">
        <v>1061981</v>
      </c>
      <c r="M39" s="9">
        <v>71.569999999999993</v>
      </c>
      <c r="O39" s="15" t="s">
        <v>3</v>
      </c>
      <c r="P39" s="15" t="s">
        <v>5</v>
      </c>
      <c r="Q39" s="13"/>
      <c r="R39" s="3">
        <v>1061981</v>
      </c>
    </row>
    <row r="40" spans="1:18" x14ac:dyDescent="0.25">
      <c r="A40">
        <v>1</v>
      </c>
      <c r="B40">
        <v>2018</v>
      </c>
      <c r="D40">
        <f>B40-1982</f>
        <v>36</v>
      </c>
      <c r="F40" s="2">
        <f>F39*(1+$B$6)</f>
        <v>37.607399999999998</v>
      </c>
      <c r="H40" s="8">
        <v>-58000</v>
      </c>
      <c r="I40" s="3">
        <f t="shared" ref="I40:I58" si="11">H40*-F40</f>
        <v>2181229.1999999997</v>
      </c>
      <c r="K40" s="6">
        <f t="shared" ref="K40:K58" si="12">K39+H40</f>
        <v>1003981</v>
      </c>
      <c r="M40" s="5">
        <f t="shared" ref="M40:M53" si="13">M39*(1+$B$6)</f>
        <v>73.00139999999999</v>
      </c>
      <c r="O40" s="8">
        <v>-58000</v>
      </c>
      <c r="P40" s="4">
        <f>M40*-O40</f>
        <v>4234081.1999999993</v>
      </c>
      <c r="Q40" s="4"/>
      <c r="R40" s="6">
        <f>R39+O40</f>
        <v>1003981</v>
      </c>
    </row>
    <row r="41" spans="1:18" x14ac:dyDescent="0.25">
      <c r="A41">
        <v>2</v>
      </c>
      <c r="B41">
        <v>2019</v>
      </c>
      <c r="D41">
        <f t="shared" ref="D41:D58" si="14">B41-1982</f>
        <v>37</v>
      </c>
      <c r="F41" s="2">
        <f t="shared" ref="F41:F58" si="15">F40*(1+$B$6)</f>
        <v>38.359547999999997</v>
      </c>
      <c r="H41" s="3">
        <f>H40</f>
        <v>-58000</v>
      </c>
      <c r="I41" s="3">
        <f t="shared" si="11"/>
        <v>2224853.784</v>
      </c>
      <c r="K41" s="6">
        <f t="shared" si="12"/>
        <v>945981</v>
      </c>
      <c r="M41" s="5">
        <f t="shared" si="13"/>
        <v>74.461427999999984</v>
      </c>
      <c r="O41" s="3">
        <f>O40</f>
        <v>-58000</v>
      </c>
      <c r="P41" s="4">
        <f t="shared" ref="P41:P53" si="16">M41*-O41</f>
        <v>4318762.8239999991</v>
      </c>
      <c r="Q41" s="4"/>
      <c r="R41" s="6">
        <f t="shared" ref="R41:R53" si="17">R40+O41</f>
        <v>945981</v>
      </c>
    </row>
    <row r="42" spans="1:18" x14ac:dyDescent="0.25">
      <c r="A42">
        <v>3</v>
      </c>
      <c r="B42">
        <v>2020</v>
      </c>
      <c r="D42">
        <f t="shared" si="14"/>
        <v>38</v>
      </c>
      <c r="F42" s="2">
        <f t="shared" si="15"/>
        <v>39.126738959999997</v>
      </c>
      <c r="H42" s="3">
        <f t="shared" ref="H42:H55" si="18">H41</f>
        <v>-58000</v>
      </c>
      <c r="I42" s="3">
        <f t="shared" si="11"/>
        <v>2269350.8596799998</v>
      </c>
      <c r="K42" s="6">
        <f t="shared" si="12"/>
        <v>887981</v>
      </c>
      <c r="M42" s="5">
        <f t="shared" si="13"/>
        <v>75.950656559999985</v>
      </c>
      <c r="O42" s="3">
        <f t="shared" ref="O42:O53" si="19">O41</f>
        <v>-58000</v>
      </c>
      <c r="P42" s="4">
        <f t="shared" si="16"/>
        <v>4405138.0804799991</v>
      </c>
      <c r="Q42" s="4"/>
      <c r="R42" s="6">
        <f t="shared" si="17"/>
        <v>887981</v>
      </c>
    </row>
    <row r="43" spans="1:18" x14ac:dyDescent="0.25">
      <c r="A43">
        <v>4</v>
      </c>
      <c r="B43">
        <v>2021</v>
      </c>
      <c r="D43">
        <f t="shared" si="14"/>
        <v>39</v>
      </c>
      <c r="F43" s="2">
        <f t="shared" si="15"/>
        <v>39.909273739199996</v>
      </c>
      <c r="H43" s="3">
        <f t="shared" si="18"/>
        <v>-58000</v>
      </c>
      <c r="I43" s="3">
        <f t="shared" si="11"/>
        <v>2314737.8768735998</v>
      </c>
      <c r="K43" s="6">
        <f t="shared" si="12"/>
        <v>829981</v>
      </c>
      <c r="M43" s="5">
        <f t="shared" si="13"/>
        <v>77.469669691199982</v>
      </c>
      <c r="O43" s="3">
        <f t="shared" si="19"/>
        <v>-58000</v>
      </c>
      <c r="P43" s="4">
        <f t="shared" si="16"/>
        <v>4493240.842089599</v>
      </c>
      <c r="Q43" s="4"/>
      <c r="R43" s="6">
        <f t="shared" si="17"/>
        <v>829981</v>
      </c>
    </row>
    <row r="44" spans="1:18" x14ac:dyDescent="0.25">
      <c r="A44">
        <v>5</v>
      </c>
      <c r="B44">
        <v>2022</v>
      </c>
      <c r="D44">
        <f t="shared" si="14"/>
        <v>40</v>
      </c>
      <c r="F44" s="2">
        <f t="shared" si="15"/>
        <v>40.707459213983995</v>
      </c>
      <c r="H44" s="3">
        <f t="shared" si="18"/>
        <v>-58000</v>
      </c>
      <c r="I44" s="3">
        <f t="shared" si="11"/>
        <v>2361032.6344110719</v>
      </c>
      <c r="K44" s="6">
        <f t="shared" si="12"/>
        <v>771981</v>
      </c>
      <c r="M44" s="5">
        <f t="shared" si="13"/>
        <v>79.019063085023987</v>
      </c>
      <c r="O44" s="3">
        <f t="shared" si="19"/>
        <v>-58000</v>
      </c>
      <c r="P44" s="4">
        <f t="shared" si="16"/>
        <v>4583105.6589313913</v>
      </c>
      <c r="Q44" s="4"/>
      <c r="R44" s="6">
        <f t="shared" si="17"/>
        <v>771981</v>
      </c>
    </row>
    <row r="45" spans="1:18" x14ac:dyDescent="0.25">
      <c r="A45">
        <v>6</v>
      </c>
      <c r="B45">
        <v>2023</v>
      </c>
      <c r="D45">
        <f t="shared" si="14"/>
        <v>41</v>
      </c>
      <c r="F45" s="2">
        <f t="shared" si="15"/>
        <v>41.521608398263673</v>
      </c>
      <c r="H45" s="3">
        <f t="shared" si="18"/>
        <v>-58000</v>
      </c>
      <c r="I45" s="3">
        <f t="shared" si="11"/>
        <v>2408253.287099293</v>
      </c>
      <c r="K45" s="6">
        <f t="shared" si="12"/>
        <v>713981</v>
      </c>
      <c r="M45" s="5">
        <f t="shared" si="13"/>
        <v>80.599444346724468</v>
      </c>
      <c r="O45" s="3">
        <f t="shared" si="19"/>
        <v>-58000</v>
      </c>
      <c r="P45" s="4">
        <f t="shared" si="16"/>
        <v>4674767.7721100189</v>
      </c>
      <c r="Q45" s="4"/>
      <c r="R45" s="6">
        <f t="shared" si="17"/>
        <v>713981</v>
      </c>
    </row>
    <row r="46" spans="1:18" x14ac:dyDescent="0.25">
      <c r="A46">
        <v>7</v>
      </c>
      <c r="B46">
        <v>2024</v>
      </c>
      <c r="D46">
        <f t="shared" si="14"/>
        <v>42</v>
      </c>
      <c r="F46" s="2">
        <f t="shared" si="15"/>
        <v>42.352040566228951</v>
      </c>
      <c r="H46" s="3">
        <f t="shared" si="18"/>
        <v>-58000</v>
      </c>
      <c r="I46" s="3">
        <f t="shared" si="11"/>
        <v>2456418.352841279</v>
      </c>
      <c r="K46" s="6">
        <f t="shared" si="12"/>
        <v>655981</v>
      </c>
      <c r="M46" s="5">
        <f t="shared" si="13"/>
        <v>82.211433233658965</v>
      </c>
      <c r="O46" s="3">
        <f t="shared" si="19"/>
        <v>-58000</v>
      </c>
      <c r="P46" s="4">
        <f t="shared" si="16"/>
        <v>4768263.1275522197</v>
      </c>
      <c r="Q46" s="4"/>
      <c r="R46" s="6">
        <f t="shared" si="17"/>
        <v>655981</v>
      </c>
    </row>
    <row r="47" spans="1:18" x14ac:dyDescent="0.25">
      <c r="A47">
        <v>8</v>
      </c>
      <c r="B47">
        <v>2025</v>
      </c>
      <c r="D47">
        <f t="shared" si="14"/>
        <v>43</v>
      </c>
      <c r="F47" s="2">
        <f t="shared" si="15"/>
        <v>43.199081377553533</v>
      </c>
      <c r="H47" s="3">
        <f t="shared" si="18"/>
        <v>-58000</v>
      </c>
      <c r="I47" s="3">
        <f t="shared" si="11"/>
        <v>2505546.7198981051</v>
      </c>
      <c r="K47" s="6">
        <f t="shared" si="12"/>
        <v>597981</v>
      </c>
      <c r="M47" s="5">
        <f t="shared" si="13"/>
        <v>83.855661898332144</v>
      </c>
      <c r="O47" s="3">
        <f t="shared" si="19"/>
        <v>-58000</v>
      </c>
      <c r="P47" s="4">
        <f t="shared" si="16"/>
        <v>4863628.3901032647</v>
      </c>
      <c r="Q47" s="4"/>
      <c r="R47" s="6">
        <f t="shared" si="17"/>
        <v>597981</v>
      </c>
    </row>
    <row r="48" spans="1:18" x14ac:dyDescent="0.25">
      <c r="A48">
        <v>9</v>
      </c>
      <c r="B48">
        <v>2026</v>
      </c>
      <c r="D48">
        <f t="shared" si="14"/>
        <v>44</v>
      </c>
      <c r="F48" s="2">
        <f t="shared" si="15"/>
        <v>44.063063005104603</v>
      </c>
      <c r="H48" s="3">
        <f t="shared" si="18"/>
        <v>-58000</v>
      </c>
      <c r="I48" s="3">
        <f t="shared" si="11"/>
        <v>2555657.6542960671</v>
      </c>
      <c r="K48" s="6">
        <f t="shared" si="12"/>
        <v>539981</v>
      </c>
      <c r="M48" s="5">
        <f t="shared" si="13"/>
        <v>85.532775136298795</v>
      </c>
      <c r="O48" s="3">
        <f t="shared" si="19"/>
        <v>-58000</v>
      </c>
      <c r="P48" s="4">
        <f t="shared" si="16"/>
        <v>4960900.9579053298</v>
      </c>
      <c r="Q48" s="4"/>
      <c r="R48" s="6">
        <f t="shared" si="17"/>
        <v>539981</v>
      </c>
    </row>
    <row r="49" spans="1:18" x14ac:dyDescent="0.25">
      <c r="A49">
        <v>10</v>
      </c>
      <c r="B49">
        <v>2027</v>
      </c>
      <c r="D49">
        <f t="shared" si="14"/>
        <v>45</v>
      </c>
      <c r="F49" s="2">
        <f t="shared" si="15"/>
        <v>44.944324265206696</v>
      </c>
      <c r="H49" s="3">
        <f t="shared" si="18"/>
        <v>-58000</v>
      </c>
      <c r="I49" s="3">
        <f t="shared" si="11"/>
        <v>2606770.8073819885</v>
      </c>
      <c r="K49" s="6">
        <f t="shared" si="12"/>
        <v>481981</v>
      </c>
      <c r="M49" s="5">
        <f t="shared" si="13"/>
        <v>87.24343063902478</v>
      </c>
      <c r="O49" s="3">
        <f t="shared" si="19"/>
        <v>-58000</v>
      </c>
      <c r="P49" s="4">
        <f t="shared" si="16"/>
        <v>5060118.977063437</v>
      </c>
      <c r="Q49" s="4"/>
      <c r="R49" s="6">
        <f t="shared" si="17"/>
        <v>481981</v>
      </c>
    </row>
    <row r="50" spans="1:18" x14ac:dyDescent="0.25">
      <c r="A50">
        <v>11</v>
      </c>
      <c r="B50">
        <v>2028</v>
      </c>
      <c r="D50">
        <f t="shared" si="14"/>
        <v>46</v>
      </c>
      <c r="F50" s="2">
        <f t="shared" si="15"/>
        <v>45.843210750510828</v>
      </c>
      <c r="H50" s="3">
        <f t="shared" si="18"/>
        <v>-58000</v>
      </c>
      <c r="I50" s="3">
        <f t="shared" si="11"/>
        <v>2658906.223529628</v>
      </c>
      <c r="K50" s="6">
        <f t="shared" si="12"/>
        <v>423981</v>
      </c>
      <c r="M50" s="5">
        <f t="shared" si="13"/>
        <v>88.988299251805273</v>
      </c>
      <c r="O50" s="3">
        <f t="shared" si="19"/>
        <v>-58000</v>
      </c>
      <c r="P50" s="4">
        <f t="shared" si="16"/>
        <v>5161321.3566047056</v>
      </c>
      <c r="Q50" s="4"/>
      <c r="R50" s="6">
        <f t="shared" si="17"/>
        <v>423981</v>
      </c>
    </row>
    <row r="51" spans="1:18" x14ac:dyDescent="0.25">
      <c r="A51">
        <v>12</v>
      </c>
      <c r="B51">
        <v>2029</v>
      </c>
      <c r="D51">
        <f t="shared" si="14"/>
        <v>47</v>
      </c>
      <c r="F51" s="2">
        <f t="shared" si="15"/>
        <v>46.760074965521042</v>
      </c>
      <c r="H51" s="3">
        <f t="shared" si="18"/>
        <v>-58000</v>
      </c>
      <c r="I51" s="3">
        <f t="shared" si="11"/>
        <v>2712084.3480002205</v>
      </c>
      <c r="K51" s="6">
        <f t="shared" si="12"/>
        <v>365981</v>
      </c>
      <c r="M51" s="5">
        <f t="shared" si="13"/>
        <v>90.76806523684138</v>
      </c>
      <c r="O51" s="3">
        <f t="shared" si="19"/>
        <v>-58000</v>
      </c>
      <c r="P51" s="4">
        <f t="shared" si="16"/>
        <v>5264547.7837367998</v>
      </c>
      <c r="Q51" s="4"/>
      <c r="R51" s="6">
        <f t="shared" si="17"/>
        <v>365981</v>
      </c>
    </row>
    <row r="52" spans="1:18" x14ac:dyDescent="0.25">
      <c r="A52">
        <v>13</v>
      </c>
      <c r="B52">
        <v>2030</v>
      </c>
      <c r="D52">
        <f t="shared" si="14"/>
        <v>48</v>
      </c>
      <c r="F52" s="2">
        <f t="shared" si="15"/>
        <v>47.695276464831466</v>
      </c>
      <c r="H52" s="3">
        <f t="shared" si="18"/>
        <v>-58000</v>
      </c>
      <c r="I52" s="3">
        <f t="shared" si="11"/>
        <v>2766326.0349602252</v>
      </c>
      <c r="K52" s="6">
        <f t="shared" si="12"/>
        <v>307981</v>
      </c>
      <c r="M52" s="5">
        <f t="shared" si="13"/>
        <v>92.583426541578206</v>
      </c>
      <c r="O52" s="3">
        <f t="shared" si="19"/>
        <v>-58000</v>
      </c>
      <c r="P52" s="4">
        <f t="shared" si="16"/>
        <v>5369838.7394115357</v>
      </c>
      <c r="Q52" s="4"/>
      <c r="R52" s="6">
        <f t="shared" si="17"/>
        <v>307981</v>
      </c>
    </row>
    <row r="53" spans="1:18" x14ac:dyDescent="0.25">
      <c r="A53">
        <v>14</v>
      </c>
      <c r="B53">
        <v>2031</v>
      </c>
      <c r="D53">
        <f t="shared" si="14"/>
        <v>49</v>
      </c>
      <c r="F53" s="2">
        <f t="shared" si="15"/>
        <v>48.649181994128092</v>
      </c>
      <c r="H53" s="3">
        <f t="shared" si="18"/>
        <v>-58000</v>
      </c>
      <c r="I53" s="3">
        <f t="shared" si="11"/>
        <v>2821652.5556594292</v>
      </c>
      <c r="K53" s="6">
        <f t="shared" si="12"/>
        <v>249981</v>
      </c>
      <c r="M53" s="5">
        <f t="shared" si="13"/>
        <v>94.435095072409766</v>
      </c>
      <c r="O53" s="3">
        <f t="shared" si="19"/>
        <v>-58000</v>
      </c>
      <c r="P53" s="4">
        <f t="shared" si="16"/>
        <v>5477235.5141997663</v>
      </c>
      <c r="Q53" s="4"/>
      <c r="R53" s="6">
        <f t="shared" si="17"/>
        <v>249981</v>
      </c>
    </row>
    <row r="54" spans="1:18" x14ac:dyDescent="0.25">
      <c r="A54">
        <v>15</v>
      </c>
      <c r="B54">
        <v>2032</v>
      </c>
      <c r="D54">
        <f t="shared" si="14"/>
        <v>50</v>
      </c>
      <c r="F54" s="2">
        <f t="shared" si="15"/>
        <v>49.622165634010656</v>
      </c>
      <c r="H54" s="3">
        <f t="shared" si="18"/>
        <v>-58000</v>
      </c>
      <c r="I54" s="3">
        <f t="shared" si="11"/>
        <v>2878085.6067726179</v>
      </c>
      <c r="K54" s="6">
        <f t="shared" si="12"/>
        <v>191981</v>
      </c>
      <c r="M54" s="5">
        <f t="shared" ref="M54:M58" si="20">M53*(1+$B$6)</f>
        <v>96.323796973857966</v>
      </c>
      <c r="O54" s="3">
        <f t="shared" ref="O54:O57" si="21">O53</f>
        <v>-58000</v>
      </c>
      <c r="P54" s="4">
        <f t="shared" ref="P54:P58" si="22">M54*-O54</f>
        <v>5586780.2244837619</v>
      </c>
      <c r="Q54" s="4"/>
      <c r="R54" s="6">
        <f t="shared" ref="R54:R58" si="23">R53+O54</f>
        <v>191981</v>
      </c>
    </row>
    <row r="55" spans="1:18" x14ac:dyDescent="0.25">
      <c r="A55">
        <v>16</v>
      </c>
      <c r="B55">
        <v>2033</v>
      </c>
      <c r="D55">
        <f t="shared" si="14"/>
        <v>51</v>
      </c>
      <c r="F55" s="2">
        <f t="shared" si="15"/>
        <v>50.614608946690872</v>
      </c>
      <c r="H55" s="3">
        <f t="shared" si="18"/>
        <v>-58000</v>
      </c>
      <c r="I55" s="3">
        <f t="shared" si="11"/>
        <v>2935647.3189080707</v>
      </c>
      <c r="K55" s="6">
        <f t="shared" si="12"/>
        <v>133981</v>
      </c>
      <c r="M55" s="5">
        <f t="shared" si="20"/>
        <v>98.250272913335124</v>
      </c>
      <c r="O55" s="3">
        <f t="shared" si="21"/>
        <v>-58000</v>
      </c>
      <c r="P55" s="4">
        <f t="shared" si="22"/>
        <v>5698515.8289734367</v>
      </c>
      <c r="Q55" s="4"/>
      <c r="R55" s="6">
        <f t="shared" si="23"/>
        <v>133981</v>
      </c>
    </row>
    <row r="56" spans="1:18" x14ac:dyDescent="0.25">
      <c r="A56">
        <v>17</v>
      </c>
      <c r="B56">
        <v>2034</v>
      </c>
      <c r="D56">
        <f t="shared" si="14"/>
        <v>52</v>
      </c>
      <c r="F56" s="2">
        <f t="shared" si="15"/>
        <v>51.626901125624691</v>
      </c>
      <c r="H56" s="3">
        <f t="shared" ref="H56:H57" si="24">H55</f>
        <v>-58000</v>
      </c>
      <c r="I56" s="3">
        <f t="shared" si="11"/>
        <v>2994360.2652862319</v>
      </c>
      <c r="K56" s="6">
        <f t="shared" si="12"/>
        <v>75981</v>
      </c>
      <c r="M56" s="5">
        <f t="shared" si="20"/>
        <v>100.21527837160183</v>
      </c>
      <c r="O56" s="3">
        <f t="shared" si="21"/>
        <v>-58000</v>
      </c>
      <c r="P56" s="4">
        <f t="shared" si="22"/>
        <v>5812486.1455529062</v>
      </c>
      <c r="Q56" s="4"/>
      <c r="R56" s="6">
        <f t="shared" si="23"/>
        <v>75981</v>
      </c>
    </row>
    <row r="57" spans="1:18" x14ac:dyDescent="0.25">
      <c r="A57">
        <v>18</v>
      </c>
      <c r="B57">
        <v>2035</v>
      </c>
      <c r="D57">
        <f t="shared" si="14"/>
        <v>53</v>
      </c>
      <c r="F57" s="2">
        <f t="shared" si="15"/>
        <v>52.659439148137189</v>
      </c>
      <c r="H57" s="3">
        <f t="shared" si="24"/>
        <v>-58000</v>
      </c>
      <c r="I57" s="20">
        <f t="shared" si="11"/>
        <v>3054247.4705919567</v>
      </c>
      <c r="J57" s="21" t="s">
        <v>13</v>
      </c>
      <c r="K57" s="6">
        <f t="shared" si="12"/>
        <v>17981</v>
      </c>
      <c r="M57" s="5">
        <f t="shared" si="20"/>
        <v>102.21958393903387</v>
      </c>
      <c r="O57" s="3">
        <f t="shared" si="21"/>
        <v>-58000</v>
      </c>
      <c r="P57" s="4">
        <f t="shared" si="22"/>
        <v>5928735.8684639642</v>
      </c>
      <c r="Q57" s="4"/>
      <c r="R57" s="6">
        <f t="shared" si="23"/>
        <v>17981</v>
      </c>
    </row>
    <row r="58" spans="1:18" x14ac:dyDescent="0.25">
      <c r="A58">
        <v>19</v>
      </c>
      <c r="B58">
        <v>2036</v>
      </c>
      <c r="D58">
        <f t="shared" si="14"/>
        <v>54</v>
      </c>
      <c r="F58" s="2">
        <f t="shared" si="15"/>
        <v>53.712627931099931</v>
      </c>
      <c r="H58" s="3">
        <v>-17981</v>
      </c>
      <c r="I58" s="3">
        <f t="shared" si="11"/>
        <v>965806.76282910781</v>
      </c>
      <c r="K58" s="6">
        <f t="shared" si="12"/>
        <v>0</v>
      </c>
      <c r="M58" s="5">
        <f t="shared" si="20"/>
        <v>104.26397561781455</v>
      </c>
      <c r="O58" s="3">
        <v>-17981</v>
      </c>
      <c r="P58" s="4">
        <f t="shared" si="22"/>
        <v>1874770.5455839233</v>
      </c>
      <c r="Q58" s="4"/>
      <c r="R58" s="6">
        <f t="shared" si="23"/>
        <v>0</v>
      </c>
    </row>
    <row r="59" spans="1:18" x14ac:dyDescent="0.25">
      <c r="F59" s="2"/>
      <c r="K59" s="6"/>
      <c r="P59" s="4"/>
      <c r="Q59" s="4"/>
      <c r="R59" s="6"/>
    </row>
    <row r="60" spans="1:18" x14ac:dyDescent="0.25">
      <c r="F60" s="2"/>
      <c r="K60" s="6"/>
      <c r="P60" s="4"/>
      <c r="Q60" s="4"/>
      <c r="R60" s="6"/>
    </row>
    <row r="61" spans="1:18" x14ac:dyDescent="0.25">
      <c r="A61" s="21" t="s">
        <v>13</v>
      </c>
      <c r="B61" t="s">
        <v>15</v>
      </c>
    </row>
    <row r="62" spans="1:18" x14ac:dyDescent="0.25">
      <c r="A62" s="23" t="s">
        <v>14</v>
      </c>
      <c r="B62" t="s">
        <v>16</v>
      </c>
    </row>
  </sheetData>
  <mergeCells count="4">
    <mergeCell ref="F35:K35"/>
    <mergeCell ref="M35:R35"/>
    <mergeCell ref="F10:K10"/>
    <mergeCell ref="M10:R10"/>
  </mergeCells>
  <pageMargins left="0.7" right="0.7" top="0.75" bottom="0.75" header="0.3" footer="0.3"/>
  <pageSetup scale="6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2c</vt:lpstr>
    </vt:vector>
  </TitlesOfParts>
  <Company>Delta Natural Gas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Wesolosky</dc:creator>
  <cp:lastModifiedBy>Matthew Wesolosky</cp:lastModifiedBy>
  <cp:lastPrinted>2018-04-27T18:22:17Z</cp:lastPrinted>
  <dcterms:created xsi:type="dcterms:W3CDTF">2018-02-22T13:26:28Z</dcterms:created>
  <dcterms:modified xsi:type="dcterms:W3CDTF">2018-05-07T16:39:47Z</dcterms:modified>
</cp:coreProperties>
</file>