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H:\Casefiles\South Kentucky Rural Electric Cooperative Company\Exhibits Not in Record\"/>
    </mc:Choice>
  </mc:AlternateContent>
  <xr:revisionPtr revIDLastSave="0" documentId="8_{4C7FAABE-394B-4E07-A3DD-FC01D87BF9DA}" xr6:coauthVersionLast="32" xr6:coauthVersionMax="32" xr10:uidLastSave="{00000000-0000-0000-0000-000000000000}"/>
  <bookViews>
    <workbookView xWindow="0" yWindow="0" windowWidth="18870" windowHeight="10020"/>
  </bookViews>
  <sheets>
    <sheet name="Summary" sheetId="5" r:id="rId1"/>
    <sheet name="Generation" sheetId="1" r:id="rId2"/>
    <sheet name="Load" sheetId="9" r:id="rId3"/>
    <sheet name="Form20-132" sheetId="6" r:id="rId4"/>
    <sheet name="Form20-066" sheetId="7" r:id="rId5"/>
    <sheet name="066" sheetId="10" r:id="rId6"/>
  </sheets>
  <definedNames>
    <definedName name="APN" localSheetId="4">'Form20-066'!#REF!</definedName>
    <definedName name="APN" localSheetId="3">'Form20-132'!#REF!</definedName>
    <definedName name="APN">#REF!</definedName>
    <definedName name="ASD" localSheetId="4">'Form20-066'!$B$25</definedName>
    <definedName name="ASD" localSheetId="3">'Form20-132'!$B$31</definedName>
    <definedName name="ASD">#REF!</definedName>
    <definedName name="NvsAnswerCol" localSheetId="5">"[Drill3.xls]APVCHR!$A$5:$A$34"</definedName>
    <definedName name="NvsAnswerCol" localSheetId="4">"'[066 Form 20.xls]Current Month Journal Detail'!$A$5:$A$6"</definedName>
    <definedName name="NvsAnswerCol" localSheetId="3">"'[132 Form 20.xls]Current Month Journal Detail'!$A$5:$A$23"</definedName>
    <definedName name="NvsAnswerCol">"'[066 Form 20.xls]Current Month Journal Detail'!$A$5:$A$7"</definedName>
    <definedName name="NvsASD" localSheetId="5">"V֡2017-12-31"</definedName>
    <definedName name="NvsASD" localSheetId="4">"V2017-12-31"</definedName>
    <definedName name="NvsASD" localSheetId="3">"V2017-12-31"</definedName>
    <definedName name="NvsASD">"V2016-12-31"</definedName>
    <definedName name="NvsAutoDrillOk" localSheetId="5">"V֡N"</definedName>
    <definedName name="NvsAutoDrillOk">"VN"</definedName>
    <definedName name="NvsElapsedTime" localSheetId="5">0.0000115740695036948</definedName>
    <definedName name="NvsElapsedTime" localSheetId="4">0.0000115740767796524</definedName>
    <definedName name="NvsElapsedTime" localSheetId="3">0.0000115740695036948</definedName>
    <definedName name="NvsElapsedTime">0.0000115740767796524</definedName>
    <definedName name="NvsEndTime" localSheetId="5">43182.4476041667</definedName>
    <definedName name="NvsEndTime" localSheetId="4">43138.3914467593</definedName>
    <definedName name="NvsEndTime" localSheetId="3">43138.3916087963</definedName>
    <definedName name="NvsEndTime">42774.4071990741</definedName>
    <definedName name="NvsInstCritOpt" localSheetId="5">"R"</definedName>
    <definedName name="NvsInstLang" localSheetId="5">"V֡ENG"</definedName>
    <definedName name="NvsInstLang">"VENG"</definedName>
    <definedName name="NvsInstSpec" localSheetId="5">"%,LACTUALS,SYTD,FPRODUCT,V7400,FDEPTID,V066"</definedName>
    <definedName name="NvsInstSpec" localSheetId="3">"%,FDEPTID,V132"</definedName>
    <definedName name="NvsInstSpec">"%,FDEPTID,V066"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"VEKPC"</definedName>
    <definedName name="NvsPanelEffdt">"V1998-05-18"</definedName>
    <definedName name="NvsPanelSetid">"VEKPC"</definedName>
    <definedName name="NvsParentRef">"'[066 Form 20.xls]Form20'!$L$12"</definedName>
    <definedName name="NvsQueryName" localSheetId="5">"EK_GL_NVS_AP_DRL"</definedName>
    <definedName name="NvsReqBU" localSheetId="5">"V֡EKPC"</definedName>
    <definedName name="NvsReqBU">"VEKPC"</definedName>
    <definedName name="NvsReqBUOnly" localSheetId="5">"V֡Y"</definedName>
    <definedName name="NvsReqBUOnly">"VY"</definedName>
    <definedName name="NvsRowCount" localSheetId="5">30</definedName>
    <definedName name="NvsSheetType" localSheetId="5">"T"</definedName>
    <definedName name="NvsSheetType" localSheetId="4">"M"</definedName>
    <definedName name="NvsSheetType" localSheetId="3">"M"</definedName>
    <definedName name="NvsTransLed" localSheetId="5">"V֡N"</definedName>
    <definedName name="NvsTransLed">"VN"</definedName>
    <definedName name="NvsTreeASD" localSheetId="5">"V֡2017-12-31"</definedName>
    <definedName name="NvsTreeASD" localSheetId="4">"V2017-12-31"</definedName>
    <definedName name="NvsTreeASD" localSheetId="3">"V2017-12-31"</definedName>
    <definedName name="NvsTreeASD">"V2016-12-31"</definedName>
    <definedName name="NvsUpdateOption" localSheetId="5">"N"</definedName>
    <definedName name="NvsValTbl.ACCOUNT">"GL_ACCOUNT_TBL"</definedName>
    <definedName name="NvsValTbl.PRODUCT">"PRODUCT_TBL"</definedName>
    <definedName name="NvsValTbl.PROJECT_ID">"PROJECT"</definedName>
    <definedName name="NvsValTbl.SCENARIO">"BD_SCENARIO_TBL"</definedName>
    <definedName name="_xlnm.Print_Area" localSheetId="5">'066'!#REF!</definedName>
    <definedName name="_xlnm.Print_Area" localSheetId="4">'Form20-066'!$B$1:$T$16</definedName>
    <definedName name="_xlnm.Print_Area" localSheetId="3">'Form20-132'!$B$1:$T$22</definedName>
    <definedName name="_xlnm.Print_Titles" localSheetId="4">'Form20-066'!$2:$11</definedName>
    <definedName name="_xlnm.Print_Titles" localSheetId="3">'Form20-132'!$2:$11</definedName>
    <definedName name="PrintArea" localSheetId="5">'066'!#REF!</definedName>
    <definedName name="SFD" localSheetId="4">'Form20-066'!#REF!</definedName>
    <definedName name="SFD" localSheetId="3">'Form20-132'!#REF!</definedName>
    <definedName name="SFD">#REF!</definedName>
    <definedName name="SFD_QDEPTID" localSheetId="4">'Form20-066'!#REF!</definedName>
    <definedName name="SFD_QDEPTID" localSheetId="3">'Form20-132'!#REF!</definedName>
    <definedName name="SFD_QDEPTID">#REF!</definedName>
    <definedName name="sfv" localSheetId="4">'Form20-066'!#REF!</definedName>
    <definedName name="sfv" localSheetId="3">'Form20-132'!#REF!</definedName>
    <definedName name="sfv">#REF!</definedName>
  </definedNames>
  <calcPr calcId="179017" fullCalcOnLoad="1"/>
</workbook>
</file>

<file path=xl/calcChain.xml><?xml version="1.0" encoding="utf-8"?>
<calcChain xmlns="http://schemas.openxmlformats.org/spreadsheetml/2006/main">
  <c r="C3" i="5" l="1"/>
  <c r="C5" i="5" s="1"/>
  <c r="L17" i="10"/>
  <c r="L38" i="10"/>
  <c r="L41" i="10"/>
  <c r="C8" i="5"/>
  <c r="C4" i="5"/>
  <c r="B6" i="7"/>
  <c r="T6" i="7"/>
  <c r="T8" i="7"/>
  <c r="F12" i="7"/>
  <c r="P12" i="7"/>
  <c r="R12" i="7"/>
  <c r="F13" i="7"/>
  <c r="P13" i="7"/>
  <c r="R13" i="7"/>
  <c r="B6" i="6"/>
  <c r="T6" i="6"/>
  <c r="T8" i="6"/>
  <c r="F12" i="6"/>
  <c r="P12" i="6"/>
  <c r="R12" i="6"/>
  <c r="F13" i="6"/>
  <c r="P13" i="6"/>
  <c r="R13" i="6"/>
  <c r="F14" i="6"/>
  <c r="P14" i="6"/>
  <c r="R14" i="6"/>
  <c r="F15" i="6"/>
  <c r="P15" i="6"/>
  <c r="R15" i="6"/>
  <c r="F16" i="6"/>
  <c r="P16" i="6"/>
  <c r="R16" i="6"/>
  <c r="F17" i="6"/>
  <c r="P17" i="6"/>
  <c r="R17" i="6"/>
  <c r="F18" i="6"/>
  <c r="P18" i="6"/>
  <c r="R18" i="6"/>
  <c r="F19" i="6"/>
  <c r="P19" i="6"/>
  <c r="R19" i="6"/>
  <c r="C7" i="5"/>
  <c r="C11" i="5" l="1"/>
  <c r="C12" i="5" s="1"/>
  <c r="C17" i="5"/>
  <c r="C18" i="5" s="1"/>
  <c r="C14" i="5"/>
  <c r="C15" i="5" s="1"/>
</calcChain>
</file>

<file path=xl/sharedStrings.xml><?xml version="1.0" encoding="utf-8"?>
<sst xmlns="http://schemas.openxmlformats.org/spreadsheetml/2006/main" count="526" uniqueCount="259">
  <si>
    <t>ReportingID</t>
  </si>
  <si>
    <t>DA En (MWh)</t>
  </si>
  <si>
    <t>RT Meter (MWh)</t>
  </si>
  <si>
    <t>RT Dev (MWh)</t>
  </si>
  <si>
    <t>DA LMP ($/MWh)</t>
  </si>
  <si>
    <t>RT LMP ($/MWh)</t>
  </si>
  <si>
    <t>DA Tot Rev ($)</t>
  </si>
  <si>
    <t>RT OR Rev ($)</t>
  </si>
  <si>
    <t>OR Charge ($)</t>
  </si>
  <si>
    <t>Reactive Credit ($)</t>
  </si>
  <si>
    <t>Avg Cost ($/MWh)</t>
  </si>
  <si>
    <t>Total:</t>
  </si>
  <si>
    <t>EKPC COOPER 1 F</t>
  </si>
  <si>
    <t>EKPC COOPER 2 F</t>
  </si>
  <si>
    <t>EKPC SPURLOCK 1 F</t>
  </si>
  <si>
    <t>EKPC SPURLOCK 2 F</t>
  </si>
  <si>
    <t>EKPC SPURLOCK 3 F</t>
  </si>
  <si>
    <t>EKPC SPURLOCK 4 F</t>
  </si>
  <si>
    <t>EKPC SMITH 1 CT</t>
  </si>
  <si>
    <t>EKPC SMITH 2 CT</t>
  </si>
  <si>
    <t>EKPC SMITH 3 CT</t>
  </si>
  <si>
    <t>EKPC SMITH 4 CT</t>
  </si>
  <si>
    <t>EKPC SMITH 5 CT</t>
  </si>
  <si>
    <t>EKPC SMITH 6 CT</t>
  </si>
  <si>
    <t>EKPC SMITH 7 CT</t>
  </si>
  <si>
    <t>EKPC SMITH 9 CT</t>
  </si>
  <si>
    <t>EKPC SMITH 10 CT</t>
  </si>
  <si>
    <t>EKPC LAUREL DAM 1 H</t>
  </si>
  <si>
    <t>XIC CUMBERLAND</t>
  </si>
  <si>
    <t>-</t>
  </si>
  <si>
    <t>MOC (132)</t>
  </si>
  <si>
    <t>ACES (066)</t>
  </si>
  <si>
    <t>%,LACTUALS,SPER</t>
  </si>
  <si>
    <t>%,LBUDGET,SPER,FSCENARIO,VWORKING</t>
  </si>
  <si>
    <t>%,C</t>
  </si>
  <si>
    <t>%,AFT,FPRODUCT</t>
  </si>
  <si>
    <t>%,AFT,FDESCR</t>
  </si>
  <si>
    <t>%,LACTUALS,SYTD</t>
  </si>
  <si>
    <t>%,LBUDGET,SYTD,FSCENARIO,VWORKING</t>
  </si>
  <si>
    <t>%,LBUDGET,SALLYEAR,FSCENARIO,VWORKING</t>
  </si>
  <si>
    <t xml:space="preserve"> </t>
  </si>
  <si>
    <t>East Kentucky Power Cooperative</t>
  </si>
  <si>
    <t>Process Summary Report</t>
  </si>
  <si>
    <t>Comparison of Actual Expenditures with Budgeted Expenditures</t>
  </si>
  <si>
    <t>Power Marketing</t>
  </si>
  <si>
    <t xml:space="preserve">                  As of:</t>
  </si>
  <si>
    <t>Current</t>
  </si>
  <si>
    <t>YTD</t>
  </si>
  <si>
    <t>066</t>
  </si>
  <si>
    <t>Reforecast</t>
  </si>
  <si>
    <t>Budget</t>
  </si>
  <si>
    <t xml:space="preserve">YTD </t>
  </si>
  <si>
    <t>$$ Left in</t>
  </si>
  <si>
    <t>Actual</t>
  </si>
  <si>
    <t>Variance</t>
  </si>
  <si>
    <t>Code</t>
  </si>
  <si>
    <t>Description</t>
  </si>
  <si>
    <t>%,V7400</t>
  </si>
  <si>
    <t>7400</t>
  </si>
  <si>
    <t>Other Miscellaneous</t>
  </si>
  <si>
    <t>%,FACCOUNT,_,FPROJECT_ID,_,FPRODUCT,X,_</t>
  </si>
  <si>
    <t>Total for Process</t>
  </si>
  <si>
    <t>Generation &amp; Interchange Oper</t>
  </si>
  <si>
    <t>132</t>
  </si>
  <si>
    <t>%,V1000</t>
  </si>
  <si>
    <t>1000</t>
  </si>
  <si>
    <t>Labor-Straight Time</t>
  </si>
  <si>
    <t>%,V1100</t>
  </si>
  <si>
    <t>1100</t>
  </si>
  <si>
    <t>Labor-Accrued</t>
  </si>
  <si>
    <t>%,V2200</t>
  </si>
  <si>
    <t>2200</t>
  </si>
  <si>
    <t>Travel and Training</t>
  </si>
  <si>
    <t>%,V2600</t>
  </si>
  <si>
    <t>2600</t>
  </si>
  <si>
    <t>Oper Material and Supplies</t>
  </si>
  <si>
    <t>%,V3400</t>
  </si>
  <si>
    <t>3400</t>
  </si>
  <si>
    <t>Utilities</t>
  </si>
  <si>
    <t>%,V4200</t>
  </si>
  <si>
    <t>4200</t>
  </si>
  <si>
    <t>Equip Rental/Mntc&amp;Svc Agreemts</t>
  </si>
  <si>
    <t>$/MWh</t>
  </si>
  <si>
    <t>$/kWh</t>
  </si>
  <si>
    <t>MARKET ADMIN FEE</t>
  </si>
  <si>
    <t>DART P&amp;L ($)</t>
  </si>
  <si>
    <t>RT En Rev ($)</t>
  </si>
  <si>
    <t>RT AS Rev ($)</t>
  </si>
  <si>
    <t>RT Tot Rev ($)</t>
  </si>
  <si>
    <t>RT Startup Cost ($)</t>
  </si>
  <si>
    <t>RT En Cost ($)</t>
  </si>
  <si>
    <t>RT AS Costs ($)</t>
  </si>
  <si>
    <t>RT Tot Cost ($)</t>
  </si>
  <si>
    <t>DART Rev ($)</t>
  </si>
  <si>
    <t>RT Schedule ID</t>
  </si>
  <si>
    <t>AEP BLUEGRASS 1 CT</t>
  </si>
  <si>
    <t>AEP BLUEGRASS 2 CT</t>
  </si>
  <si>
    <t>RT Generation - 2017</t>
  </si>
  <si>
    <t>2017-12-31</t>
  </si>
  <si>
    <t>2017</t>
  </si>
  <si>
    <t>Period 12 - 2017-12-01</t>
  </si>
  <si>
    <t>TOTAL 2017</t>
  </si>
  <si>
    <t>RT Load - 2017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</si>
  <si>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</si>
  <si>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</si>
  <si>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</si>
  <si>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</si>
  <si>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</si>
  <si>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</si>
  <si>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</si>
  <si>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</si>
  <si>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</si>
  <si>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</si>
  <si>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</si>
  <si>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</si>
  <si>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Load Revenue ($) </t>
  </si>
  <si>
    <t xml:space="preserve">Admin ($) </t>
  </si>
  <si>
    <t xml:space="preserve">RT OR ($) </t>
  </si>
  <si>
    <t xml:space="preserve">DA OR ($) </t>
  </si>
  <si>
    <t xml:space="preserve">RT En Charges ($) </t>
  </si>
  <si>
    <t xml:space="preserve">DA En Charges ($) </t>
  </si>
  <si>
    <t xml:space="preserve">RT LMP ($/MWh) </t>
  </si>
  <si>
    <t xml:space="preserve">RT EDC (MWh) </t>
  </si>
  <si>
    <t xml:space="preserve">RT Wholesale (MWh) </t>
  </si>
  <si>
    <t xml:space="preserve">RT Retail (MWh) </t>
  </si>
  <si>
    <t>DA Load (MWh)</t>
  </si>
  <si>
    <t>Month</t>
  </si>
  <si>
    <t>ADMIN FEE CALC</t>
  </si>
  <si>
    <t>LOAD</t>
  </si>
  <si>
    <t>LOAD &amp; GEN</t>
  </si>
  <si>
    <t>ACES &amp; EKPC</t>
  </si>
  <si>
    <t>%,OT</t>
  </si>
  <si>
    <t>(includes $5k Membership Fee)</t>
  </si>
  <si>
    <t>Dec 2017 Admin Fee</t>
  </si>
  <si>
    <t>0000</t>
  </si>
  <si>
    <t>575700</t>
  </si>
  <si>
    <t>PJM INTERCONNECTION LLC</t>
  </si>
  <si>
    <t>0000013629</t>
  </si>
  <si>
    <t>2017123100291</t>
  </si>
  <si>
    <t>00588977</t>
  </si>
  <si>
    <t>2017-11-30</t>
  </si>
  <si>
    <t>Nov 2017 Membership Fee</t>
  </si>
  <si>
    <t>2017113000291</t>
  </si>
  <si>
    <t>00586222</t>
  </si>
  <si>
    <t>Nov 2017 Admin Fee</t>
  </si>
  <si>
    <t>2017-10-31</t>
  </si>
  <si>
    <t>Oct 2017 Admin Fee</t>
  </si>
  <si>
    <t>2017103100291</t>
  </si>
  <si>
    <t>00583268</t>
  </si>
  <si>
    <t>2017-09-30</t>
  </si>
  <si>
    <t>Sep 2017 Admin Fee</t>
  </si>
  <si>
    <t>2017093000291</t>
  </si>
  <si>
    <t>00580142</t>
  </si>
  <si>
    <t>2017-08-31</t>
  </si>
  <si>
    <t>August 2017 Admin Fee</t>
  </si>
  <si>
    <t>2017083100291</t>
  </si>
  <si>
    <t>00577389</t>
  </si>
  <si>
    <t>2017-07-31</t>
  </si>
  <si>
    <t>July 2017 Admin Fee</t>
  </si>
  <si>
    <t>2017073100291</t>
  </si>
  <si>
    <t>00574179</t>
  </si>
  <si>
    <t>2017-06-30</t>
  </si>
  <si>
    <t>June 2017 Admin Fee</t>
  </si>
  <si>
    <t>2017063000291</t>
  </si>
  <si>
    <t>00571517</t>
  </si>
  <si>
    <t>2017-05-31</t>
  </si>
  <si>
    <t>May 2017 Admin Fees</t>
  </si>
  <si>
    <t>2017053100291</t>
  </si>
  <si>
    <t>00568621</t>
  </si>
  <si>
    <t>2017-04-30</t>
  </si>
  <si>
    <t>April 2017 Admin Fee</t>
  </si>
  <si>
    <t>2017043000291</t>
  </si>
  <si>
    <t>00565243</t>
  </si>
  <si>
    <t>2017-03-31</t>
  </si>
  <si>
    <t>March 2017 Admin Fee</t>
  </si>
  <si>
    <t>2017033100291</t>
  </si>
  <si>
    <t>00562170</t>
  </si>
  <si>
    <t>2017-02-28</t>
  </si>
  <si>
    <t>Feb 2017 Admin Fee</t>
  </si>
  <si>
    <t>2017022800291</t>
  </si>
  <si>
    <t>00558954</t>
  </si>
  <si>
    <t>2017-01-31</t>
  </si>
  <si>
    <t>Jan 2017 Admin Fees</t>
  </si>
  <si>
    <t>2017013100291</t>
  </si>
  <si>
    <t>00556432</t>
  </si>
  <si>
    <t>Jan 2017 Broker Fee</t>
  </si>
  <si>
    <t>557003</t>
  </si>
  <si>
    <t>KARBONE INC</t>
  </si>
  <si>
    <t>0000020912</t>
  </si>
  <si>
    <t>2012643</t>
  </si>
  <si>
    <t>00556594</t>
  </si>
  <si>
    <t>December 2017 Monthly Fee</t>
  </si>
  <si>
    <t>ACES POWER MARKETING</t>
  </si>
  <si>
    <t>0000012472</t>
  </si>
  <si>
    <t>17/9840-IN</t>
  </si>
  <si>
    <t>00584264</t>
  </si>
  <si>
    <t>Nov 2017 Monthly Fee</t>
  </si>
  <si>
    <t>17/9772-IN</t>
  </si>
  <si>
    <t>00581545</t>
  </si>
  <si>
    <t>Oct 2017 Monthly Fee</t>
  </si>
  <si>
    <t>17/9706-IN</t>
  </si>
  <si>
    <t>00578437</t>
  </si>
  <si>
    <t>Sep 2017 Monthly Fee</t>
  </si>
  <si>
    <t>17/9644-IN</t>
  </si>
  <si>
    <t>00575594</t>
  </si>
  <si>
    <t>Aug 2017 Monthly Service Fee</t>
  </si>
  <si>
    <t>17/9580-IN</t>
  </si>
  <si>
    <t>00572581</t>
  </si>
  <si>
    <t>July 2017 Monthly Fee</t>
  </si>
  <si>
    <t>17/9512-IN</t>
  </si>
  <si>
    <t>00569642</t>
  </si>
  <si>
    <t>June 2017 Monthly Fee</t>
  </si>
  <si>
    <t>17/9448-IN</t>
  </si>
  <si>
    <t>00566514</t>
  </si>
  <si>
    <t>May 2017 Monthly Fee</t>
  </si>
  <si>
    <t>17/9384-IN</t>
  </si>
  <si>
    <t>00563441</t>
  </si>
  <si>
    <t>April 2017 Monthly Fee</t>
  </si>
  <si>
    <t>17/9321-IN</t>
  </si>
  <si>
    <t>00560125</t>
  </si>
  <si>
    <t>March 2017 Monthly Fee</t>
  </si>
  <si>
    <t>17/9256-IN</t>
  </si>
  <si>
    <t>00557473</t>
  </si>
  <si>
    <t>Feb 2017 Monthly Fee</t>
  </si>
  <si>
    <t>17/9203-IN</t>
  </si>
  <si>
    <t>00554734</t>
  </si>
  <si>
    <t>Jan 2017 Monthly Fee</t>
  </si>
  <si>
    <t>17/9124-IN</t>
  </si>
  <si>
    <t>00551818</t>
  </si>
  <si>
    <t>%,OA</t>
  </si>
  <si>
    <t>Jrnl Dt</t>
  </si>
  <si>
    <t>Amount</t>
  </si>
  <si>
    <t>Project</t>
  </si>
  <si>
    <t>Bdgt Code</t>
  </si>
  <si>
    <t>Dept</t>
  </si>
  <si>
    <t>Oper Unit</t>
  </si>
  <si>
    <t>Account</t>
  </si>
  <si>
    <t>PO No.</t>
  </si>
  <si>
    <t>Vndr Name</t>
  </si>
  <si>
    <t>Vendor ID</t>
  </si>
  <si>
    <t>Invoice#</t>
  </si>
  <si>
    <t>Vchr ID</t>
  </si>
  <si>
    <t>%,OH</t>
  </si>
  <si>
    <t>Descr</t>
  </si>
  <si>
    <t>Payables Voucher Detail</t>
  </si>
  <si>
    <t>%,HDate,REK_AP_DRL_VW,FJOURNAL_DATE,AA,B</t>
  </si>
  <si>
    <t>%,HDescr,REK_AP_DRL_VW,FDESCR,AA,B</t>
  </si>
  <si>
    <t>%,HAmount,REK_AP_DRL_VW,FMONETARY_AMOUNT,AA,B</t>
  </si>
  <si>
    <t>%,HProject,REK_AP_DRL_VW,FPROJECT_ID,AA,B</t>
  </si>
  <si>
    <t>%,HBdgt Cd,REK_AP_DRL_VW,FPRODUCT,AA,B</t>
  </si>
  <si>
    <t>%,HDept,REK_AP_DRL_VW,FDEPTID,AA,B</t>
  </si>
  <si>
    <t>%,HOper Unit,REK_AP_DRL_VW,FOPERATING_UNIT,AA,B</t>
  </si>
  <si>
    <t>%,HAccount,REK_AP_DRL_VW,FACCOUNT,AA,B</t>
  </si>
  <si>
    <t>%,HPO No.,REK_AP_DRL_VW,FPO_ID,AA,B</t>
  </si>
  <si>
    <t>%,HName,REK_AP_DRL_VW,FNAME1,AA,B</t>
  </si>
  <si>
    <t>%,HVendor,REK_AP_DRL_VW,FVENDOR_ID,AA,B</t>
  </si>
  <si>
    <t>%,HInvoice,REK_AP_DRL_VW,FINVOICE_ID,AA,B</t>
  </si>
  <si>
    <t>%,HVoucher,REK_AP_DRL_VW,FVOUCHER_ID,AA,B</t>
  </si>
  <si>
    <t>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</si>
</sst>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&quot;$&quot;#,##0.00;\(&quot;$&quot;#,##0.00\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mmmm\ d\,\ yyyy"/>
    <numFmt numFmtId="169" formatCode="_(&quot;$&quot;* #,##0.00000_);_(&quot;$&quot;* \(#,##0.000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8"/>
      <color indexed="41"/>
      <name val="Tahoma"/>
    </font>
    <font>
      <b/>
      <sz val="8"/>
      <color indexed="8"/>
      <name val="Tahoma"/>
    </font>
    <font>
      <b/>
      <sz val="8"/>
      <color indexed="16"/>
      <name val="Tahoma"/>
    </font>
    <font>
      <sz val="8"/>
      <color indexed="8"/>
      <name val="Tahoma"/>
    </font>
    <font>
      <sz val="8"/>
      <color indexed="16"/>
      <name val="Tahoma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49" fontId="2" fillId="2" borderId="1" xfId="0" applyNumberFormat="1" applyFont="1" applyFill="1" applyBorder="1"/>
    <xf numFmtId="49" fontId="3" fillId="3" borderId="1" xfId="0" applyNumberFormat="1" applyFont="1" applyFill="1" applyBorder="1"/>
    <xf numFmtId="164" fontId="4" fillId="3" borderId="1" xfId="0" applyNumberFormat="1" applyFont="1" applyFill="1" applyBorder="1"/>
    <xf numFmtId="3" fontId="3" fillId="3" borderId="1" xfId="0" applyNumberFormat="1" applyFont="1" applyFill="1" applyBorder="1"/>
    <xf numFmtId="165" fontId="3" fillId="3" borderId="1" xfId="0" applyNumberFormat="1" applyFont="1" applyFill="1" applyBorder="1"/>
    <xf numFmtId="164" fontId="3" fillId="3" borderId="1" xfId="0" applyNumberFormat="1" applyFont="1" applyFill="1" applyBorder="1"/>
    <xf numFmtId="49" fontId="5" fillId="3" borderId="0" xfId="0" applyNumberFormat="1" applyFont="1" applyFill="1"/>
    <xf numFmtId="164" fontId="6" fillId="4" borderId="0" xfId="0" applyNumberFormat="1" applyFont="1" applyFill="1"/>
    <xf numFmtId="3" fontId="5" fillId="4" borderId="0" xfId="0" applyNumberFormat="1" applyFont="1" applyFill="1"/>
    <xf numFmtId="165" fontId="5" fillId="4" borderId="0" xfId="0" applyNumberFormat="1" applyFont="1" applyFill="1"/>
    <xf numFmtId="164" fontId="5" fillId="4" borderId="0" xfId="0" applyNumberFormat="1" applyFont="1" applyFill="1"/>
    <xf numFmtId="164" fontId="6" fillId="5" borderId="0" xfId="0" applyNumberFormat="1" applyFont="1" applyFill="1"/>
    <xf numFmtId="3" fontId="5" fillId="5" borderId="0" xfId="0" applyNumberFormat="1" applyFont="1" applyFill="1"/>
    <xf numFmtId="165" fontId="5" fillId="5" borderId="0" xfId="0" applyNumberFormat="1" applyFont="1" applyFill="1"/>
    <xf numFmtId="164" fontId="5" fillId="5" borderId="0" xfId="0" applyNumberFormat="1" applyFont="1" applyFill="1"/>
    <xf numFmtId="37" fontId="7" fillId="0" borderId="0" xfId="0" applyNumberFormat="1" applyFont="1" applyFill="1"/>
    <xf numFmtId="37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/>
    <xf numFmtId="37" fontId="9" fillId="0" borderId="0" xfId="0" applyNumberFormat="1" applyFont="1" applyFill="1"/>
    <xf numFmtId="37" fontId="10" fillId="0" borderId="0" xfId="0" applyNumberFormat="1" applyFont="1" applyFill="1"/>
    <xf numFmtId="37" fontId="10" fillId="0" borderId="0" xfId="0" applyNumberFormat="1" applyFont="1" applyFill="1" applyAlignment="1">
      <alignment horizontal="centerContinuous"/>
    </xf>
    <xf numFmtId="37" fontId="10" fillId="0" borderId="0" xfId="0" applyNumberFormat="1" applyFont="1" applyFill="1" applyAlignment="1">
      <alignment horizontal="center"/>
    </xf>
    <xf numFmtId="0" fontId="0" fillId="0" borderId="0" xfId="0" applyNumberFormat="1" applyProtection="1">
      <protection locked="0" hidden="1"/>
    </xf>
    <xf numFmtId="0" fontId="0" fillId="0" borderId="0" xfId="0" applyAlignment="1">
      <alignment horizontal="centerContinuous"/>
    </xf>
    <xf numFmtId="0" fontId="0" fillId="0" borderId="0" xfId="0" quotePrefix="1"/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168" fontId="0" fillId="0" borderId="0" xfId="0" applyNumberFormat="1" applyAlignment="1" applyProtection="1">
      <alignment horizontal="left"/>
      <protection locked="0"/>
    </xf>
    <xf numFmtId="37" fontId="12" fillId="0" borderId="0" xfId="0" applyNumberFormat="1" applyFont="1" applyFill="1"/>
    <xf numFmtId="37" fontId="13" fillId="0" borderId="0" xfId="0" applyNumberFormat="1" applyFont="1" applyFill="1" applyAlignment="1">
      <alignment horizontal="center"/>
    </xf>
    <xf numFmtId="37" fontId="12" fillId="0" borderId="0" xfId="0" applyNumberFormat="1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37" fontId="11" fillId="0" borderId="0" xfId="0" applyNumberFormat="1" applyFont="1" applyFill="1"/>
    <xf numFmtId="37" fontId="14" fillId="0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37" fontId="11" fillId="0" borderId="0" xfId="0" applyNumberFormat="1" applyFont="1" applyFill="1" applyAlignment="1">
      <alignment horizontal="center" vertical="center" wrapText="1"/>
    </xf>
    <xf numFmtId="37" fontId="13" fillId="0" borderId="2" xfId="0" applyNumberFormat="1" applyFont="1" applyFill="1" applyBorder="1" applyAlignment="1">
      <alignment horizontal="center" vertical="center" wrapText="1"/>
    </xf>
    <xf numFmtId="37" fontId="11" fillId="0" borderId="0" xfId="0" applyNumberFormat="1" applyFont="1" applyFill="1" applyBorder="1" applyAlignment="1">
      <alignment horizontal="center" vertical="center" wrapText="1"/>
    </xf>
    <xf numFmtId="37" fontId="14" fillId="0" borderId="2" xfId="0" applyNumberFormat="1" applyFont="1" applyFill="1" applyBorder="1" applyAlignment="1">
      <alignment horizontal="center" vertical="center" wrapText="1"/>
    </xf>
    <xf numFmtId="37" fontId="13" fillId="0" borderId="2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Alignment="1">
      <alignment horizontal="center" vertical="center"/>
    </xf>
    <xf numFmtId="0" fontId="13" fillId="0" borderId="2" xfId="0" applyFont="1" applyBorder="1" applyAlignment="1">
      <alignment horizontal="center"/>
    </xf>
    <xf numFmtId="37" fontId="11" fillId="0" borderId="0" xfId="0" applyNumberFormat="1" applyFont="1" applyFill="1" applyAlignment="1"/>
    <xf numFmtId="0" fontId="11" fillId="0" borderId="0" xfId="0" applyFont="1"/>
    <xf numFmtId="0" fontId="11" fillId="0" borderId="0" xfId="0" quotePrefix="1" applyFont="1"/>
    <xf numFmtId="37" fontId="14" fillId="0" borderId="0" xfId="0" applyNumberFormat="1" applyFont="1" applyFill="1"/>
    <xf numFmtId="5" fontId="14" fillId="0" borderId="3" xfId="0" applyNumberFormat="1" applyFont="1" applyFill="1" applyBorder="1"/>
    <xf numFmtId="5" fontId="14" fillId="0" borderId="0" xfId="0" applyNumberFormat="1" applyFont="1" applyFill="1" applyBorder="1" applyAlignment="1"/>
    <xf numFmtId="0" fontId="14" fillId="0" borderId="0" xfId="0" applyFont="1"/>
    <xf numFmtId="0" fontId="14" fillId="0" borderId="0" xfId="0" quotePrefix="1" applyFont="1"/>
    <xf numFmtId="5" fontId="11" fillId="0" borderId="0" xfId="0" applyNumberFormat="1" applyFont="1" applyFill="1" applyBorder="1"/>
    <xf numFmtId="5" fontId="14" fillId="0" borderId="0" xfId="0" applyNumberFormat="1" applyFont="1" applyFill="1" applyBorder="1"/>
    <xf numFmtId="5" fontId="11" fillId="0" borderId="0" xfId="0" applyNumberFormat="1" applyFont="1" applyFill="1" applyBorder="1" applyAlignment="1"/>
    <xf numFmtId="0" fontId="12" fillId="0" borderId="0" xfId="0" applyFont="1"/>
    <xf numFmtId="0" fontId="0" fillId="6" borderId="0" xfId="0" applyFill="1"/>
    <xf numFmtId="0" fontId="0" fillId="6" borderId="0" xfId="0" applyFill="1" applyAlignment="1">
      <alignment horizontal="right"/>
    </xf>
    <xf numFmtId="167" fontId="0" fillId="6" borderId="0" xfId="0" applyNumberFormat="1" applyFill="1"/>
    <xf numFmtId="169" fontId="0" fillId="6" borderId="0" xfId="0" applyNumberFormat="1" applyFill="1"/>
    <xf numFmtId="0" fontId="14" fillId="6" borderId="0" xfId="0" applyFont="1" applyFill="1"/>
    <xf numFmtId="0" fontId="3" fillId="3" borderId="1" xfId="0" applyFont="1" applyFill="1" applyBorder="1"/>
    <xf numFmtId="0" fontId="5" fillId="4" borderId="0" xfId="0" applyFont="1" applyFill="1"/>
    <xf numFmtId="0" fontId="5" fillId="5" borderId="0" xfId="0" applyFont="1" applyFill="1"/>
    <xf numFmtId="3" fontId="6" fillId="5" borderId="0" xfId="0" applyNumberFormat="1" applyFont="1" applyFill="1"/>
    <xf numFmtId="49" fontId="5" fillId="5" borderId="0" xfId="0" applyNumberFormat="1" applyFont="1" applyFill="1"/>
    <xf numFmtId="3" fontId="6" fillId="4" borderId="0" xfId="0" applyNumberFormat="1" applyFont="1" applyFill="1"/>
    <xf numFmtId="49" fontId="5" fillId="4" borderId="0" xfId="0" applyNumberFormat="1" applyFont="1" applyFill="1"/>
    <xf numFmtId="3" fontId="4" fillId="3" borderId="1" xfId="0" applyNumberFormat="1" applyFont="1" applyFill="1" applyBorder="1"/>
    <xf numFmtId="0" fontId="0" fillId="0" borderId="0" xfId="0" applyAlignment="1">
      <alignment horizontal="right"/>
    </xf>
    <xf numFmtId="0" fontId="0" fillId="7" borderId="0" xfId="0" applyFill="1"/>
    <xf numFmtId="0" fontId="14" fillId="7" borderId="0" xfId="0" applyFont="1" applyFill="1"/>
    <xf numFmtId="0" fontId="11" fillId="0" borderId="0" xfId="0" applyFont="1" applyFill="1" applyBorder="1"/>
    <xf numFmtId="43" fontId="11" fillId="0" borderId="0" xfId="1" applyFont="1" applyFill="1" applyBorder="1"/>
    <xf numFmtId="2" fontId="11" fillId="0" borderId="0" xfId="0" applyNumberFormat="1" applyFont="1" applyFill="1" applyBorder="1"/>
    <xf numFmtId="43" fontId="14" fillId="0" borderId="0" xfId="1" applyFont="1" applyFill="1" applyBorder="1"/>
    <xf numFmtId="2" fontId="14" fillId="0" borderId="0" xfId="0" applyNumberFormat="1" applyFont="1" applyFill="1" applyBorder="1"/>
    <xf numFmtId="2" fontId="10" fillId="0" borderId="0" xfId="0" applyNumberFormat="1" applyFont="1" applyFill="1" applyBorder="1"/>
    <xf numFmtId="43" fontId="10" fillId="0" borderId="0" xfId="1" applyFont="1" applyFill="1" applyBorder="1"/>
    <xf numFmtId="0" fontId="11" fillId="0" borderId="0" xfId="0" quotePrefix="1" applyFont="1" applyFill="1" applyBorder="1" applyAlignment="1">
      <alignment horizontal="left"/>
    </xf>
    <xf numFmtId="43" fontId="11" fillId="0" borderId="4" xfId="1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0" fillId="8" borderId="0" xfId="0" applyFill="1"/>
    <xf numFmtId="166" fontId="0" fillId="8" borderId="0" xfId="0" applyNumberFormat="1" applyFill="1"/>
    <xf numFmtId="166" fontId="1" fillId="8" borderId="0" xfId="2" applyNumberFormat="1" applyFont="1" applyFill="1"/>
    <xf numFmtId="0" fontId="0" fillId="9" borderId="0" xfId="0" applyFill="1"/>
    <xf numFmtId="3" fontId="0" fillId="9" borderId="0" xfId="0" applyNumberFormat="1" applyFill="1"/>
    <xf numFmtId="0" fontId="0" fillId="10" borderId="0" xfId="0" applyFill="1"/>
    <xf numFmtId="3" fontId="0" fillId="10" borderId="0" xfId="0" applyNumberFormat="1" applyFill="1"/>
    <xf numFmtId="0" fontId="14" fillId="7" borderId="0" xfId="0" applyFont="1" applyFill="1" applyAlignment="1">
      <alignment horizontal="center"/>
    </xf>
    <xf numFmtId="37" fontId="8" fillId="0" borderId="0" xfId="0" applyNumberFormat="1" applyFont="1" applyFill="1" applyAlignment="1">
      <alignment horizontal="center"/>
    </xf>
    <xf numFmtId="37" fontId="9" fillId="0" borderId="0" xfId="0" applyNumberFormat="1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</cellXfs>
  <cellStyles count="3">
    <cellStyle name="Comma 2" xfId="1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BC030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47625</xdr:rowOff>
    </xdr:from>
    <xdr:to>
      <xdr:col>3</xdr:col>
      <xdr:colOff>85725</xdr:colOff>
      <xdr:row>4</xdr:row>
      <xdr:rowOff>28575</xdr:rowOff>
    </xdr:to>
    <xdr:pic>
      <xdr:nvPicPr>
        <xdr:cNvPr id="1025" name="Picture 5">
          <a:extLst>
            <a:ext uri="{FF2B5EF4-FFF2-40B4-BE49-F238E27FC236}">
              <a16:creationId xmlns:a16="http://schemas.microsoft.com/office/drawing/2014/main" id="{79647277-3BC4-428D-AB9F-BC713BB9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97155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47625</xdr:rowOff>
    </xdr:from>
    <xdr:to>
      <xdr:col>3</xdr:col>
      <xdr:colOff>85725</xdr:colOff>
      <xdr:row>4</xdr:row>
      <xdr:rowOff>28575</xdr:rowOff>
    </xdr:to>
    <xdr:pic>
      <xdr:nvPicPr>
        <xdr:cNvPr id="2049" name="Picture 5">
          <a:extLst>
            <a:ext uri="{FF2B5EF4-FFF2-40B4-BE49-F238E27FC236}">
              <a16:creationId xmlns:a16="http://schemas.microsoft.com/office/drawing/2014/main" id="{0C6D686A-66EA-46F9-9B13-5E56B67B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97155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8"/>
  <sheetViews>
    <sheetView tabSelected="1" workbookViewId="0"/>
  </sheetViews>
  <sheetFormatPr defaultRowHeight="12.75" x14ac:dyDescent="0.2"/>
  <cols>
    <col min="1" max="1" width="16.7109375" bestFit="1" customWidth="1"/>
    <col min="2" max="2" width="19.5703125" bestFit="1" customWidth="1"/>
    <col min="3" max="3" width="11.28515625" bestFit="1" customWidth="1"/>
    <col min="4" max="4" width="2.85546875" customWidth="1"/>
  </cols>
  <sheetData>
    <row r="1" spans="1:4" x14ac:dyDescent="0.2">
      <c r="A1" t="s">
        <v>127</v>
      </c>
    </row>
    <row r="2" spans="1:4" s="49" customFormat="1" x14ac:dyDescent="0.2">
      <c r="B2" s="90" t="s">
        <v>130</v>
      </c>
      <c r="C2" s="90"/>
      <c r="D2" s="70"/>
    </row>
    <row r="3" spans="1:4" x14ac:dyDescent="0.2">
      <c r="B3" s="83" t="s">
        <v>31</v>
      </c>
      <c r="C3" s="85">
        <f>'066'!L17</f>
        <v>2245968.7799999998</v>
      </c>
      <c r="D3" s="69"/>
    </row>
    <row r="4" spans="1:4" x14ac:dyDescent="0.2">
      <c r="B4" s="83" t="s">
        <v>30</v>
      </c>
      <c r="C4" s="85">
        <f>'Form20-132'!L19</f>
        <v>1115298.9600000002</v>
      </c>
      <c r="D4" s="69"/>
    </row>
    <row r="5" spans="1:4" x14ac:dyDescent="0.2">
      <c r="B5" s="83" t="s">
        <v>101</v>
      </c>
      <c r="C5" s="84">
        <f>SUM(C3:C4)</f>
        <v>3361267.74</v>
      </c>
      <c r="D5" s="69"/>
    </row>
    <row r="6" spans="1:4" x14ac:dyDescent="0.2">
      <c r="D6" s="69"/>
    </row>
    <row r="7" spans="1:4" x14ac:dyDescent="0.2">
      <c r="B7" s="86" t="s">
        <v>97</v>
      </c>
      <c r="C7" s="87">
        <f>Generation!D2+Generation!C19</f>
        <v>7468961</v>
      </c>
      <c r="D7" s="69"/>
    </row>
    <row r="8" spans="1:4" x14ac:dyDescent="0.2">
      <c r="B8" s="88" t="s">
        <v>102</v>
      </c>
      <c r="C8" s="89">
        <f>Load!C2</f>
        <v>12134720.111481998</v>
      </c>
      <c r="D8" s="69"/>
    </row>
    <row r="9" spans="1:4" x14ac:dyDescent="0.2">
      <c r="D9" s="69"/>
    </row>
    <row r="10" spans="1:4" x14ac:dyDescent="0.2">
      <c r="B10" s="59" t="s">
        <v>84</v>
      </c>
      <c r="C10" s="55"/>
      <c r="D10" s="69"/>
    </row>
    <row r="11" spans="1:4" x14ac:dyDescent="0.2">
      <c r="B11" s="56" t="s">
        <v>82</v>
      </c>
      <c r="C11" s="57">
        <f>C5/C7</f>
        <v>0.45003150237362333</v>
      </c>
      <c r="D11" s="69"/>
    </row>
    <row r="12" spans="1:4" x14ac:dyDescent="0.2">
      <c r="A12" s="68" t="s">
        <v>258</v>
      </c>
      <c r="B12" s="56" t="s">
        <v>83</v>
      </c>
      <c r="C12" s="58">
        <f>C11/1000</f>
        <v>4.5003150237362332E-4</v>
      </c>
      <c r="D12" s="69"/>
    </row>
    <row r="13" spans="1:4" x14ac:dyDescent="0.2">
      <c r="B13" s="69"/>
      <c r="C13" s="69"/>
      <c r="D13" s="69"/>
    </row>
    <row r="14" spans="1:4" x14ac:dyDescent="0.2">
      <c r="B14" s="56" t="s">
        <v>82</v>
      </c>
      <c r="C14" s="57">
        <f>C5/C8</f>
        <v>0.27699590176946348</v>
      </c>
      <c r="D14" s="69"/>
    </row>
    <row r="15" spans="1:4" x14ac:dyDescent="0.2">
      <c r="A15" s="68" t="s">
        <v>128</v>
      </c>
      <c r="B15" s="56" t="s">
        <v>83</v>
      </c>
      <c r="C15" s="58">
        <f>C14/1000</f>
        <v>2.769959017694635E-4</v>
      </c>
      <c r="D15" s="69"/>
    </row>
    <row r="16" spans="1:4" x14ac:dyDescent="0.2">
      <c r="A16" s="68"/>
      <c r="B16" s="69"/>
      <c r="C16" s="69"/>
      <c r="D16" s="69"/>
    </row>
    <row r="17" spans="1:4" x14ac:dyDescent="0.2">
      <c r="B17" s="56" t="s">
        <v>82</v>
      </c>
      <c r="C17" s="57">
        <f>C5/SUM(C7:C8)</f>
        <v>0.17146104963068823</v>
      </c>
      <c r="D17" s="69"/>
    </row>
    <row r="18" spans="1:4" x14ac:dyDescent="0.2">
      <c r="A18" s="68" t="s">
        <v>129</v>
      </c>
      <c r="B18" s="56" t="s">
        <v>83</v>
      </c>
      <c r="C18" s="58">
        <f>C17/1000</f>
        <v>1.7146104963068823E-4</v>
      </c>
      <c r="D18" s="69"/>
    </row>
  </sheetData>
  <mergeCells count="1">
    <mergeCell ref="B2:C2"/>
  </mergeCells>
  <pageMargins left="0.25" right="0.25" top="0.75" bottom="0.75" header="0.3" footer="0.3"/>
  <pageSetup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21"/>
  <sheetViews>
    <sheetView workbookViewId="0">
      <selection activeCell="B23" sqref="B23"/>
    </sheetView>
  </sheetViews>
  <sheetFormatPr defaultRowHeight="12.75" x14ac:dyDescent="0.2"/>
  <cols>
    <col min="1" max="1" width="17.28515625" customWidth="1"/>
    <col min="2" max="2" width="13" customWidth="1"/>
    <col min="3" max="3" width="10.7109375" customWidth="1"/>
    <col min="4" max="4" width="9.85546875" customWidth="1"/>
    <col min="5" max="5" width="8.5703125" customWidth="1"/>
    <col min="6" max="7" width="10.5703125" customWidth="1"/>
    <col min="8" max="8" width="12.28515625" customWidth="1"/>
    <col min="9" max="9" width="14.42578125" customWidth="1"/>
    <col min="10" max="10" width="9.7109375" customWidth="1"/>
    <col min="11" max="12" width="10.5703125" customWidth="1"/>
    <col min="13" max="13" width="10.28515625" customWidth="1"/>
    <col min="14" max="14" width="13.140625" customWidth="1"/>
    <col min="15" max="16" width="12.140625" customWidth="1"/>
    <col min="17" max="17" width="10.7109375" customWidth="1"/>
    <col min="18" max="18" width="14" customWidth="1"/>
    <col min="19" max="19" width="10.5703125" customWidth="1"/>
    <col min="20" max="20" width="13.7109375" customWidth="1"/>
    <col min="21" max="21" width="10.7109375" customWidth="1"/>
  </cols>
  <sheetData>
    <row r="1" spans="1:21" x14ac:dyDescent="0.2">
      <c r="A1" s="1" t="s">
        <v>0</v>
      </c>
      <c r="B1" s="1" t="s">
        <v>85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86</v>
      </c>
      <c r="J1" s="1" t="s">
        <v>87</v>
      </c>
      <c r="K1" s="1" t="s">
        <v>7</v>
      </c>
      <c r="L1" s="1" t="s">
        <v>8</v>
      </c>
      <c r="M1" s="1" t="s">
        <v>9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10</v>
      </c>
      <c r="T1" s="1" t="s">
        <v>93</v>
      </c>
      <c r="U1" s="1" t="s">
        <v>94</v>
      </c>
    </row>
    <row r="2" spans="1:21" x14ac:dyDescent="0.2">
      <c r="A2" s="2" t="s">
        <v>11</v>
      </c>
      <c r="B2" s="6">
        <v>11169440.188917883</v>
      </c>
      <c r="C2" s="4">
        <v>7619741.6000000006</v>
      </c>
      <c r="D2" s="4">
        <v>7297891</v>
      </c>
      <c r="E2" s="4">
        <v>460209.48200000008</v>
      </c>
      <c r="F2" s="5">
        <v>28.794721353503952</v>
      </c>
      <c r="G2" s="5">
        <v>28.282459336729804</v>
      </c>
      <c r="H2" s="6">
        <v>227787408.07000002</v>
      </c>
      <c r="I2" s="3">
        <v>-6383103.0000000019</v>
      </c>
      <c r="J2" s="6">
        <v>884134.38000000024</v>
      </c>
      <c r="K2" s="6">
        <v>2143088.56</v>
      </c>
      <c r="L2" s="3">
        <v>-156080.24999999997</v>
      </c>
      <c r="M2" s="6">
        <v>0</v>
      </c>
      <c r="N2" s="3">
        <v>-3511960.3099999959</v>
      </c>
      <c r="O2" s="6">
        <v>642515.24</v>
      </c>
      <c r="P2" s="6">
        <v>212463492.3310824</v>
      </c>
      <c r="Q2" s="6">
        <v>0</v>
      </c>
      <c r="R2" s="6">
        <v>213106007.57108235</v>
      </c>
      <c r="S2" s="5">
        <v>29.112998855571067</v>
      </c>
      <c r="T2" s="6">
        <v>224275447.76000011</v>
      </c>
      <c r="U2" s="60">
        <v>1</v>
      </c>
    </row>
    <row r="3" spans="1:21" x14ac:dyDescent="0.2">
      <c r="A3" s="7" t="s">
        <v>12</v>
      </c>
      <c r="B3" s="8">
        <v>-258636.6700000001</v>
      </c>
      <c r="C3" s="9">
        <v>102590.79999999999</v>
      </c>
      <c r="D3" s="9">
        <v>102835</v>
      </c>
      <c r="E3" s="9">
        <v>16936.5</v>
      </c>
      <c r="F3" s="10">
        <v>28.34287952646239</v>
      </c>
      <c r="G3" s="10">
        <v>27.638542993568276</v>
      </c>
      <c r="H3" s="11">
        <v>3976634.8299999991</v>
      </c>
      <c r="I3" s="8">
        <v>-80872.410000000062</v>
      </c>
      <c r="J3" s="11">
        <v>5497.84</v>
      </c>
      <c r="K3" s="11">
        <v>4888.0200000000004</v>
      </c>
      <c r="L3" s="8">
        <v>-10278.290000000001</v>
      </c>
      <c r="M3" s="11">
        <v>0</v>
      </c>
      <c r="N3" s="8">
        <v>-80764.840000000069</v>
      </c>
      <c r="O3" s="11">
        <v>21037.4</v>
      </c>
      <c r="P3" s="11">
        <v>4133469.2600000016</v>
      </c>
      <c r="Q3" s="11">
        <v>0</v>
      </c>
      <c r="R3" s="11">
        <v>4154506.6600000006</v>
      </c>
      <c r="S3" s="10">
        <v>40.195159819127745</v>
      </c>
      <c r="T3" s="11">
        <v>3895869.9899999993</v>
      </c>
      <c r="U3" s="61">
        <v>70</v>
      </c>
    </row>
    <row r="4" spans="1:21" x14ac:dyDescent="0.2">
      <c r="A4" s="7" t="s">
        <v>13</v>
      </c>
      <c r="B4" s="12">
        <v>-667191.56000000087</v>
      </c>
      <c r="C4" s="13">
        <v>357919.7</v>
      </c>
      <c r="D4" s="13">
        <v>343936</v>
      </c>
      <c r="E4" s="13">
        <v>33442.699999999997</v>
      </c>
      <c r="F4" s="14">
        <v>28.317651826484024</v>
      </c>
      <c r="G4" s="14">
        <v>27.622201055147702</v>
      </c>
      <c r="H4" s="15">
        <v>12470356.34</v>
      </c>
      <c r="I4" s="12">
        <v>-526215.24999999988</v>
      </c>
      <c r="J4" s="15">
        <v>10285.23</v>
      </c>
      <c r="K4" s="15">
        <v>6614.68</v>
      </c>
      <c r="L4" s="12">
        <v>-10814.06</v>
      </c>
      <c r="M4" s="15">
        <v>0</v>
      </c>
      <c r="N4" s="12">
        <v>-520129.39999999991</v>
      </c>
      <c r="O4" s="15">
        <v>22567.74</v>
      </c>
      <c r="P4" s="15">
        <v>12594850.759999998</v>
      </c>
      <c r="Q4" s="15">
        <v>0</v>
      </c>
      <c r="R4" s="15">
        <v>12617418.499999998</v>
      </c>
      <c r="S4" s="14">
        <v>36.619751232787486</v>
      </c>
      <c r="T4" s="15">
        <v>11950226.939999999</v>
      </c>
      <c r="U4" s="62">
        <v>99</v>
      </c>
    </row>
    <row r="5" spans="1:21" x14ac:dyDescent="0.2">
      <c r="A5" s="7" t="s">
        <v>14</v>
      </c>
      <c r="B5" s="11">
        <v>139557.86999999895</v>
      </c>
      <c r="C5" s="9">
        <v>1491129.2</v>
      </c>
      <c r="D5" s="9">
        <v>1440977</v>
      </c>
      <c r="E5" s="9">
        <v>45631.5</v>
      </c>
      <c r="F5" s="10">
        <v>28.184442922374437</v>
      </c>
      <c r="G5" s="10">
        <v>27.583851405812453</v>
      </c>
      <c r="H5" s="11">
        <v>43910073.360000022</v>
      </c>
      <c r="I5" s="8">
        <v>-1449923.9300000004</v>
      </c>
      <c r="J5" s="11">
        <v>102162.2</v>
      </c>
      <c r="K5" s="11">
        <v>0</v>
      </c>
      <c r="L5" s="8">
        <v>-15754.209999999997</v>
      </c>
      <c r="M5" s="11">
        <v>0</v>
      </c>
      <c r="N5" s="8">
        <v>-1363515.9400000002</v>
      </c>
      <c r="O5" s="11">
        <v>33235.85</v>
      </c>
      <c r="P5" s="11">
        <v>42373763.700000025</v>
      </c>
      <c r="Q5" s="11">
        <v>0</v>
      </c>
      <c r="R5" s="11">
        <v>42406999.550000019</v>
      </c>
      <c r="S5" s="10">
        <v>29.406273451970453</v>
      </c>
      <c r="T5" s="11">
        <v>42546557.420000024</v>
      </c>
      <c r="U5" s="61">
        <v>70</v>
      </c>
    </row>
    <row r="6" spans="1:21" x14ac:dyDescent="0.2">
      <c r="A6" s="7" t="s">
        <v>15</v>
      </c>
      <c r="B6" s="15">
        <v>2500816.0999999987</v>
      </c>
      <c r="C6" s="13">
        <v>2349893.9</v>
      </c>
      <c r="D6" s="13">
        <v>2217620</v>
      </c>
      <c r="E6" s="13">
        <v>172820.1</v>
      </c>
      <c r="F6" s="14">
        <v>28.245237442922384</v>
      </c>
      <c r="G6" s="14">
        <v>27.598388736471655</v>
      </c>
      <c r="H6" s="15">
        <v>67063510.550000012</v>
      </c>
      <c r="I6" s="12">
        <v>-4048826.8100000005</v>
      </c>
      <c r="J6" s="15">
        <v>34057.160000000003</v>
      </c>
      <c r="K6" s="15">
        <v>0</v>
      </c>
      <c r="L6" s="12">
        <v>-52227.969999999987</v>
      </c>
      <c r="M6" s="15">
        <v>0</v>
      </c>
      <c r="N6" s="12">
        <v>-4066997.62</v>
      </c>
      <c r="O6" s="15">
        <v>96622.959999999992</v>
      </c>
      <c r="P6" s="15">
        <v>60399073.870000049</v>
      </c>
      <c r="Q6" s="15">
        <v>0</v>
      </c>
      <c r="R6" s="15">
        <v>60495696.83000005</v>
      </c>
      <c r="S6" s="14">
        <v>27.235988974666558</v>
      </c>
      <c r="T6" s="15">
        <v>62996512.930000015</v>
      </c>
      <c r="U6" s="62">
        <v>99</v>
      </c>
    </row>
    <row r="7" spans="1:21" x14ac:dyDescent="0.2">
      <c r="A7" s="7" t="s">
        <v>16</v>
      </c>
      <c r="B7" s="11">
        <v>1019240.0886785696</v>
      </c>
      <c r="C7" s="9">
        <v>1660731.7999999998</v>
      </c>
      <c r="D7" s="9">
        <v>1560167</v>
      </c>
      <c r="E7" s="9">
        <v>76004.482000000004</v>
      </c>
      <c r="F7" s="10">
        <v>28.22742579908676</v>
      </c>
      <c r="G7" s="10">
        <v>27.620626955145184</v>
      </c>
      <c r="H7" s="11">
        <v>48198241.980000012</v>
      </c>
      <c r="I7" s="8">
        <v>-2670131.12</v>
      </c>
      <c r="J7" s="11">
        <v>295349.17000000004</v>
      </c>
      <c r="K7" s="11">
        <v>0</v>
      </c>
      <c r="L7" s="8">
        <v>-17687.469999999998</v>
      </c>
      <c r="M7" s="11">
        <v>0</v>
      </c>
      <c r="N7" s="8">
        <v>-2392469.4199999995</v>
      </c>
      <c r="O7" s="11">
        <v>132187.29999999999</v>
      </c>
      <c r="P7" s="11">
        <v>44654345.171321355</v>
      </c>
      <c r="Q7" s="11">
        <v>0</v>
      </c>
      <c r="R7" s="11">
        <v>44786532.471321352</v>
      </c>
      <c r="S7" s="10">
        <v>28.621516268015768</v>
      </c>
      <c r="T7" s="11">
        <v>45805772.56000001</v>
      </c>
      <c r="U7" s="61">
        <v>99</v>
      </c>
    </row>
    <row r="8" spans="1:21" x14ac:dyDescent="0.2">
      <c r="A8" s="7" t="s">
        <v>17</v>
      </c>
      <c r="B8" s="15">
        <v>1354658.5550000009</v>
      </c>
      <c r="C8" s="13">
        <v>1438208.2</v>
      </c>
      <c r="D8" s="13">
        <v>1365492</v>
      </c>
      <c r="E8" s="13">
        <v>46603.199999999997</v>
      </c>
      <c r="F8" s="14">
        <v>28.237489726027402</v>
      </c>
      <c r="G8" s="14">
        <v>27.618109626882614</v>
      </c>
      <c r="H8" s="15">
        <v>41210903.109999992</v>
      </c>
      <c r="I8" s="12">
        <v>-1854793.6200000003</v>
      </c>
      <c r="J8" s="15">
        <v>247500.73</v>
      </c>
      <c r="K8" s="15">
        <v>0</v>
      </c>
      <c r="L8" s="12">
        <v>-17334.89</v>
      </c>
      <c r="M8" s="15">
        <v>0</v>
      </c>
      <c r="N8" s="12">
        <v>-1624627.7799999998</v>
      </c>
      <c r="O8" s="15">
        <v>253698.26</v>
      </c>
      <c r="P8" s="15">
        <v>37977918.514999978</v>
      </c>
      <c r="Q8" s="15">
        <v>0</v>
      </c>
      <c r="R8" s="15">
        <v>38231616.774999984</v>
      </c>
      <c r="S8" s="14">
        <v>27.812626155993573</v>
      </c>
      <c r="T8" s="15">
        <v>39586275.329999991</v>
      </c>
      <c r="U8" s="62">
        <v>99</v>
      </c>
    </row>
    <row r="9" spans="1:21" x14ac:dyDescent="0.2">
      <c r="A9" s="7" t="s">
        <v>18</v>
      </c>
      <c r="B9" s="11">
        <v>395900.42543918052</v>
      </c>
      <c r="C9" s="9">
        <v>525</v>
      </c>
      <c r="D9" s="9">
        <v>8881</v>
      </c>
      <c r="E9" s="9">
        <v>0</v>
      </c>
      <c r="F9" s="10">
        <v>29.207183789954343</v>
      </c>
      <c r="G9" s="10">
        <v>28.899339561416785</v>
      </c>
      <c r="H9" s="11">
        <v>247450.90999999997</v>
      </c>
      <c r="I9" s="11">
        <v>511481.22999999975</v>
      </c>
      <c r="J9" s="11">
        <v>3178.29</v>
      </c>
      <c r="K9" s="11">
        <v>218161.09</v>
      </c>
      <c r="L9" s="11">
        <v>0</v>
      </c>
      <c r="M9" s="11">
        <v>0</v>
      </c>
      <c r="N9" s="11">
        <v>732820.60999999987</v>
      </c>
      <c r="O9" s="11">
        <v>6125.15</v>
      </c>
      <c r="P9" s="11">
        <v>578245.94456081931</v>
      </c>
      <c r="Q9" s="11">
        <v>0</v>
      </c>
      <c r="R9" s="11">
        <v>584371.09456081933</v>
      </c>
      <c r="S9" s="10">
        <v>65.110454291275673</v>
      </c>
      <c r="T9" s="11">
        <v>980271.51999999979</v>
      </c>
      <c r="U9" s="61">
        <v>2</v>
      </c>
    </row>
    <row r="10" spans="1:21" x14ac:dyDescent="0.2">
      <c r="A10" s="7" t="s">
        <v>19</v>
      </c>
      <c r="B10" s="15">
        <v>385221.69810576935</v>
      </c>
      <c r="C10" s="13">
        <v>700</v>
      </c>
      <c r="D10" s="13">
        <v>9851</v>
      </c>
      <c r="E10" s="13">
        <v>1601</v>
      </c>
      <c r="F10" s="14">
        <v>29.242022831050235</v>
      </c>
      <c r="G10" s="14">
        <v>28.94727276482757</v>
      </c>
      <c r="H10" s="15">
        <v>192945.75999999998</v>
      </c>
      <c r="I10" s="15">
        <v>615539.90999999992</v>
      </c>
      <c r="J10" s="15">
        <v>3403.2499999999995</v>
      </c>
      <c r="K10" s="15">
        <v>161823.22</v>
      </c>
      <c r="L10" s="12">
        <v>-1017.8000000000001</v>
      </c>
      <c r="M10" s="15">
        <v>0</v>
      </c>
      <c r="N10" s="15">
        <v>779748.58</v>
      </c>
      <c r="O10" s="15">
        <v>6125.15</v>
      </c>
      <c r="P10" s="15">
        <v>581347.4918942306</v>
      </c>
      <c r="Q10" s="15">
        <v>0</v>
      </c>
      <c r="R10" s="15">
        <v>587472.64189423062</v>
      </c>
      <c r="S10" s="14">
        <v>59.014058663509346</v>
      </c>
      <c r="T10" s="15">
        <v>972694.34</v>
      </c>
      <c r="U10" s="62">
        <v>1</v>
      </c>
    </row>
    <row r="11" spans="1:21" x14ac:dyDescent="0.2">
      <c r="A11" s="7" t="s">
        <v>20</v>
      </c>
      <c r="B11" s="11">
        <v>491903.6535224361</v>
      </c>
      <c r="C11" s="9">
        <v>525</v>
      </c>
      <c r="D11" s="9">
        <v>9834</v>
      </c>
      <c r="E11" s="9">
        <v>74</v>
      </c>
      <c r="F11" s="10">
        <v>29.20543835616439</v>
      </c>
      <c r="G11" s="10">
        <v>28.870048134413079</v>
      </c>
      <c r="H11" s="11">
        <v>317091.02</v>
      </c>
      <c r="I11" s="11">
        <v>594766.99999999977</v>
      </c>
      <c r="J11" s="11">
        <v>4767.84</v>
      </c>
      <c r="K11" s="11">
        <v>214069.41</v>
      </c>
      <c r="L11" s="8">
        <v>-139.80000000000001</v>
      </c>
      <c r="M11" s="11">
        <v>0</v>
      </c>
      <c r="N11" s="11">
        <v>813464.45</v>
      </c>
      <c r="O11" s="11">
        <v>7383.0599999999995</v>
      </c>
      <c r="P11" s="11">
        <v>631268.75647756411</v>
      </c>
      <c r="Q11" s="11">
        <v>0</v>
      </c>
      <c r="R11" s="11">
        <v>638651.81647756405</v>
      </c>
      <c r="S11" s="10">
        <v>64.192470660724439</v>
      </c>
      <c r="T11" s="11">
        <v>1130555.47</v>
      </c>
      <c r="U11" s="61">
        <v>2</v>
      </c>
    </row>
    <row r="12" spans="1:21" x14ac:dyDescent="0.2">
      <c r="A12" s="7" t="s">
        <v>21</v>
      </c>
      <c r="B12" s="15">
        <v>279579.44959967316</v>
      </c>
      <c r="C12" s="13">
        <v>5964</v>
      </c>
      <c r="D12" s="13">
        <v>21157</v>
      </c>
      <c r="E12" s="13">
        <v>116</v>
      </c>
      <c r="F12" s="14">
        <v>29.068904109589049</v>
      </c>
      <c r="G12" s="14">
        <v>28.614478710991694</v>
      </c>
      <c r="H12" s="15">
        <v>521249.94</v>
      </c>
      <c r="I12" s="15">
        <v>665751.3899999999</v>
      </c>
      <c r="J12" s="15">
        <v>4284.9400000000005</v>
      </c>
      <c r="K12" s="15">
        <v>179957.94</v>
      </c>
      <c r="L12" s="12">
        <v>-29.5</v>
      </c>
      <c r="M12" s="15">
        <v>0</v>
      </c>
      <c r="N12" s="15">
        <v>849964.77</v>
      </c>
      <c r="O12" s="15">
        <v>8149.0399999999991</v>
      </c>
      <c r="P12" s="15">
        <v>1083486.2204003269</v>
      </c>
      <c r="Q12" s="15">
        <v>0</v>
      </c>
      <c r="R12" s="15">
        <v>1091635.2604003267</v>
      </c>
      <c r="S12" s="14">
        <v>51.211713399835844</v>
      </c>
      <c r="T12" s="15">
        <v>1371214.71</v>
      </c>
      <c r="U12" s="62">
        <v>2</v>
      </c>
    </row>
    <row r="13" spans="1:21" x14ac:dyDescent="0.2">
      <c r="A13" s="7" t="s">
        <v>22</v>
      </c>
      <c r="B13" s="11">
        <v>261123.10628267977</v>
      </c>
      <c r="C13" s="9">
        <v>6142</v>
      </c>
      <c r="D13" s="9">
        <v>21641</v>
      </c>
      <c r="E13" s="9">
        <v>156</v>
      </c>
      <c r="F13" s="10">
        <v>29.07422602739727</v>
      </c>
      <c r="G13" s="10">
        <v>28.611624779257802</v>
      </c>
      <c r="H13" s="11">
        <v>529312.70000000007</v>
      </c>
      <c r="I13" s="11">
        <v>652233.37</v>
      </c>
      <c r="J13" s="11">
        <v>6870.9000000000005</v>
      </c>
      <c r="K13" s="11">
        <v>191834.62</v>
      </c>
      <c r="L13" s="8">
        <v>-34.07</v>
      </c>
      <c r="M13" s="11">
        <v>0</v>
      </c>
      <c r="N13" s="11">
        <v>850904.8200000003</v>
      </c>
      <c r="O13" s="11">
        <v>9593.69</v>
      </c>
      <c r="P13" s="11">
        <v>1109500.7237173202</v>
      </c>
      <c r="Q13" s="11">
        <v>0</v>
      </c>
      <c r="R13" s="11">
        <v>1119094.4137173202</v>
      </c>
      <c r="S13" s="10">
        <v>51.268459115443846</v>
      </c>
      <c r="T13" s="11">
        <v>1380217.5200000005</v>
      </c>
      <c r="U13" s="61">
        <v>2</v>
      </c>
    </row>
    <row r="14" spans="1:21" x14ac:dyDescent="0.2">
      <c r="A14" s="7" t="s">
        <v>23</v>
      </c>
      <c r="B14" s="15">
        <v>272103.18194852932</v>
      </c>
      <c r="C14" s="13">
        <v>5802</v>
      </c>
      <c r="D14" s="13">
        <v>19797</v>
      </c>
      <c r="E14" s="13">
        <v>26</v>
      </c>
      <c r="F14" s="14">
        <v>29.121719990079377</v>
      </c>
      <c r="G14" s="14">
        <v>28.79610948001573</v>
      </c>
      <c r="H14" s="15">
        <v>511252.80999999994</v>
      </c>
      <c r="I14" s="15">
        <v>636122.15</v>
      </c>
      <c r="J14" s="15">
        <v>5860.9</v>
      </c>
      <c r="K14" s="15">
        <v>157668.25</v>
      </c>
      <c r="L14" s="12">
        <v>-0.42</v>
      </c>
      <c r="M14" s="15">
        <v>0</v>
      </c>
      <c r="N14" s="15">
        <v>799650.88000000024</v>
      </c>
      <c r="O14" s="15">
        <v>6676.5</v>
      </c>
      <c r="P14" s="15">
        <v>1032124.0080514704</v>
      </c>
      <c r="Q14" s="15">
        <v>0</v>
      </c>
      <c r="R14" s="15">
        <v>1038800.5080514706</v>
      </c>
      <c r="S14" s="14">
        <v>52.135374453274252</v>
      </c>
      <c r="T14" s="15">
        <v>1310903.6900000002</v>
      </c>
      <c r="U14" s="62">
        <v>1</v>
      </c>
    </row>
    <row r="15" spans="1:21" x14ac:dyDescent="0.2">
      <c r="A15" s="7" t="s">
        <v>24</v>
      </c>
      <c r="B15" s="11">
        <v>240558.52711192807</v>
      </c>
      <c r="C15" s="9">
        <v>6288</v>
      </c>
      <c r="D15" s="9">
        <v>20186</v>
      </c>
      <c r="E15" s="9">
        <v>461</v>
      </c>
      <c r="F15" s="10">
        <v>29.063205399061033</v>
      </c>
      <c r="G15" s="10">
        <v>28.706687473324791</v>
      </c>
      <c r="H15" s="11">
        <v>517132.00999999995</v>
      </c>
      <c r="I15" s="11">
        <v>567598</v>
      </c>
      <c r="J15" s="11">
        <v>4254.1100000000006</v>
      </c>
      <c r="K15" s="11">
        <v>192165.87000000002</v>
      </c>
      <c r="L15" s="8">
        <v>-695.36</v>
      </c>
      <c r="M15" s="11">
        <v>0</v>
      </c>
      <c r="N15" s="11">
        <v>763322.62000000011</v>
      </c>
      <c r="O15" s="11">
        <v>8085.93</v>
      </c>
      <c r="P15" s="11">
        <v>1031810.172888072</v>
      </c>
      <c r="Q15" s="11">
        <v>0</v>
      </c>
      <c r="R15" s="11">
        <v>1039896.1028880718</v>
      </c>
      <c r="S15" s="10">
        <v>51.115137862284357</v>
      </c>
      <c r="T15" s="11">
        <v>1280454.6300000001</v>
      </c>
      <c r="U15" s="61">
        <v>1</v>
      </c>
    </row>
    <row r="16" spans="1:21" x14ac:dyDescent="0.2">
      <c r="A16" s="7" t="s">
        <v>25</v>
      </c>
      <c r="B16" s="15">
        <v>640657.41219791677</v>
      </c>
      <c r="C16" s="13">
        <v>7910</v>
      </c>
      <c r="D16" s="13">
        <v>25997</v>
      </c>
      <c r="E16" s="13">
        <v>163</v>
      </c>
      <c r="F16" s="14">
        <v>28.940004566210053</v>
      </c>
      <c r="G16" s="14">
        <v>28.530419006533968</v>
      </c>
      <c r="H16" s="15">
        <v>627480.92999999993</v>
      </c>
      <c r="I16" s="15">
        <v>777204.35</v>
      </c>
      <c r="J16" s="15">
        <v>76432.66</v>
      </c>
      <c r="K16" s="15">
        <v>173177.65999999997</v>
      </c>
      <c r="L16" s="12">
        <v>-183.37</v>
      </c>
      <c r="M16" s="15">
        <v>0</v>
      </c>
      <c r="N16" s="15">
        <v>1026631.3000000003</v>
      </c>
      <c r="O16" s="15">
        <v>5241.84</v>
      </c>
      <c r="P16" s="15">
        <v>1008212.9778020832</v>
      </c>
      <c r="Q16" s="15">
        <v>0</v>
      </c>
      <c r="R16" s="15">
        <v>1013454.8178020834</v>
      </c>
      <c r="S16" s="14">
        <v>38.781897057432907</v>
      </c>
      <c r="T16" s="15">
        <v>1654112.2300000002</v>
      </c>
      <c r="U16" s="62">
        <v>1</v>
      </c>
    </row>
    <row r="17" spans="1:21" x14ac:dyDescent="0.2">
      <c r="A17" s="7" t="s">
        <v>26</v>
      </c>
      <c r="B17" s="11">
        <v>668086.4010312499</v>
      </c>
      <c r="C17" s="9">
        <v>5106</v>
      </c>
      <c r="D17" s="9">
        <v>26086</v>
      </c>
      <c r="E17" s="9">
        <v>293</v>
      </c>
      <c r="F17" s="10">
        <v>28.93322031963471</v>
      </c>
      <c r="G17" s="10">
        <v>28.483757047983044</v>
      </c>
      <c r="H17" s="11">
        <v>508636.5999999998</v>
      </c>
      <c r="I17" s="11">
        <v>936254.91000000015</v>
      </c>
      <c r="J17" s="11">
        <v>66116.86</v>
      </c>
      <c r="K17" s="11">
        <v>172930.5</v>
      </c>
      <c r="L17" s="8">
        <v>-130.61000000000001</v>
      </c>
      <c r="M17" s="11">
        <v>0</v>
      </c>
      <c r="N17" s="11">
        <v>1175171.6600000004</v>
      </c>
      <c r="O17" s="11">
        <v>4994.1099999999997</v>
      </c>
      <c r="P17" s="11">
        <v>1010727.74896875</v>
      </c>
      <c r="Q17" s="11">
        <v>0</v>
      </c>
      <c r="R17" s="11">
        <v>1015721.85896875</v>
      </c>
      <c r="S17" s="10">
        <v>38.745984396563294</v>
      </c>
      <c r="T17" s="11">
        <v>1683808.2600000002</v>
      </c>
      <c r="U17" s="61">
        <v>1</v>
      </c>
    </row>
    <row r="18" spans="1:21" x14ac:dyDescent="0.2">
      <c r="A18" s="7" t="s">
        <v>27</v>
      </c>
      <c r="B18" s="15">
        <v>1715011.42</v>
      </c>
      <c r="C18" s="13">
        <v>1696</v>
      </c>
      <c r="D18" s="13">
        <v>65200</v>
      </c>
      <c r="E18" s="13">
        <v>64862</v>
      </c>
      <c r="F18" s="14">
        <v>29.082557234432244</v>
      </c>
      <c r="G18" s="14">
        <v>28.83027580020395</v>
      </c>
      <c r="H18" s="15">
        <v>69384.459999999992</v>
      </c>
      <c r="I18" s="15">
        <v>2503160.2999999998</v>
      </c>
      <c r="J18" s="15">
        <v>13.33</v>
      </c>
      <c r="K18" s="15">
        <v>0</v>
      </c>
      <c r="L18" s="12">
        <v>-29277.559999999998</v>
      </c>
      <c r="M18" s="15">
        <v>0</v>
      </c>
      <c r="N18" s="15">
        <v>2473896.0699999994</v>
      </c>
      <c r="O18" s="15">
        <v>0</v>
      </c>
      <c r="P18" s="15">
        <v>828269.1099999994</v>
      </c>
      <c r="Q18" s="15">
        <v>0</v>
      </c>
      <c r="R18" s="15">
        <v>828269.1099999994</v>
      </c>
      <c r="S18" s="14">
        <v>12.703513957055206</v>
      </c>
      <c r="T18" s="15">
        <v>2543280.5299999993</v>
      </c>
      <c r="U18" s="62">
        <v>70</v>
      </c>
    </row>
    <row r="19" spans="1:21" x14ac:dyDescent="0.2">
      <c r="A19" s="7" t="s">
        <v>28</v>
      </c>
      <c r="B19" s="11">
        <v>265414.35999999987</v>
      </c>
      <c r="C19" s="9">
        <v>171070</v>
      </c>
      <c r="D19" s="9">
        <v>0</v>
      </c>
      <c r="E19" s="9">
        <v>0</v>
      </c>
      <c r="F19" s="10">
        <v>29.997974392835179</v>
      </c>
      <c r="G19" s="10">
        <v>29.393594460389046</v>
      </c>
      <c r="H19" s="11">
        <v>6067430.9300000016</v>
      </c>
      <c r="I19" s="8">
        <v>-5802016.5700000003</v>
      </c>
      <c r="J19" s="11">
        <v>0</v>
      </c>
      <c r="K19" s="11">
        <v>0</v>
      </c>
      <c r="L19" s="11">
        <v>0</v>
      </c>
      <c r="M19" s="11">
        <v>0</v>
      </c>
      <c r="N19" s="8">
        <v>-5802016.5700000003</v>
      </c>
      <c r="O19" s="11">
        <v>0</v>
      </c>
      <c r="P19" s="11">
        <v>0</v>
      </c>
      <c r="Q19" s="11">
        <v>0</v>
      </c>
      <c r="R19" s="11">
        <v>0</v>
      </c>
      <c r="S19" s="10" t="s">
        <v>29</v>
      </c>
      <c r="T19" s="11">
        <v>265414.36000000127</v>
      </c>
      <c r="U19" s="61">
        <v>70</v>
      </c>
    </row>
    <row r="20" spans="1:21" x14ac:dyDescent="0.2">
      <c r="A20" s="7" t="s">
        <v>95</v>
      </c>
      <c r="B20" s="15">
        <v>774326.05999999947</v>
      </c>
      <c r="C20" s="13">
        <v>3120</v>
      </c>
      <c r="D20" s="13">
        <v>21078</v>
      </c>
      <c r="E20" s="13">
        <v>181</v>
      </c>
      <c r="F20" s="14">
        <v>28.249769638928434</v>
      </c>
      <c r="G20" s="14">
        <v>27.571048365215617</v>
      </c>
      <c r="H20" s="15">
        <v>455336.98000000016</v>
      </c>
      <c r="I20" s="15">
        <v>906450.53999999992</v>
      </c>
      <c r="J20" s="15">
        <v>7089.2000000000007</v>
      </c>
      <c r="K20" s="15">
        <v>213121.60000000003</v>
      </c>
      <c r="L20" s="12">
        <v>-46.620000000000005</v>
      </c>
      <c r="M20" s="15">
        <v>0</v>
      </c>
      <c r="N20" s="15">
        <v>1126614.72</v>
      </c>
      <c r="O20" s="15">
        <v>11937.35</v>
      </c>
      <c r="P20" s="15">
        <v>795688.29</v>
      </c>
      <c r="Q20" s="15">
        <v>0</v>
      </c>
      <c r="R20" s="15">
        <v>807625.64</v>
      </c>
      <c r="S20" s="14">
        <v>37.749705380017083</v>
      </c>
      <c r="T20" s="15">
        <v>1581951.7000000002</v>
      </c>
      <c r="U20" s="62">
        <v>1</v>
      </c>
    </row>
    <row r="21" spans="1:21" x14ac:dyDescent="0.2">
      <c r="A21" s="7" t="s">
        <v>96</v>
      </c>
      <c r="B21" s="15">
        <v>691110.1099999994</v>
      </c>
      <c r="C21" s="13">
        <v>4420</v>
      </c>
      <c r="D21" s="13">
        <v>17156</v>
      </c>
      <c r="E21" s="13">
        <v>838</v>
      </c>
      <c r="F21" s="14">
        <v>28.237202941555925</v>
      </c>
      <c r="G21" s="14">
        <v>27.522378524331344</v>
      </c>
      <c r="H21" s="15">
        <v>392982.85000000038</v>
      </c>
      <c r="I21" s="15">
        <v>683113.55999999994</v>
      </c>
      <c r="J21" s="15">
        <v>7009.7699999999986</v>
      </c>
      <c r="K21" s="15">
        <v>256675.69999999995</v>
      </c>
      <c r="L21" s="12">
        <v>-428.25</v>
      </c>
      <c r="M21" s="15">
        <v>0</v>
      </c>
      <c r="N21" s="15">
        <v>946370.78000000014</v>
      </c>
      <c r="O21" s="15">
        <v>8853.9100000000017</v>
      </c>
      <c r="P21" s="15">
        <v>639389.61</v>
      </c>
      <c r="Q21" s="15">
        <v>0</v>
      </c>
      <c r="R21" s="15">
        <v>648243.52</v>
      </c>
      <c r="S21" s="14">
        <v>37.26915423175565</v>
      </c>
      <c r="T21" s="15">
        <v>1339353.6300000006</v>
      </c>
      <c r="U21" s="62">
        <v>1</v>
      </c>
    </row>
  </sheetData>
  <pageMargins left="0.25" right="0.25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4"/>
  <sheetViews>
    <sheetView workbookViewId="0"/>
  </sheetViews>
  <sheetFormatPr defaultRowHeight="12.75" x14ac:dyDescent="0.2"/>
  <cols>
    <col min="1" max="1" width="14.42578125" customWidth="1"/>
    <col min="2" max="2" width="13" customWidth="1"/>
    <col min="3" max="3" width="12" customWidth="1"/>
    <col min="4" max="4" width="11.5703125" customWidth="1"/>
    <col min="5" max="6" width="12.42578125" customWidth="1"/>
    <col min="7" max="7" width="10.5703125" customWidth="1"/>
    <col min="8" max="8" width="8.5703125" customWidth="1"/>
    <col min="9" max="9" width="18" customWidth="1"/>
    <col min="10" max="10" width="12.85546875" customWidth="1"/>
    <col min="11" max="11" width="13.28515625" customWidth="1"/>
    <col min="12" max="12" width="14.28515625" customWidth="1"/>
    <col min="13" max="13" width="8.5703125" customWidth="1"/>
    <col min="14" max="14" width="16.28515625" customWidth="1"/>
  </cols>
  <sheetData>
    <row r="1" spans="1:14" x14ac:dyDescent="0.2">
      <c r="A1" s="1" t="s">
        <v>126</v>
      </c>
      <c r="B1" s="1" t="s">
        <v>125</v>
      </c>
      <c r="C1" s="1" t="s">
        <v>2</v>
      </c>
      <c r="D1" s="1" t="s">
        <v>124</v>
      </c>
      <c r="E1" s="1" t="s">
        <v>123</v>
      </c>
      <c r="F1" s="1" t="s">
        <v>122</v>
      </c>
      <c r="G1" s="1" t="s">
        <v>4</v>
      </c>
      <c r="H1" s="1" t="s">
        <v>121</v>
      </c>
      <c r="I1" s="1" t="s">
        <v>120</v>
      </c>
      <c r="J1" s="1" t="s">
        <v>119</v>
      </c>
      <c r="K1" s="1" t="s">
        <v>118</v>
      </c>
      <c r="L1" s="1" t="s">
        <v>117</v>
      </c>
      <c r="M1" s="1" t="s">
        <v>116</v>
      </c>
      <c r="N1" s="1" t="s">
        <v>115</v>
      </c>
    </row>
    <row r="2" spans="1:14" x14ac:dyDescent="0.2">
      <c r="A2" s="2" t="s">
        <v>11</v>
      </c>
      <c r="B2" s="4">
        <v>12280424.199999999</v>
      </c>
      <c r="C2" s="4">
        <v>12134720.111481998</v>
      </c>
      <c r="D2" s="67">
        <v>-83624.884518000006</v>
      </c>
      <c r="E2" s="4">
        <v>0</v>
      </c>
      <c r="F2" s="4">
        <v>12218344.996000001</v>
      </c>
      <c r="G2" s="5">
        <v>28.534967895205497</v>
      </c>
      <c r="H2" s="5">
        <v>27.859494004452024</v>
      </c>
      <c r="I2" s="3">
        <v>-367023439.31</v>
      </c>
      <c r="J2" s="6">
        <v>4211416.490000003</v>
      </c>
      <c r="K2" s="3">
        <v>-374172.98999999935</v>
      </c>
      <c r="L2" s="3">
        <v>-357411.36</v>
      </c>
      <c r="M2" s="6">
        <v>0</v>
      </c>
      <c r="N2" s="6">
        <v>0</v>
      </c>
    </row>
    <row r="3" spans="1:14" x14ac:dyDescent="0.2">
      <c r="A3" s="66" t="s">
        <v>114</v>
      </c>
      <c r="B3" s="9">
        <v>1210329</v>
      </c>
      <c r="C3" s="9">
        <v>1182669.8754550004</v>
      </c>
      <c r="D3" s="65">
        <v>-7043.5845450000033</v>
      </c>
      <c r="E3" s="9">
        <v>0</v>
      </c>
      <c r="F3" s="9">
        <v>1189713.46</v>
      </c>
      <c r="G3" s="10">
        <v>29.092161877688167</v>
      </c>
      <c r="H3" s="10">
        <v>28.371161517473105</v>
      </c>
      <c r="I3" s="8">
        <v>-36451410.920000032</v>
      </c>
      <c r="J3" s="11">
        <v>802983.43999999948</v>
      </c>
      <c r="K3" s="8">
        <v>-42360.089999999953</v>
      </c>
      <c r="L3" s="8">
        <v>-60691.299999999988</v>
      </c>
      <c r="M3" s="11">
        <v>0</v>
      </c>
      <c r="N3" s="11">
        <v>0</v>
      </c>
    </row>
    <row r="4" spans="1:14" x14ac:dyDescent="0.2">
      <c r="A4" s="64" t="s">
        <v>113</v>
      </c>
      <c r="B4" s="13">
        <v>973496.70000000077</v>
      </c>
      <c r="C4" s="13">
        <v>954129.22153099976</v>
      </c>
      <c r="D4" s="63">
        <v>-5734.3634690000017</v>
      </c>
      <c r="E4" s="13">
        <v>0</v>
      </c>
      <c r="F4" s="13">
        <v>959863.58499999973</v>
      </c>
      <c r="G4" s="14">
        <v>25.186788502976182</v>
      </c>
      <c r="H4" s="14">
        <v>24.619563468749998</v>
      </c>
      <c r="I4" s="12">
        <v>-25107268.449999999</v>
      </c>
      <c r="J4" s="15">
        <v>491178.66999999987</v>
      </c>
      <c r="K4" s="12">
        <v>-30033.379999999954</v>
      </c>
      <c r="L4" s="12">
        <v>-6193.7</v>
      </c>
      <c r="M4" s="15">
        <v>0</v>
      </c>
      <c r="N4" s="15">
        <v>0</v>
      </c>
    </row>
    <row r="5" spans="1:14" x14ac:dyDescent="0.2">
      <c r="A5" s="66" t="s">
        <v>112</v>
      </c>
      <c r="B5" s="9">
        <v>1039692.5000000002</v>
      </c>
      <c r="C5" s="9">
        <v>1024066.0042249999</v>
      </c>
      <c r="D5" s="65">
        <v>-6234.0337749999926</v>
      </c>
      <c r="E5" s="9">
        <v>0</v>
      </c>
      <c r="F5" s="9">
        <v>1030300.0379999998</v>
      </c>
      <c r="G5" s="10">
        <v>29.930771273216671</v>
      </c>
      <c r="H5" s="10">
        <v>30.059352846567982</v>
      </c>
      <c r="I5" s="8">
        <v>-32432145.959999993</v>
      </c>
      <c r="J5" s="11">
        <v>483423.86000000028</v>
      </c>
      <c r="K5" s="8">
        <v>-9600.3800000000065</v>
      </c>
      <c r="L5" s="8">
        <v>-26448.629999999997</v>
      </c>
      <c r="M5" s="11">
        <v>0</v>
      </c>
      <c r="N5" s="11">
        <v>0</v>
      </c>
    </row>
    <row r="6" spans="1:14" x14ac:dyDescent="0.2">
      <c r="A6" s="64" t="s">
        <v>111</v>
      </c>
      <c r="B6" s="13">
        <v>835189.19999999949</v>
      </c>
      <c r="C6" s="13">
        <v>848653.20213599922</v>
      </c>
      <c r="D6" s="63">
        <v>-5532.4188640000039</v>
      </c>
      <c r="E6" s="13">
        <v>0</v>
      </c>
      <c r="F6" s="13">
        <v>854185.62100000097</v>
      </c>
      <c r="G6" s="14">
        <v>28.400036151388878</v>
      </c>
      <c r="H6" s="14">
        <v>27.274810187500002</v>
      </c>
      <c r="I6" s="12">
        <v>-24270529.000000007</v>
      </c>
      <c r="J6" s="12">
        <v>-359776.86999999994</v>
      </c>
      <c r="K6" s="12">
        <v>-6334.66</v>
      </c>
      <c r="L6" s="12">
        <v>-12078.570000000002</v>
      </c>
      <c r="M6" s="15">
        <v>0</v>
      </c>
      <c r="N6" s="15">
        <v>0</v>
      </c>
    </row>
    <row r="7" spans="1:14" x14ac:dyDescent="0.2">
      <c r="A7" s="66" t="s">
        <v>110</v>
      </c>
      <c r="B7" s="9">
        <v>914303.3</v>
      </c>
      <c r="C7" s="9">
        <v>911995.60953499994</v>
      </c>
      <c r="D7" s="65">
        <v>-6492.624464999999</v>
      </c>
      <c r="E7" s="9">
        <v>0</v>
      </c>
      <c r="F7" s="9">
        <v>918488.23399999971</v>
      </c>
      <c r="G7" s="10">
        <v>29.434415044354822</v>
      </c>
      <c r="H7" s="10">
        <v>29.446748432795683</v>
      </c>
      <c r="I7" s="8">
        <v>-28033004.640000001</v>
      </c>
      <c r="J7" s="11">
        <v>153569.03999999986</v>
      </c>
      <c r="K7" s="8">
        <v>-13886.779999999988</v>
      </c>
      <c r="L7" s="8">
        <v>-29603.030000000002</v>
      </c>
      <c r="M7" s="11">
        <v>0</v>
      </c>
      <c r="N7" s="11">
        <v>0</v>
      </c>
    </row>
    <row r="8" spans="1:14" x14ac:dyDescent="0.2">
      <c r="A8" s="64" t="s">
        <v>109</v>
      </c>
      <c r="B8" s="13">
        <v>994452.0000000007</v>
      </c>
      <c r="C8" s="13">
        <v>983101.09629499959</v>
      </c>
      <c r="D8" s="63">
        <v>-7515.7807049999992</v>
      </c>
      <c r="E8" s="13">
        <v>0</v>
      </c>
      <c r="F8" s="13">
        <v>990616.87700000044</v>
      </c>
      <c r="G8" s="14">
        <v>26.161319565277786</v>
      </c>
      <c r="H8" s="14">
        <v>25.177253456944428</v>
      </c>
      <c r="I8" s="12">
        <v>-27675230.780000024</v>
      </c>
      <c r="J8" s="15">
        <v>399648.78999999963</v>
      </c>
      <c r="K8" s="12">
        <v>-26265.32</v>
      </c>
      <c r="L8" s="12">
        <v>-16749.420000000002</v>
      </c>
      <c r="M8" s="15">
        <v>0</v>
      </c>
      <c r="N8" s="15">
        <v>0</v>
      </c>
    </row>
    <row r="9" spans="1:14" x14ac:dyDescent="0.2">
      <c r="A9" s="66" t="s">
        <v>108</v>
      </c>
      <c r="B9" s="9">
        <v>1150696.7999999998</v>
      </c>
      <c r="C9" s="9">
        <v>1129923.0115570007</v>
      </c>
      <c r="D9" s="65">
        <v>-8936.8474430000024</v>
      </c>
      <c r="E9" s="9">
        <v>0</v>
      </c>
      <c r="F9" s="9">
        <v>1138859.8590000002</v>
      </c>
      <c r="G9" s="10">
        <v>29.263251409946246</v>
      </c>
      <c r="H9" s="10">
        <v>30.053949366935488</v>
      </c>
      <c r="I9" s="8">
        <v>-36220238.600000009</v>
      </c>
      <c r="J9" s="11">
        <v>720184.57999999973</v>
      </c>
      <c r="K9" s="8">
        <v>-36721.710000000006</v>
      </c>
      <c r="L9" s="8">
        <v>-29676.6</v>
      </c>
      <c r="M9" s="11">
        <v>0</v>
      </c>
      <c r="N9" s="11">
        <v>0</v>
      </c>
    </row>
    <row r="10" spans="1:14" x14ac:dyDescent="0.2">
      <c r="A10" s="64" t="s">
        <v>107</v>
      </c>
      <c r="B10" s="13">
        <v>1065523.1000000003</v>
      </c>
      <c r="C10" s="13">
        <v>1039037.3850999998</v>
      </c>
      <c r="D10" s="63">
        <v>-8598.8399000000118</v>
      </c>
      <c r="E10" s="13">
        <v>0</v>
      </c>
      <c r="F10" s="13">
        <v>1047636.2249999997</v>
      </c>
      <c r="G10" s="14">
        <v>26.777881387096755</v>
      </c>
      <c r="H10" s="14">
        <v>25.769803990591427</v>
      </c>
      <c r="I10" s="12">
        <v>-30289300.429999985</v>
      </c>
      <c r="J10" s="15">
        <v>723043.08999999973</v>
      </c>
      <c r="K10" s="12">
        <v>-41981.990000000013</v>
      </c>
      <c r="L10" s="12">
        <v>-21569.210000000003</v>
      </c>
      <c r="M10" s="15">
        <v>0</v>
      </c>
      <c r="N10" s="15">
        <v>0</v>
      </c>
    </row>
    <row r="11" spans="1:14" x14ac:dyDescent="0.2">
      <c r="A11" s="66" t="s">
        <v>106</v>
      </c>
      <c r="B11" s="9">
        <v>902754.99999999965</v>
      </c>
      <c r="C11" s="9">
        <v>890931.24528499972</v>
      </c>
      <c r="D11" s="65">
        <v>-7226.7177150000025</v>
      </c>
      <c r="E11" s="9">
        <v>0</v>
      </c>
      <c r="F11" s="9">
        <v>898157.96299999976</v>
      </c>
      <c r="G11" s="10">
        <v>29.639109370833332</v>
      </c>
      <c r="H11" s="10">
        <v>29.376967594444423</v>
      </c>
      <c r="I11" s="8">
        <v>-28897343.210000012</v>
      </c>
      <c r="J11" s="11">
        <v>280531.5199999999</v>
      </c>
      <c r="K11" s="8">
        <v>-40993.38999999997</v>
      </c>
      <c r="L11" s="8">
        <v>-39850.230000000003</v>
      </c>
      <c r="M11" s="11">
        <v>0</v>
      </c>
      <c r="N11" s="11">
        <v>0</v>
      </c>
    </row>
    <row r="12" spans="1:14" x14ac:dyDescent="0.2">
      <c r="A12" s="64" t="s">
        <v>105</v>
      </c>
      <c r="B12" s="13">
        <v>904565.8000000004</v>
      </c>
      <c r="C12" s="13">
        <v>894763.91452500003</v>
      </c>
      <c r="D12" s="63">
        <v>-6222.7204750000046</v>
      </c>
      <c r="E12" s="13">
        <v>0</v>
      </c>
      <c r="F12" s="13">
        <v>900986.63500000001</v>
      </c>
      <c r="G12" s="14">
        <v>29.203227817204301</v>
      </c>
      <c r="H12" s="14">
        <v>27.566822357526863</v>
      </c>
      <c r="I12" s="12">
        <v>-27176443.150000006</v>
      </c>
      <c r="J12" s="15">
        <v>236287.23000000021</v>
      </c>
      <c r="K12" s="12">
        <v>-23459.209999999995</v>
      </c>
      <c r="L12" s="12">
        <v>-29225.54</v>
      </c>
      <c r="M12" s="15">
        <v>0</v>
      </c>
      <c r="N12" s="15">
        <v>0</v>
      </c>
    </row>
    <row r="13" spans="1:14" x14ac:dyDescent="0.2">
      <c r="A13" s="66" t="s">
        <v>104</v>
      </c>
      <c r="B13" s="9">
        <v>992490.99999999953</v>
      </c>
      <c r="C13" s="9">
        <v>989767.91589799989</v>
      </c>
      <c r="D13" s="65">
        <v>-6161.9221020000005</v>
      </c>
      <c r="E13" s="9">
        <v>0</v>
      </c>
      <c r="F13" s="9">
        <v>995929.83799999976</v>
      </c>
      <c r="G13" s="10">
        <v>28.461015894590812</v>
      </c>
      <c r="H13" s="10">
        <v>26.807168285714333</v>
      </c>
      <c r="I13" s="8">
        <v>-28809002.809999999</v>
      </c>
      <c r="J13" s="11">
        <v>5258.6000000000022</v>
      </c>
      <c r="K13" s="8">
        <v>-33823.619999999988</v>
      </c>
      <c r="L13" s="8">
        <v>-31482.71</v>
      </c>
      <c r="M13" s="11">
        <v>0</v>
      </c>
      <c r="N13" s="11">
        <v>0</v>
      </c>
    </row>
    <row r="14" spans="1:14" x14ac:dyDescent="0.2">
      <c r="A14" s="64" t="s">
        <v>103</v>
      </c>
      <c r="B14" s="13">
        <v>1296929.7999999998</v>
      </c>
      <c r="C14" s="13">
        <v>1285681.6299399992</v>
      </c>
      <c r="D14" s="63">
        <v>-7925.0310600000021</v>
      </c>
      <c r="E14" s="13">
        <v>0</v>
      </c>
      <c r="F14" s="13">
        <v>1293606.6610000005</v>
      </c>
      <c r="G14" s="14">
        <v>30.49990454569895</v>
      </c>
      <c r="H14" s="14">
        <v>29.390776212365591</v>
      </c>
      <c r="I14" s="12">
        <v>-41661521.360000014</v>
      </c>
      <c r="J14" s="15">
        <v>275084.53999999998</v>
      </c>
      <c r="K14" s="12">
        <v>-68712.460000000006</v>
      </c>
      <c r="L14" s="12">
        <v>-53842.419999999991</v>
      </c>
      <c r="M14" s="15">
        <v>0</v>
      </c>
      <c r="N14" s="15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74"/>
  <sheetViews>
    <sheetView topLeftCell="B2" workbookViewId="0">
      <selection activeCell="C29" sqref="C29"/>
    </sheetView>
  </sheetViews>
  <sheetFormatPr defaultRowHeight="11.25" outlineLevelRow="1" x14ac:dyDescent="0.2"/>
  <cols>
    <col min="1" max="1" width="9.140625" style="16" hidden="1" customWidth="1"/>
    <col min="2" max="2" width="12.42578125" style="16" customWidth="1"/>
    <col min="3" max="3" width="2.7109375" style="16" customWidth="1"/>
    <col min="4" max="4" width="12.42578125" style="16" customWidth="1"/>
    <col min="5" max="5" width="2.7109375" style="16" customWidth="1"/>
    <col min="6" max="6" width="14" style="16" customWidth="1"/>
    <col min="7" max="7" width="2.140625" style="16" customWidth="1"/>
    <col min="8" max="8" width="7.42578125" style="17" customWidth="1"/>
    <col min="9" max="9" width="2" style="16" customWidth="1"/>
    <col min="10" max="10" width="24.42578125" style="16" customWidth="1"/>
    <col min="11" max="11" width="2" style="16" customWidth="1"/>
    <col min="12" max="12" width="14" style="16" customWidth="1"/>
    <col min="13" max="13" width="2" style="16" customWidth="1"/>
    <col min="14" max="14" width="14" style="16" customWidth="1"/>
    <col min="15" max="15" width="1.28515625" style="16" customWidth="1"/>
    <col min="16" max="16" width="14" style="16" customWidth="1"/>
    <col min="17" max="17" width="1" style="16" customWidth="1"/>
    <col min="18" max="18" width="14.85546875" style="16" customWidth="1"/>
    <col min="19" max="19" width="2" style="16" customWidth="1"/>
    <col min="20" max="20" width="18" style="16" customWidth="1"/>
    <col min="21" max="21" width="9.7109375" style="16" customWidth="1"/>
    <col min="22" max="16384" width="9.140625" style="16"/>
  </cols>
  <sheetData>
    <row r="1" spans="1:30" hidden="1" x14ac:dyDescent="0.2">
      <c r="B1" s="16" t="s">
        <v>32</v>
      </c>
      <c r="D1" s="16" t="s">
        <v>33</v>
      </c>
      <c r="F1" s="16" t="s">
        <v>34</v>
      </c>
      <c r="H1" s="17" t="s">
        <v>35</v>
      </c>
      <c r="J1" s="16" t="s">
        <v>36</v>
      </c>
      <c r="L1" s="16" t="s">
        <v>37</v>
      </c>
      <c r="N1" s="16" t="s">
        <v>38</v>
      </c>
      <c r="P1" s="16" t="s">
        <v>34</v>
      </c>
      <c r="R1" s="16" t="s">
        <v>34</v>
      </c>
      <c r="T1" s="16" t="s">
        <v>39</v>
      </c>
      <c r="W1" s="16" t="s">
        <v>40</v>
      </c>
    </row>
    <row r="2" spans="1:30" s="18" customFormat="1" ht="18" x14ac:dyDescent="0.25">
      <c r="B2" s="91" t="s">
        <v>41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/>
      <c r="V2"/>
      <c r="W2"/>
      <c r="X2"/>
      <c r="Y2"/>
      <c r="Z2"/>
      <c r="AA2"/>
      <c r="AB2"/>
      <c r="AC2"/>
      <c r="AD2"/>
    </row>
    <row r="3" spans="1:30" s="19" customFormat="1" ht="15.75" x14ac:dyDescent="0.25">
      <c r="B3" s="92" t="s">
        <v>42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/>
      <c r="V3"/>
      <c r="W3"/>
      <c r="X3"/>
      <c r="Y3"/>
      <c r="Z3"/>
      <c r="AA3"/>
      <c r="AB3"/>
      <c r="AC3"/>
      <c r="AD3"/>
    </row>
    <row r="4" spans="1:30" s="20" customFormat="1" ht="12.75" x14ac:dyDescent="0.2">
      <c r="B4" s="21" t="s">
        <v>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/>
      <c r="V4"/>
      <c r="W4"/>
      <c r="X4"/>
      <c r="Y4"/>
      <c r="Z4"/>
      <c r="AA4"/>
      <c r="AB4"/>
      <c r="AC4"/>
      <c r="AD4"/>
    </row>
    <row r="5" spans="1:30" s="20" customFormat="1" ht="12.75" x14ac:dyDescent="0.2">
      <c r="B5" s="21"/>
      <c r="C5" s="21"/>
      <c r="D5" s="21"/>
      <c r="E5" s="21"/>
      <c r="F5" s="21"/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3"/>
      <c r="S5" s="21"/>
      <c r="T5" s="21"/>
      <c r="U5"/>
      <c r="V5"/>
      <c r="W5"/>
      <c r="X5"/>
      <c r="Y5"/>
      <c r="Z5"/>
      <c r="AA5"/>
      <c r="AB5"/>
      <c r="AC5"/>
      <c r="AD5"/>
    </row>
    <row r="6" spans="1:30" customFormat="1" ht="12.75" x14ac:dyDescent="0.2">
      <c r="B6" s="24" t="str">
        <f>"Process: "&amp;V8</f>
        <v>Process: 132</v>
      </c>
      <c r="C6" s="24"/>
      <c r="D6" s="25" t="s">
        <v>62</v>
      </c>
      <c r="H6" s="26"/>
      <c r="P6" s="27"/>
      <c r="R6" t="s">
        <v>45</v>
      </c>
      <c r="T6" s="28">
        <f>DATEVALUE(V19)</f>
        <v>43100</v>
      </c>
    </row>
    <row r="7" spans="1:30" customFormat="1" ht="12.75" x14ac:dyDescent="0.2">
      <c r="B7" s="24"/>
      <c r="C7" s="24"/>
      <c r="H7" s="26"/>
      <c r="T7" s="28"/>
    </row>
    <row r="8" spans="1:30" s="29" customFormat="1" ht="12.75" customHeight="1" x14ac:dyDescent="0.25">
      <c r="B8" s="19"/>
      <c r="C8" s="19"/>
      <c r="D8" s="30" t="s">
        <v>46</v>
      </c>
      <c r="E8" s="19"/>
      <c r="F8" s="19"/>
      <c r="G8" s="19"/>
      <c r="H8" s="31"/>
      <c r="N8" s="30" t="s">
        <v>47</v>
      </c>
      <c r="O8" s="32"/>
      <c r="R8"/>
      <c r="T8" s="30" t="str">
        <f>"Total "&amp;V11</f>
        <v>Total 2017</v>
      </c>
      <c r="U8"/>
      <c r="V8" s="25" t="s">
        <v>63</v>
      </c>
      <c r="W8"/>
      <c r="X8"/>
      <c r="Y8"/>
      <c r="Z8"/>
      <c r="AA8"/>
      <c r="AB8"/>
      <c r="AC8"/>
      <c r="AD8"/>
    </row>
    <row r="9" spans="1:30" s="33" customFormat="1" ht="12.75" x14ac:dyDescent="0.2">
      <c r="B9" s="30" t="s">
        <v>46</v>
      </c>
      <c r="D9" s="34" t="s">
        <v>49</v>
      </c>
      <c r="H9" s="30" t="s">
        <v>50</v>
      </c>
      <c r="L9" s="30" t="s">
        <v>51</v>
      </c>
      <c r="N9" s="34" t="s">
        <v>49</v>
      </c>
      <c r="R9" s="35" t="s">
        <v>52</v>
      </c>
      <c r="T9" s="34" t="s">
        <v>49</v>
      </c>
      <c r="U9"/>
      <c r="V9" s="25" t="s">
        <v>62</v>
      </c>
      <c r="W9"/>
      <c r="X9"/>
      <c r="Y9"/>
      <c r="Z9"/>
      <c r="AA9"/>
      <c r="AB9"/>
      <c r="AC9"/>
      <c r="AD9"/>
    </row>
    <row r="10" spans="1:30" s="36" customFormat="1" ht="12.95" customHeight="1" thickBot="1" x14ac:dyDescent="0.25">
      <c r="B10" s="37" t="s">
        <v>53</v>
      </c>
      <c r="C10" s="38"/>
      <c r="D10" s="37" t="s">
        <v>50</v>
      </c>
      <c r="F10" s="39" t="s">
        <v>54</v>
      </c>
      <c r="H10" s="39" t="s">
        <v>55</v>
      </c>
      <c r="J10" s="37" t="s">
        <v>56</v>
      </c>
      <c r="L10" s="37" t="s">
        <v>53</v>
      </c>
      <c r="N10" s="39" t="s">
        <v>50</v>
      </c>
      <c r="P10" s="40" t="s">
        <v>54</v>
      </c>
      <c r="Q10" s="41"/>
      <c r="R10" s="42" t="s">
        <v>50</v>
      </c>
      <c r="T10" s="39" t="s">
        <v>50</v>
      </c>
      <c r="U10"/>
      <c r="V10" s="25" t="s">
        <v>100</v>
      </c>
      <c r="W10"/>
      <c r="X10"/>
      <c r="Y10"/>
      <c r="Z10"/>
      <c r="AA10"/>
      <c r="AB10"/>
      <c r="AC10"/>
      <c r="AD10"/>
    </row>
    <row r="11" spans="1:30" s="36" customFormat="1" ht="12.95" customHeight="1" x14ac:dyDescent="0.2">
      <c r="B11" s="38"/>
      <c r="C11" s="38"/>
      <c r="P11" s="41"/>
      <c r="Q11" s="41"/>
      <c r="R11" s="43"/>
      <c r="U11" s="44"/>
      <c r="V11" s="45" t="s">
        <v>99</v>
      </c>
      <c r="W11" s="44"/>
      <c r="X11" s="44"/>
      <c r="Y11" s="44"/>
      <c r="Z11" s="44"/>
      <c r="AA11" s="44"/>
      <c r="AB11" s="44"/>
      <c r="AC11" s="44"/>
      <c r="AD11" s="44"/>
    </row>
    <row r="12" spans="1:30" outlineLevel="1" x14ac:dyDescent="0.2">
      <c r="A12" s="16" t="s">
        <v>64</v>
      </c>
      <c r="B12" s="16">
        <v>139179.75</v>
      </c>
      <c r="D12" s="16">
        <v>69833</v>
      </c>
      <c r="F12" s="16">
        <f t="shared" ref="F12:F19" si="0">B12-D12</f>
        <v>69346.75</v>
      </c>
      <c r="H12" s="17" t="s">
        <v>65</v>
      </c>
      <c r="J12" s="16" t="s">
        <v>66</v>
      </c>
      <c r="L12" s="16">
        <v>1040318.43</v>
      </c>
      <c r="N12" s="16">
        <v>823868</v>
      </c>
      <c r="P12" s="16">
        <f t="shared" ref="P12:P19" si="1">L12-N12</f>
        <v>216450.43000000005</v>
      </c>
      <c r="R12" s="16">
        <f t="shared" ref="R12:R19" si="2">T12-L12</f>
        <v>-216450.43000000005</v>
      </c>
      <c r="T12" s="16">
        <v>823868</v>
      </c>
    </row>
    <row r="13" spans="1:30" outlineLevel="1" x14ac:dyDescent="0.2">
      <c r="A13" s="16" t="s">
        <v>67</v>
      </c>
      <c r="B13" s="16">
        <v>-21876.89</v>
      </c>
      <c r="D13" s="16">
        <v>0</v>
      </c>
      <c r="F13" s="16">
        <f t="shared" si="0"/>
        <v>-21876.89</v>
      </c>
      <c r="H13" s="17" t="s">
        <v>68</v>
      </c>
      <c r="J13" s="16" t="s">
        <v>69</v>
      </c>
      <c r="L13" s="16">
        <v>22831.4</v>
      </c>
      <c r="N13" s="16">
        <v>0</v>
      </c>
      <c r="P13" s="16">
        <f t="shared" si="1"/>
        <v>22831.4</v>
      </c>
      <c r="R13" s="16">
        <f t="shared" si="2"/>
        <v>-22831.4</v>
      </c>
      <c r="T13" s="16">
        <v>0</v>
      </c>
    </row>
    <row r="14" spans="1:30" outlineLevel="1" x14ac:dyDescent="0.2">
      <c r="A14" s="16" t="s">
        <v>70</v>
      </c>
      <c r="B14" s="16">
        <v>1256.75</v>
      </c>
      <c r="D14" s="16">
        <v>0</v>
      </c>
      <c r="F14" s="16">
        <f t="shared" si="0"/>
        <v>1256.75</v>
      </c>
      <c r="H14" s="17" t="s">
        <v>71</v>
      </c>
      <c r="J14" s="16" t="s">
        <v>72</v>
      </c>
      <c r="L14" s="16">
        <v>35014.300000000003</v>
      </c>
      <c r="N14" s="16">
        <v>55500</v>
      </c>
      <c r="P14" s="16">
        <f t="shared" si="1"/>
        <v>-20485.699999999997</v>
      </c>
      <c r="R14" s="16">
        <f t="shared" si="2"/>
        <v>20485.699999999997</v>
      </c>
      <c r="T14" s="16">
        <v>55500</v>
      </c>
    </row>
    <row r="15" spans="1:30" outlineLevel="1" x14ac:dyDescent="0.2">
      <c r="A15" s="16" t="s">
        <v>73</v>
      </c>
      <c r="B15" s="16">
        <v>95.05</v>
      </c>
      <c r="D15" s="16">
        <v>350</v>
      </c>
      <c r="F15" s="16">
        <f t="shared" si="0"/>
        <v>-254.95</v>
      </c>
      <c r="H15" s="17" t="s">
        <v>74</v>
      </c>
      <c r="J15" s="16" t="s">
        <v>75</v>
      </c>
      <c r="L15" s="16">
        <v>3248.11</v>
      </c>
      <c r="N15" s="16">
        <v>6200</v>
      </c>
      <c r="P15" s="16">
        <f t="shared" si="1"/>
        <v>-2951.89</v>
      </c>
      <c r="R15" s="16">
        <f t="shared" si="2"/>
        <v>2951.89</v>
      </c>
      <c r="T15" s="16">
        <v>6200</v>
      </c>
    </row>
    <row r="16" spans="1:30" outlineLevel="1" x14ac:dyDescent="0.2">
      <c r="A16" s="16" t="s">
        <v>76</v>
      </c>
      <c r="B16" s="16">
        <v>927.72</v>
      </c>
      <c r="D16" s="16">
        <v>330</v>
      </c>
      <c r="F16" s="16">
        <f t="shared" si="0"/>
        <v>597.72</v>
      </c>
      <c r="H16" s="17" t="s">
        <v>77</v>
      </c>
      <c r="J16" s="16" t="s">
        <v>78</v>
      </c>
      <c r="L16" s="16">
        <v>7323.13</v>
      </c>
      <c r="N16" s="16">
        <v>3960</v>
      </c>
      <c r="P16" s="16">
        <f t="shared" si="1"/>
        <v>3363.13</v>
      </c>
      <c r="R16" s="16">
        <f t="shared" si="2"/>
        <v>-3363.13</v>
      </c>
      <c r="T16" s="16">
        <v>3960</v>
      </c>
    </row>
    <row r="17" spans="1:30" outlineLevel="1" x14ac:dyDescent="0.2">
      <c r="A17" s="16" t="s">
        <v>79</v>
      </c>
      <c r="B17" s="16">
        <v>221.13</v>
      </c>
      <c r="D17" s="16">
        <v>1962</v>
      </c>
      <c r="F17" s="16">
        <f t="shared" si="0"/>
        <v>-1740.87</v>
      </c>
      <c r="H17" s="17" t="s">
        <v>80</v>
      </c>
      <c r="J17" s="16" t="s">
        <v>81</v>
      </c>
      <c r="L17" s="16">
        <v>4327.79</v>
      </c>
      <c r="N17" s="16">
        <v>23500</v>
      </c>
      <c r="P17" s="16">
        <f t="shared" si="1"/>
        <v>-19172.21</v>
      </c>
      <c r="R17" s="16">
        <f t="shared" si="2"/>
        <v>19172.21</v>
      </c>
      <c r="T17" s="16">
        <v>23500</v>
      </c>
    </row>
    <row r="18" spans="1:30" outlineLevel="1" x14ac:dyDescent="0.2">
      <c r="A18" s="16" t="s">
        <v>57</v>
      </c>
      <c r="B18" s="16">
        <v>1115.01</v>
      </c>
      <c r="D18" s="16">
        <v>1038</v>
      </c>
      <c r="F18" s="16">
        <f t="shared" si="0"/>
        <v>77.009999999999991</v>
      </c>
      <c r="H18" s="17" t="s">
        <v>58</v>
      </c>
      <c r="J18" s="16" t="s">
        <v>59</v>
      </c>
      <c r="L18" s="16">
        <v>2235.8000000000002</v>
      </c>
      <c r="N18" s="16">
        <v>1500</v>
      </c>
      <c r="P18" s="16">
        <f t="shared" si="1"/>
        <v>735.80000000000018</v>
      </c>
      <c r="R18" s="16">
        <f t="shared" si="2"/>
        <v>-735.80000000000018</v>
      </c>
      <c r="T18" s="16">
        <v>1500</v>
      </c>
    </row>
    <row r="19" spans="1:30" s="46" customFormat="1" ht="13.5" thickBot="1" x14ac:dyDescent="0.25">
      <c r="A19" s="46" t="s">
        <v>60</v>
      </c>
      <c r="B19" s="47">
        <v>120918.52</v>
      </c>
      <c r="D19" s="47">
        <v>73513</v>
      </c>
      <c r="F19" s="47">
        <f t="shared" si="0"/>
        <v>47405.520000000004</v>
      </c>
      <c r="H19" s="48"/>
      <c r="J19" s="46" t="s">
        <v>61</v>
      </c>
      <c r="L19" s="47">
        <v>1115298.9600000002</v>
      </c>
      <c r="N19" s="47">
        <v>914528</v>
      </c>
      <c r="P19" s="47">
        <f t="shared" si="1"/>
        <v>200770.9600000002</v>
      </c>
      <c r="R19" s="47">
        <f t="shared" si="2"/>
        <v>-200770.9600000002</v>
      </c>
      <c r="T19" s="47">
        <v>914528</v>
      </c>
      <c r="U19" s="49"/>
      <c r="V19" s="50" t="s">
        <v>98</v>
      </c>
      <c r="W19" s="49"/>
      <c r="X19" s="49"/>
      <c r="Y19" s="49"/>
      <c r="Z19" s="49"/>
      <c r="AA19" s="49"/>
      <c r="AB19" s="49"/>
      <c r="AC19" s="49"/>
      <c r="AD19" s="49"/>
    </row>
    <row r="20" spans="1:30" s="33" customFormat="1" ht="13.5" thickTop="1" x14ac:dyDescent="0.2">
      <c r="B20" s="51"/>
      <c r="D20" s="51"/>
      <c r="F20" s="52"/>
      <c r="H20" s="53"/>
      <c r="J20" s="46"/>
      <c r="L20" s="52"/>
      <c r="N20" s="52"/>
      <c r="P20" s="51"/>
      <c r="R20" s="51"/>
      <c r="T20" s="51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1:30" s="29" customFormat="1" ht="15" x14ac:dyDescent="0.2">
      <c r="H21" s="31"/>
      <c r="R21" s="16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 ht="12.75" x14ac:dyDescent="0.2">
      <c r="U22"/>
      <c r="V22"/>
      <c r="W22"/>
      <c r="X22"/>
      <c r="Y22"/>
      <c r="Z22"/>
      <c r="AA22"/>
      <c r="AB22"/>
      <c r="AC22"/>
      <c r="AD22"/>
    </row>
    <row r="23" spans="1:30" ht="12.75" x14ac:dyDescent="0.2">
      <c r="U23"/>
      <c r="V23"/>
      <c r="W23"/>
      <c r="X23"/>
      <c r="Y23"/>
      <c r="Z23"/>
      <c r="AA23"/>
      <c r="AB23"/>
      <c r="AC23"/>
      <c r="AD23"/>
    </row>
    <row r="24" spans="1:30" ht="12.75" x14ac:dyDescent="0.2">
      <c r="U24"/>
      <c r="V24"/>
      <c r="W24"/>
      <c r="X24"/>
      <c r="Y24"/>
      <c r="Z24"/>
      <c r="AA24"/>
      <c r="AB24"/>
      <c r="AC24"/>
      <c r="AD24"/>
    </row>
    <row r="25" spans="1:30" ht="12.75" x14ac:dyDescent="0.2">
      <c r="U25"/>
      <c r="V25"/>
      <c r="W25"/>
      <c r="X25"/>
      <c r="Y25"/>
      <c r="Z25"/>
      <c r="AA25"/>
      <c r="AB25"/>
      <c r="AC25"/>
      <c r="AD25"/>
    </row>
    <row r="26" spans="1:30" ht="12.75" x14ac:dyDescent="0.2">
      <c r="U26"/>
      <c r="V26"/>
      <c r="W26"/>
      <c r="X26"/>
      <c r="Y26"/>
      <c r="Z26"/>
      <c r="AA26"/>
      <c r="AB26"/>
      <c r="AC26"/>
      <c r="AD26"/>
    </row>
    <row r="27" spans="1:30" ht="12.75" x14ac:dyDescent="0.2">
      <c r="B27"/>
      <c r="U27"/>
      <c r="V27"/>
      <c r="W27"/>
      <c r="X27"/>
      <c r="Y27"/>
      <c r="Z27"/>
      <c r="AA27"/>
      <c r="AB27"/>
      <c r="AC27"/>
      <c r="AD27"/>
    </row>
    <row r="28" spans="1:30" ht="12.75" x14ac:dyDescent="0.2">
      <c r="B28"/>
      <c r="U28"/>
      <c r="V28"/>
      <c r="W28"/>
      <c r="X28"/>
      <c r="Y28"/>
      <c r="Z28"/>
      <c r="AA28"/>
      <c r="AB28"/>
      <c r="AC28"/>
      <c r="AD28"/>
    </row>
    <row r="29" spans="1:30" ht="12.75" x14ac:dyDescent="0.2">
      <c r="B29"/>
      <c r="U29"/>
      <c r="V29"/>
      <c r="W29"/>
      <c r="X29"/>
      <c r="Y29"/>
      <c r="Z29"/>
      <c r="AA29"/>
      <c r="AB29"/>
      <c r="AC29"/>
      <c r="AD29"/>
    </row>
    <row r="30" spans="1:30" ht="12.75" x14ac:dyDescent="0.2">
      <c r="B30"/>
      <c r="U30"/>
      <c r="V30"/>
      <c r="W30"/>
      <c r="X30"/>
      <c r="Y30"/>
      <c r="Z30"/>
      <c r="AA30"/>
      <c r="AB30"/>
      <c r="AC30"/>
      <c r="AD30"/>
    </row>
    <row r="31" spans="1:30" ht="12.75" x14ac:dyDescent="0.2">
      <c r="B31"/>
      <c r="U31"/>
      <c r="V31"/>
      <c r="W31"/>
      <c r="X31"/>
      <c r="Y31"/>
      <c r="Z31"/>
      <c r="AA31"/>
      <c r="AB31"/>
      <c r="AC31"/>
      <c r="AD31"/>
    </row>
    <row r="32" spans="1:30" ht="12.75" x14ac:dyDescent="0.2">
      <c r="B32"/>
      <c r="U32"/>
      <c r="V32"/>
      <c r="W32"/>
      <c r="X32"/>
      <c r="Y32"/>
      <c r="Z32"/>
      <c r="AA32"/>
      <c r="AB32"/>
      <c r="AC32"/>
      <c r="AD32"/>
    </row>
    <row r="33" spans="2:30" ht="12.75" x14ac:dyDescent="0.2">
      <c r="B33"/>
      <c r="U33"/>
      <c r="V33"/>
      <c r="W33"/>
      <c r="X33"/>
      <c r="Y33"/>
      <c r="Z33"/>
      <c r="AA33"/>
      <c r="AB33"/>
      <c r="AC33"/>
      <c r="AD33"/>
    </row>
    <row r="34" spans="2:30" ht="12.75" x14ac:dyDescent="0.2">
      <c r="B34"/>
      <c r="U34"/>
      <c r="V34"/>
      <c r="W34"/>
      <c r="X34"/>
      <c r="Y34"/>
      <c r="Z34"/>
      <c r="AA34"/>
      <c r="AB34"/>
      <c r="AC34"/>
      <c r="AD34"/>
    </row>
    <row r="35" spans="2:30" ht="12.75" x14ac:dyDescent="0.2">
      <c r="U35"/>
      <c r="V35"/>
      <c r="W35"/>
      <c r="X35"/>
      <c r="Y35"/>
      <c r="Z35"/>
      <c r="AA35"/>
      <c r="AB35"/>
      <c r="AC35"/>
      <c r="AD35"/>
    </row>
    <row r="36" spans="2:30" ht="12.75" x14ac:dyDescent="0.2">
      <c r="U36"/>
      <c r="V36"/>
      <c r="W36"/>
      <c r="X36"/>
      <c r="Y36"/>
      <c r="Z36"/>
      <c r="AA36"/>
      <c r="AB36"/>
      <c r="AC36"/>
      <c r="AD36"/>
    </row>
    <row r="37" spans="2:30" ht="12.75" x14ac:dyDescent="0.2">
      <c r="U37"/>
      <c r="V37"/>
      <c r="W37"/>
      <c r="X37"/>
      <c r="Y37"/>
      <c r="Z37"/>
      <c r="AA37"/>
      <c r="AB37"/>
      <c r="AC37"/>
      <c r="AD37"/>
    </row>
    <row r="38" spans="2:30" ht="12.75" x14ac:dyDescent="0.2">
      <c r="U38"/>
      <c r="V38"/>
      <c r="W38"/>
      <c r="X38"/>
      <c r="Y38"/>
      <c r="Z38"/>
      <c r="AA38"/>
      <c r="AB38"/>
      <c r="AC38"/>
      <c r="AD38"/>
    </row>
    <row r="39" spans="2:30" ht="12.75" x14ac:dyDescent="0.2">
      <c r="U39"/>
      <c r="V39"/>
      <c r="W39"/>
      <c r="X39"/>
      <c r="Y39"/>
      <c r="Z39"/>
      <c r="AA39"/>
      <c r="AB39"/>
      <c r="AC39"/>
      <c r="AD39"/>
    </row>
    <row r="40" spans="2:30" ht="12.75" x14ac:dyDescent="0.2">
      <c r="U40"/>
      <c r="V40"/>
      <c r="W40"/>
      <c r="X40"/>
      <c r="Y40"/>
      <c r="Z40"/>
      <c r="AA40"/>
      <c r="AB40"/>
      <c r="AC40"/>
      <c r="AD40"/>
    </row>
    <row r="41" spans="2:30" ht="12.75" x14ac:dyDescent="0.2">
      <c r="U41"/>
      <c r="V41"/>
      <c r="W41"/>
      <c r="X41"/>
      <c r="Y41"/>
      <c r="Z41"/>
      <c r="AA41"/>
      <c r="AB41"/>
      <c r="AC41"/>
      <c r="AD41"/>
    </row>
    <row r="42" spans="2:30" ht="12.75" x14ac:dyDescent="0.2">
      <c r="U42"/>
      <c r="V42"/>
      <c r="W42"/>
      <c r="X42"/>
      <c r="Y42"/>
      <c r="Z42"/>
      <c r="AA42"/>
      <c r="AB42"/>
      <c r="AC42"/>
      <c r="AD42"/>
    </row>
    <row r="43" spans="2:30" ht="12.75" x14ac:dyDescent="0.2">
      <c r="U43"/>
      <c r="V43"/>
      <c r="W43"/>
      <c r="X43"/>
      <c r="Y43"/>
      <c r="Z43"/>
      <c r="AA43"/>
      <c r="AB43"/>
      <c r="AC43"/>
      <c r="AD43"/>
    </row>
    <row r="44" spans="2:30" ht="12.75" x14ac:dyDescent="0.2">
      <c r="U44"/>
      <c r="V44"/>
      <c r="W44"/>
      <c r="X44"/>
      <c r="Y44"/>
      <c r="Z44"/>
      <c r="AA44"/>
      <c r="AB44"/>
      <c r="AC44"/>
      <c r="AD44"/>
    </row>
    <row r="45" spans="2:30" ht="12.75" x14ac:dyDescent="0.2">
      <c r="U45"/>
      <c r="V45"/>
      <c r="W45"/>
      <c r="X45"/>
      <c r="Y45"/>
      <c r="Z45"/>
      <c r="AA45"/>
      <c r="AB45"/>
      <c r="AC45"/>
      <c r="AD45"/>
    </row>
    <row r="46" spans="2:30" ht="12.75" x14ac:dyDescent="0.2">
      <c r="U46"/>
      <c r="V46"/>
      <c r="W46"/>
      <c r="X46"/>
      <c r="Y46"/>
      <c r="Z46"/>
      <c r="AA46"/>
      <c r="AB46"/>
      <c r="AC46"/>
      <c r="AD46"/>
    </row>
    <row r="47" spans="2:30" ht="12.75" x14ac:dyDescent="0.2">
      <c r="U47"/>
      <c r="V47"/>
      <c r="W47"/>
      <c r="X47"/>
      <c r="Y47"/>
      <c r="Z47"/>
      <c r="AA47"/>
      <c r="AB47"/>
      <c r="AC47"/>
      <c r="AD47"/>
    </row>
    <row r="48" spans="2:30" ht="12.75" x14ac:dyDescent="0.2">
      <c r="U48"/>
      <c r="V48"/>
      <c r="W48"/>
      <c r="X48"/>
      <c r="Y48"/>
      <c r="Z48"/>
      <c r="AA48"/>
      <c r="AB48"/>
      <c r="AC48"/>
      <c r="AD48"/>
    </row>
    <row r="49" spans="21:30" ht="12.75" x14ac:dyDescent="0.2">
      <c r="U49"/>
      <c r="V49"/>
      <c r="W49"/>
      <c r="X49"/>
      <c r="Y49"/>
      <c r="Z49"/>
      <c r="AA49"/>
      <c r="AB49"/>
      <c r="AC49"/>
      <c r="AD49"/>
    </row>
    <row r="50" spans="21:30" ht="12.75" x14ac:dyDescent="0.2">
      <c r="U50"/>
      <c r="V50"/>
      <c r="W50"/>
      <c r="X50"/>
      <c r="Y50"/>
      <c r="Z50"/>
      <c r="AA50"/>
      <c r="AB50"/>
      <c r="AC50"/>
      <c r="AD50"/>
    </row>
    <row r="51" spans="21:30" ht="12.75" x14ac:dyDescent="0.2">
      <c r="U51"/>
      <c r="V51"/>
      <c r="W51"/>
      <c r="X51"/>
      <c r="Y51"/>
      <c r="Z51"/>
      <c r="AA51"/>
      <c r="AB51"/>
      <c r="AC51"/>
      <c r="AD51"/>
    </row>
    <row r="52" spans="21:30" ht="12.75" x14ac:dyDescent="0.2">
      <c r="U52"/>
      <c r="V52"/>
      <c r="W52"/>
      <c r="X52"/>
      <c r="Y52"/>
      <c r="Z52"/>
      <c r="AA52"/>
      <c r="AB52"/>
      <c r="AC52"/>
      <c r="AD52"/>
    </row>
    <row r="53" spans="21:30" ht="12.75" x14ac:dyDescent="0.2">
      <c r="U53"/>
      <c r="V53"/>
      <c r="W53"/>
      <c r="X53"/>
      <c r="Y53"/>
      <c r="Z53"/>
      <c r="AA53"/>
      <c r="AB53"/>
      <c r="AC53"/>
      <c r="AD53"/>
    </row>
    <row r="54" spans="21:30" ht="12.75" x14ac:dyDescent="0.2">
      <c r="U54"/>
      <c r="V54"/>
      <c r="W54"/>
      <c r="X54"/>
      <c r="Y54"/>
      <c r="Z54"/>
      <c r="AA54"/>
      <c r="AB54"/>
      <c r="AC54"/>
      <c r="AD54"/>
    </row>
    <row r="55" spans="21:30" ht="12.75" x14ac:dyDescent="0.2">
      <c r="U55"/>
      <c r="V55"/>
      <c r="W55"/>
      <c r="X55"/>
      <c r="Y55"/>
      <c r="Z55"/>
      <c r="AA55"/>
      <c r="AB55"/>
      <c r="AC55"/>
      <c r="AD55"/>
    </row>
    <row r="56" spans="21:30" ht="12.75" x14ac:dyDescent="0.2">
      <c r="U56"/>
      <c r="V56"/>
      <c r="W56"/>
      <c r="X56"/>
      <c r="Y56"/>
      <c r="Z56"/>
      <c r="AA56"/>
      <c r="AB56"/>
      <c r="AC56"/>
      <c r="AD56"/>
    </row>
    <row r="57" spans="21:30" ht="12.75" x14ac:dyDescent="0.2">
      <c r="U57"/>
      <c r="V57"/>
      <c r="W57"/>
      <c r="X57"/>
      <c r="Y57"/>
      <c r="Z57"/>
      <c r="AA57"/>
      <c r="AB57"/>
      <c r="AC57"/>
      <c r="AD57"/>
    </row>
    <row r="58" spans="21:30" ht="12.75" x14ac:dyDescent="0.2">
      <c r="U58"/>
      <c r="V58"/>
      <c r="W58"/>
      <c r="X58"/>
      <c r="Y58"/>
      <c r="Z58"/>
      <c r="AA58"/>
      <c r="AB58"/>
      <c r="AC58"/>
      <c r="AD58"/>
    </row>
    <row r="59" spans="21:30" ht="12.75" x14ac:dyDescent="0.2">
      <c r="U59"/>
      <c r="V59"/>
      <c r="W59"/>
      <c r="X59"/>
      <c r="Y59"/>
      <c r="Z59"/>
      <c r="AA59"/>
      <c r="AB59"/>
      <c r="AC59"/>
      <c r="AD59"/>
    </row>
    <row r="60" spans="21:30" ht="12.75" x14ac:dyDescent="0.2">
      <c r="U60"/>
      <c r="V60"/>
      <c r="W60"/>
      <c r="X60"/>
      <c r="Y60"/>
      <c r="Z60"/>
      <c r="AA60"/>
      <c r="AB60"/>
      <c r="AC60"/>
      <c r="AD60"/>
    </row>
    <row r="61" spans="21:30" ht="12.75" x14ac:dyDescent="0.2">
      <c r="U61"/>
      <c r="V61"/>
      <c r="W61"/>
      <c r="X61"/>
      <c r="Y61"/>
      <c r="Z61"/>
      <c r="AA61"/>
      <c r="AB61"/>
      <c r="AC61"/>
      <c r="AD61"/>
    </row>
    <row r="62" spans="21:30" ht="12.75" x14ac:dyDescent="0.2">
      <c r="U62"/>
      <c r="V62"/>
      <c r="W62"/>
      <c r="X62"/>
      <c r="Y62"/>
      <c r="Z62"/>
      <c r="AA62"/>
      <c r="AB62"/>
      <c r="AC62"/>
      <c r="AD62"/>
    </row>
    <row r="63" spans="21:30" ht="12.75" x14ac:dyDescent="0.2">
      <c r="U63"/>
      <c r="V63"/>
      <c r="W63"/>
      <c r="X63"/>
      <c r="Y63"/>
      <c r="Z63"/>
      <c r="AA63"/>
      <c r="AB63"/>
      <c r="AC63"/>
      <c r="AD63"/>
    </row>
    <row r="64" spans="21:30" ht="12.75" x14ac:dyDescent="0.2">
      <c r="U64"/>
      <c r="V64"/>
      <c r="W64"/>
      <c r="X64"/>
      <c r="Y64"/>
      <c r="Z64"/>
      <c r="AA64"/>
      <c r="AB64"/>
      <c r="AC64"/>
      <c r="AD64"/>
    </row>
    <row r="65" spans="21:30" ht="12.75" x14ac:dyDescent="0.2">
      <c r="U65"/>
      <c r="V65"/>
      <c r="W65"/>
      <c r="X65"/>
      <c r="Y65"/>
      <c r="Z65"/>
      <c r="AA65"/>
      <c r="AB65"/>
      <c r="AC65"/>
      <c r="AD65"/>
    </row>
    <row r="66" spans="21:30" ht="12.75" x14ac:dyDescent="0.2">
      <c r="U66"/>
      <c r="V66"/>
      <c r="W66"/>
      <c r="X66"/>
      <c r="Y66"/>
      <c r="Z66"/>
      <c r="AA66"/>
      <c r="AB66"/>
      <c r="AC66"/>
      <c r="AD66"/>
    </row>
    <row r="67" spans="21:30" ht="12.75" x14ac:dyDescent="0.2">
      <c r="U67"/>
      <c r="V67"/>
      <c r="W67"/>
      <c r="X67"/>
      <c r="Y67"/>
      <c r="Z67"/>
      <c r="AA67"/>
      <c r="AB67"/>
      <c r="AC67"/>
      <c r="AD67"/>
    </row>
    <row r="68" spans="21:30" ht="12.75" x14ac:dyDescent="0.2">
      <c r="U68"/>
      <c r="V68"/>
      <c r="W68"/>
      <c r="X68"/>
      <c r="Y68"/>
      <c r="Z68"/>
      <c r="AA68"/>
      <c r="AB68"/>
      <c r="AC68"/>
      <c r="AD68"/>
    </row>
    <row r="69" spans="21:30" ht="12.75" x14ac:dyDescent="0.2">
      <c r="U69"/>
      <c r="V69"/>
      <c r="W69"/>
      <c r="X69"/>
      <c r="Y69"/>
      <c r="Z69"/>
      <c r="AA69"/>
      <c r="AB69"/>
      <c r="AC69"/>
      <c r="AD69"/>
    </row>
    <row r="70" spans="21:30" ht="12.75" x14ac:dyDescent="0.2">
      <c r="U70"/>
      <c r="V70"/>
      <c r="W70"/>
      <c r="X70"/>
      <c r="Y70"/>
      <c r="Z70"/>
      <c r="AA70"/>
      <c r="AB70"/>
      <c r="AC70"/>
      <c r="AD70"/>
    </row>
    <row r="71" spans="21:30" ht="12.75" x14ac:dyDescent="0.2">
      <c r="U71"/>
      <c r="V71"/>
      <c r="W71"/>
      <c r="X71"/>
      <c r="Y71"/>
      <c r="Z71"/>
      <c r="AA71"/>
      <c r="AB71"/>
      <c r="AC71"/>
      <c r="AD71"/>
    </row>
    <row r="72" spans="21:30" ht="12.75" x14ac:dyDescent="0.2">
      <c r="U72"/>
      <c r="V72"/>
      <c r="W72"/>
      <c r="X72"/>
      <c r="Y72"/>
      <c r="Z72"/>
      <c r="AA72"/>
      <c r="AB72"/>
      <c r="AC72"/>
      <c r="AD72"/>
    </row>
    <row r="73" spans="21:30" ht="12.75" x14ac:dyDescent="0.2">
      <c r="U73"/>
      <c r="V73"/>
      <c r="W73"/>
      <c r="X73"/>
      <c r="Y73"/>
      <c r="Z73"/>
      <c r="AA73"/>
      <c r="AB73"/>
      <c r="AC73"/>
      <c r="AD73"/>
    </row>
    <row r="74" spans="21:30" ht="12.75" x14ac:dyDescent="0.2">
      <c r="U74"/>
      <c r="V74"/>
      <c r="W74"/>
      <c r="X74"/>
      <c r="Y74"/>
      <c r="Z74"/>
      <c r="AA74"/>
      <c r="AB74"/>
      <c r="AC74"/>
      <c r="AD74"/>
    </row>
  </sheetData>
  <mergeCells count="2">
    <mergeCell ref="B2:T2"/>
    <mergeCell ref="B3:T3"/>
  </mergeCells>
  <pageMargins left="0.25" right="0.25" top="0.75" bottom="0.75" header="0.3" footer="0.3"/>
  <pageSetup scale="8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68"/>
  <sheetViews>
    <sheetView topLeftCell="B2" workbookViewId="0">
      <selection activeCell="C29" sqref="C29"/>
    </sheetView>
  </sheetViews>
  <sheetFormatPr defaultRowHeight="11.25" outlineLevelRow="1" x14ac:dyDescent="0.2"/>
  <cols>
    <col min="1" max="1" width="9.140625" style="16" hidden="1" customWidth="1"/>
    <col min="2" max="2" width="12.42578125" style="16" customWidth="1"/>
    <col min="3" max="3" width="2.7109375" style="16" customWidth="1"/>
    <col min="4" max="4" width="12.42578125" style="16" customWidth="1"/>
    <col min="5" max="5" width="2.7109375" style="16" customWidth="1"/>
    <col min="6" max="6" width="14" style="16" customWidth="1"/>
    <col min="7" max="7" width="2.140625" style="16" customWidth="1"/>
    <col min="8" max="8" width="7.42578125" style="17" customWidth="1"/>
    <col min="9" max="9" width="2" style="16" customWidth="1"/>
    <col min="10" max="10" width="16.28515625" style="16" customWidth="1"/>
    <col min="11" max="11" width="2" style="16" customWidth="1"/>
    <col min="12" max="12" width="14" style="16" customWidth="1"/>
    <col min="13" max="13" width="2" style="16" customWidth="1"/>
    <col min="14" max="14" width="14" style="16" customWidth="1"/>
    <col min="15" max="15" width="1.28515625" style="16" customWidth="1"/>
    <col min="16" max="16" width="14" style="16" customWidth="1"/>
    <col min="17" max="17" width="1" style="16" customWidth="1"/>
    <col min="18" max="18" width="14.85546875" style="16" customWidth="1"/>
    <col min="19" max="19" width="2" style="16" customWidth="1"/>
    <col min="20" max="20" width="18" style="16" customWidth="1"/>
    <col min="21" max="21" width="9.7109375" style="16" customWidth="1"/>
    <col min="22" max="16384" width="9.140625" style="16"/>
  </cols>
  <sheetData>
    <row r="1" spans="1:30" hidden="1" x14ac:dyDescent="0.2">
      <c r="B1" s="16" t="s">
        <v>32</v>
      </c>
      <c r="D1" s="16" t="s">
        <v>33</v>
      </c>
      <c r="F1" s="16" t="s">
        <v>34</v>
      </c>
      <c r="H1" s="17" t="s">
        <v>35</v>
      </c>
      <c r="J1" s="16" t="s">
        <v>36</v>
      </c>
      <c r="L1" s="16" t="s">
        <v>37</v>
      </c>
      <c r="N1" s="16" t="s">
        <v>38</v>
      </c>
      <c r="P1" s="16" t="s">
        <v>34</v>
      </c>
      <c r="R1" s="16" t="s">
        <v>34</v>
      </c>
      <c r="T1" s="16" t="s">
        <v>39</v>
      </c>
      <c r="W1" s="16" t="s">
        <v>40</v>
      </c>
    </row>
    <row r="2" spans="1:30" s="18" customFormat="1" ht="18" x14ac:dyDescent="0.25">
      <c r="B2" s="91" t="s">
        <v>41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/>
      <c r="V2"/>
      <c r="W2"/>
      <c r="X2"/>
      <c r="Y2"/>
      <c r="Z2"/>
      <c r="AA2"/>
      <c r="AB2"/>
      <c r="AC2"/>
      <c r="AD2"/>
    </row>
    <row r="3" spans="1:30" s="19" customFormat="1" ht="15.75" x14ac:dyDescent="0.25">
      <c r="B3" s="92" t="s">
        <v>42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/>
      <c r="V3"/>
      <c r="W3"/>
      <c r="X3"/>
      <c r="Y3"/>
      <c r="Z3"/>
      <c r="AA3"/>
      <c r="AB3"/>
      <c r="AC3"/>
      <c r="AD3"/>
    </row>
    <row r="4" spans="1:30" s="20" customFormat="1" ht="12.75" x14ac:dyDescent="0.2">
      <c r="B4" s="21" t="s">
        <v>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/>
      <c r="V4"/>
      <c r="W4"/>
      <c r="X4"/>
      <c r="Y4"/>
      <c r="Z4"/>
      <c r="AA4"/>
      <c r="AB4"/>
      <c r="AC4"/>
      <c r="AD4"/>
    </row>
    <row r="5" spans="1:30" s="20" customFormat="1" ht="12.75" x14ac:dyDescent="0.2">
      <c r="B5" s="21"/>
      <c r="C5" s="21"/>
      <c r="D5" s="21"/>
      <c r="E5" s="21"/>
      <c r="F5" s="21"/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3"/>
      <c r="S5" s="21"/>
      <c r="T5" s="21"/>
      <c r="U5"/>
      <c r="V5"/>
      <c r="W5"/>
      <c r="X5"/>
      <c r="Y5"/>
      <c r="Z5"/>
      <c r="AA5"/>
      <c r="AB5"/>
      <c r="AC5"/>
      <c r="AD5"/>
    </row>
    <row r="6" spans="1:30" customFormat="1" ht="12.75" x14ac:dyDescent="0.2">
      <c r="B6" s="24" t="str">
        <f>"Process: "&amp;V8</f>
        <v>Process: 066</v>
      </c>
      <c r="C6" s="24"/>
      <c r="D6" s="25" t="s">
        <v>44</v>
      </c>
      <c r="H6" s="26"/>
      <c r="P6" s="27"/>
      <c r="R6" t="s">
        <v>45</v>
      </c>
      <c r="T6" s="28">
        <f>DATEVALUE(V13)</f>
        <v>43100</v>
      </c>
    </row>
    <row r="7" spans="1:30" customFormat="1" ht="12.75" x14ac:dyDescent="0.2">
      <c r="B7" s="24"/>
      <c r="C7" s="24"/>
      <c r="H7" s="26"/>
      <c r="T7" s="28"/>
    </row>
    <row r="8" spans="1:30" s="29" customFormat="1" ht="12.75" customHeight="1" x14ac:dyDescent="0.25">
      <c r="B8" s="19"/>
      <c r="C8" s="19"/>
      <c r="D8" s="30" t="s">
        <v>46</v>
      </c>
      <c r="E8" s="19"/>
      <c r="F8" s="19"/>
      <c r="G8" s="19"/>
      <c r="H8" s="31"/>
      <c r="N8" s="30" t="s">
        <v>47</v>
      </c>
      <c r="O8" s="32"/>
      <c r="R8"/>
      <c r="T8" s="30" t="str">
        <f>"Total "&amp;V11</f>
        <v>Total 2017</v>
      </c>
      <c r="U8"/>
      <c r="V8" s="25" t="s">
        <v>48</v>
      </c>
      <c r="W8"/>
      <c r="X8"/>
      <c r="Y8"/>
      <c r="Z8"/>
      <c r="AA8"/>
      <c r="AB8"/>
      <c r="AC8"/>
      <c r="AD8"/>
    </row>
    <row r="9" spans="1:30" s="33" customFormat="1" ht="12.75" x14ac:dyDescent="0.2">
      <c r="B9" s="30" t="s">
        <v>46</v>
      </c>
      <c r="D9" s="34" t="s">
        <v>49</v>
      </c>
      <c r="H9" s="30" t="s">
        <v>50</v>
      </c>
      <c r="L9" s="30" t="s">
        <v>51</v>
      </c>
      <c r="N9" s="34" t="s">
        <v>49</v>
      </c>
      <c r="R9" s="35" t="s">
        <v>52</v>
      </c>
      <c r="T9" s="34" t="s">
        <v>49</v>
      </c>
      <c r="U9"/>
      <c r="V9" s="25" t="s">
        <v>44</v>
      </c>
      <c r="W9"/>
      <c r="X9"/>
      <c r="Y9"/>
      <c r="Z9"/>
      <c r="AA9"/>
      <c r="AB9"/>
      <c r="AC9"/>
      <c r="AD9"/>
    </row>
    <row r="10" spans="1:30" s="36" customFormat="1" ht="12.95" customHeight="1" thickBot="1" x14ac:dyDescent="0.25">
      <c r="B10" s="37" t="s">
        <v>53</v>
      </c>
      <c r="C10" s="38"/>
      <c r="D10" s="37" t="s">
        <v>50</v>
      </c>
      <c r="F10" s="39" t="s">
        <v>54</v>
      </c>
      <c r="H10" s="39" t="s">
        <v>55</v>
      </c>
      <c r="J10" s="37" t="s">
        <v>56</v>
      </c>
      <c r="L10" s="37" t="s">
        <v>53</v>
      </c>
      <c r="N10" s="39" t="s">
        <v>50</v>
      </c>
      <c r="P10" s="40" t="s">
        <v>54</v>
      </c>
      <c r="Q10" s="41"/>
      <c r="R10" s="42" t="s">
        <v>50</v>
      </c>
      <c r="T10" s="39" t="s">
        <v>50</v>
      </c>
      <c r="U10"/>
      <c r="V10" s="25" t="s">
        <v>100</v>
      </c>
      <c r="W10"/>
      <c r="X10"/>
      <c r="Y10"/>
      <c r="Z10"/>
      <c r="AA10"/>
      <c r="AB10"/>
      <c r="AC10"/>
      <c r="AD10"/>
    </row>
    <row r="11" spans="1:30" s="36" customFormat="1" ht="12.95" customHeight="1" x14ac:dyDescent="0.2">
      <c r="B11" s="38"/>
      <c r="C11" s="38"/>
      <c r="P11" s="41"/>
      <c r="Q11" s="41"/>
      <c r="R11" s="43"/>
      <c r="U11" s="44"/>
      <c r="V11" s="45" t="s">
        <v>99</v>
      </c>
      <c r="W11" s="44"/>
      <c r="X11" s="44"/>
      <c r="Y11" s="44"/>
      <c r="Z11" s="44"/>
      <c r="AA11" s="44"/>
      <c r="AB11" s="44"/>
      <c r="AC11" s="44"/>
      <c r="AD11" s="44"/>
    </row>
    <row r="12" spans="1:30" outlineLevel="1" x14ac:dyDescent="0.2">
      <c r="A12" s="16" t="s">
        <v>57</v>
      </c>
      <c r="B12" s="16">
        <v>641206.59</v>
      </c>
      <c r="D12" s="16">
        <v>731093</v>
      </c>
      <c r="F12" s="16">
        <f>B12-D12</f>
        <v>-89886.410000000033</v>
      </c>
      <c r="H12" s="17" t="s">
        <v>58</v>
      </c>
      <c r="J12" s="16" t="s">
        <v>59</v>
      </c>
      <c r="L12" s="16">
        <v>6977306.2999999998</v>
      </c>
      <c r="N12" s="16">
        <v>7408000</v>
      </c>
      <c r="P12" s="16">
        <f>L12-N12</f>
        <v>-430693.70000000019</v>
      </c>
      <c r="R12" s="16">
        <f>T12-L12</f>
        <v>430693.70000000019</v>
      </c>
      <c r="T12" s="16">
        <v>7408000</v>
      </c>
    </row>
    <row r="13" spans="1:30" s="46" customFormat="1" ht="13.5" thickBot="1" x14ac:dyDescent="0.25">
      <c r="A13" s="46" t="s">
        <v>60</v>
      </c>
      <c r="B13" s="47">
        <v>641206.59</v>
      </c>
      <c r="D13" s="47">
        <v>731093</v>
      </c>
      <c r="F13" s="47">
        <f>B13-D13</f>
        <v>-89886.410000000033</v>
      </c>
      <c r="H13" s="48"/>
      <c r="J13" s="46" t="s">
        <v>61</v>
      </c>
      <c r="L13" s="47">
        <v>6977306.2999999998</v>
      </c>
      <c r="N13" s="47">
        <v>7408000</v>
      </c>
      <c r="P13" s="47">
        <f>L13-N13</f>
        <v>-430693.70000000019</v>
      </c>
      <c r="R13" s="47">
        <f>T13-L13</f>
        <v>430693.70000000019</v>
      </c>
      <c r="T13" s="47">
        <v>7408000</v>
      </c>
      <c r="U13" s="49"/>
      <c r="V13" s="50" t="s">
        <v>98</v>
      </c>
      <c r="W13" s="49"/>
      <c r="X13" s="49"/>
      <c r="Y13" s="49"/>
      <c r="Z13" s="49"/>
      <c r="AA13" s="49"/>
      <c r="AB13" s="49"/>
      <c r="AC13" s="49"/>
      <c r="AD13" s="49"/>
    </row>
    <row r="14" spans="1:30" s="33" customFormat="1" ht="13.5" thickTop="1" x14ac:dyDescent="0.2">
      <c r="B14" s="51"/>
      <c r="D14" s="51"/>
      <c r="F14" s="52"/>
      <c r="H14" s="53"/>
      <c r="J14" s="46"/>
      <c r="L14" s="52"/>
      <c r="N14" s="52"/>
      <c r="P14" s="51"/>
      <c r="R14" s="51"/>
      <c r="T14" s="51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s="29" customFormat="1" ht="15" x14ac:dyDescent="0.2">
      <c r="H15" s="31"/>
      <c r="R15" s="16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ht="12.75" x14ac:dyDescent="0.2">
      <c r="U16"/>
      <c r="V16"/>
      <c r="W16"/>
      <c r="X16"/>
      <c r="Y16"/>
      <c r="Z16"/>
      <c r="AA16"/>
      <c r="AB16"/>
      <c r="AC16"/>
      <c r="AD16"/>
    </row>
    <row r="17" spans="2:30" ht="12.75" x14ac:dyDescent="0.2">
      <c r="U17"/>
      <c r="V17"/>
      <c r="W17"/>
      <c r="X17"/>
      <c r="Y17"/>
      <c r="Z17"/>
      <c r="AA17"/>
      <c r="AB17"/>
      <c r="AC17"/>
      <c r="AD17"/>
    </row>
    <row r="18" spans="2:30" ht="12.75" x14ac:dyDescent="0.2">
      <c r="U18"/>
      <c r="V18"/>
      <c r="W18"/>
      <c r="X18"/>
      <c r="Y18"/>
      <c r="Z18"/>
      <c r="AA18"/>
      <c r="AB18"/>
      <c r="AC18"/>
      <c r="AD18"/>
    </row>
    <row r="19" spans="2:30" ht="12.75" x14ac:dyDescent="0.2">
      <c r="U19"/>
      <c r="V19"/>
      <c r="W19"/>
      <c r="X19"/>
      <c r="Y19"/>
      <c r="Z19"/>
      <c r="AA19"/>
      <c r="AB19"/>
      <c r="AC19"/>
      <c r="AD19"/>
    </row>
    <row r="20" spans="2:30" ht="12.75" x14ac:dyDescent="0.2">
      <c r="U20"/>
      <c r="V20"/>
      <c r="W20"/>
      <c r="X20"/>
      <c r="Y20"/>
      <c r="Z20"/>
      <c r="AA20"/>
      <c r="AB20"/>
      <c r="AC20"/>
      <c r="AD20"/>
    </row>
    <row r="21" spans="2:30" ht="12.75" x14ac:dyDescent="0.2">
      <c r="B21"/>
      <c r="U21"/>
      <c r="V21"/>
      <c r="W21"/>
      <c r="X21"/>
      <c r="Y21"/>
      <c r="Z21"/>
      <c r="AA21"/>
      <c r="AB21"/>
      <c r="AC21"/>
      <c r="AD21"/>
    </row>
    <row r="22" spans="2:30" ht="12.75" x14ac:dyDescent="0.2">
      <c r="B22"/>
      <c r="U22"/>
      <c r="V22"/>
      <c r="W22"/>
      <c r="X22"/>
      <c r="Y22"/>
      <c r="Z22"/>
      <c r="AA22"/>
      <c r="AB22"/>
      <c r="AC22"/>
      <c r="AD22"/>
    </row>
    <row r="23" spans="2:30" ht="12.75" x14ac:dyDescent="0.2">
      <c r="B23"/>
      <c r="U23"/>
      <c r="V23"/>
      <c r="W23"/>
      <c r="X23"/>
      <c r="Y23"/>
      <c r="Z23"/>
      <c r="AA23"/>
      <c r="AB23"/>
      <c r="AC23"/>
      <c r="AD23"/>
    </row>
    <row r="24" spans="2:30" ht="12.75" x14ac:dyDescent="0.2">
      <c r="B24"/>
      <c r="U24"/>
      <c r="V24"/>
      <c r="W24"/>
      <c r="X24"/>
      <c r="Y24"/>
      <c r="Z24"/>
      <c r="AA24"/>
      <c r="AB24"/>
      <c r="AC24"/>
      <c r="AD24"/>
    </row>
    <row r="25" spans="2:30" ht="12.75" x14ac:dyDescent="0.2">
      <c r="B25"/>
      <c r="U25"/>
      <c r="V25"/>
      <c r="W25"/>
      <c r="X25"/>
      <c r="Y25"/>
      <c r="Z25"/>
      <c r="AA25"/>
      <c r="AB25"/>
      <c r="AC25"/>
      <c r="AD25"/>
    </row>
    <row r="26" spans="2:30" ht="12.75" x14ac:dyDescent="0.2">
      <c r="B26"/>
      <c r="U26"/>
      <c r="V26"/>
      <c r="W26"/>
      <c r="X26"/>
      <c r="Y26"/>
      <c r="Z26"/>
      <c r="AA26"/>
      <c r="AB26"/>
      <c r="AC26"/>
      <c r="AD26"/>
    </row>
    <row r="27" spans="2:30" ht="12.75" x14ac:dyDescent="0.2">
      <c r="B27"/>
      <c r="U27"/>
      <c r="V27"/>
      <c r="W27"/>
      <c r="X27"/>
      <c r="Y27"/>
      <c r="Z27"/>
      <c r="AA27"/>
      <c r="AB27"/>
      <c r="AC27"/>
      <c r="AD27"/>
    </row>
    <row r="28" spans="2:30" ht="12.75" x14ac:dyDescent="0.2">
      <c r="B28"/>
      <c r="U28"/>
      <c r="V28"/>
      <c r="W28"/>
      <c r="X28"/>
      <c r="Y28"/>
      <c r="Z28"/>
      <c r="AA28"/>
      <c r="AB28"/>
      <c r="AC28"/>
      <c r="AD28"/>
    </row>
    <row r="29" spans="2:30" ht="12.75" x14ac:dyDescent="0.2">
      <c r="U29"/>
      <c r="V29"/>
      <c r="W29"/>
      <c r="X29"/>
      <c r="Y29"/>
      <c r="Z29"/>
      <c r="AA29"/>
      <c r="AB29"/>
      <c r="AC29"/>
      <c r="AD29"/>
    </row>
    <row r="30" spans="2:30" ht="12.75" x14ac:dyDescent="0.2">
      <c r="U30"/>
      <c r="V30"/>
      <c r="W30"/>
      <c r="X30"/>
      <c r="Y30"/>
      <c r="Z30"/>
      <c r="AA30"/>
      <c r="AB30"/>
      <c r="AC30"/>
      <c r="AD30"/>
    </row>
    <row r="31" spans="2:30" ht="12.75" x14ac:dyDescent="0.2">
      <c r="U31"/>
      <c r="V31"/>
      <c r="W31"/>
      <c r="X31"/>
      <c r="Y31"/>
      <c r="Z31"/>
      <c r="AA31"/>
      <c r="AB31"/>
      <c r="AC31"/>
      <c r="AD31"/>
    </row>
    <row r="32" spans="2:30" ht="12.75" x14ac:dyDescent="0.2">
      <c r="U32"/>
      <c r="V32"/>
      <c r="W32"/>
      <c r="X32"/>
      <c r="Y32"/>
      <c r="Z32"/>
      <c r="AA32"/>
      <c r="AB32"/>
      <c r="AC32"/>
      <c r="AD32"/>
    </row>
    <row r="33" spans="21:30" ht="12.75" x14ac:dyDescent="0.2">
      <c r="U33"/>
      <c r="V33"/>
      <c r="W33"/>
      <c r="X33"/>
      <c r="Y33"/>
      <c r="Z33"/>
      <c r="AA33"/>
      <c r="AB33"/>
      <c r="AC33"/>
      <c r="AD33"/>
    </row>
    <row r="34" spans="21:30" ht="12.75" x14ac:dyDescent="0.2">
      <c r="U34"/>
      <c r="V34"/>
      <c r="W34"/>
      <c r="X34"/>
      <c r="Y34"/>
      <c r="Z34"/>
      <c r="AA34"/>
      <c r="AB34"/>
      <c r="AC34"/>
      <c r="AD34"/>
    </row>
    <row r="35" spans="21:30" ht="12.75" x14ac:dyDescent="0.2">
      <c r="U35"/>
      <c r="V35"/>
      <c r="W35"/>
      <c r="X35"/>
      <c r="Y35"/>
      <c r="Z35"/>
      <c r="AA35"/>
      <c r="AB35"/>
      <c r="AC35"/>
      <c r="AD35"/>
    </row>
    <row r="36" spans="21:30" ht="12.75" x14ac:dyDescent="0.2">
      <c r="U36"/>
      <c r="V36"/>
      <c r="W36"/>
      <c r="X36"/>
      <c r="Y36"/>
      <c r="Z36"/>
      <c r="AA36"/>
      <c r="AB36"/>
      <c r="AC36"/>
      <c r="AD36"/>
    </row>
    <row r="37" spans="21:30" ht="12.75" x14ac:dyDescent="0.2">
      <c r="U37"/>
      <c r="V37"/>
      <c r="W37"/>
      <c r="X37"/>
      <c r="Y37"/>
      <c r="Z37"/>
      <c r="AA37"/>
      <c r="AB37"/>
      <c r="AC37"/>
      <c r="AD37"/>
    </row>
    <row r="38" spans="21:30" ht="12.75" x14ac:dyDescent="0.2">
      <c r="U38"/>
      <c r="V38"/>
      <c r="W38"/>
      <c r="X38"/>
      <c r="Y38"/>
      <c r="Z38"/>
      <c r="AA38"/>
      <c r="AB38"/>
      <c r="AC38"/>
      <c r="AD38"/>
    </row>
    <row r="39" spans="21:30" ht="12.75" x14ac:dyDescent="0.2">
      <c r="U39"/>
      <c r="V39"/>
      <c r="W39"/>
      <c r="X39"/>
      <c r="Y39"/>
      <c r="Z39"/>
      <c r="AA39"/>
      <c r="AB39"/>
      <c r="AC39"/>
      <c r="AD39"/>
    </row>
    <row r="40" spans="21:30" ht="12.75" x14ac:dyDescent="0.2">
      <c r="U40"/>
      <c r="V40"/>
      <c r="W40"/>
      <c r="X40"/>
      <c r="Y40"/>
      <c r="Z40"/>
      <c r="AA40"/>
      <c r="AB40"/>
      <c r="AC40"/>
      <c r="AD40"/>
    </row>
    <row r="41" spans="21:30" ht="12.75" x14ac:dyDescent="0.2">
      <c r="U41"/>
      <c r="V41"/>
      <c r="W41"/>
      <c r="X41"/>
      <c r="Y41"/>
      <c r="Z41"/>
      <c r="AA41"/>
      <c r="AB41"/>
      <c r="AC41"/>
      <c r="AD41"/>
    </row>
    <row r="42" spans="21:30" ht="12.75" x14ac:dyDescent="0.2">
      <c r="U42"/>
      <c r="V42"/>
      <c r="W42"/>
      <c r="X42"/>
      <c r="Y42"/>
      <c r="Z42"/>
      <c r="AA42"/>
      <c r="AB42"/>
      <c r="AC42"/>
      <c r="AD42"/>
    </row>
    <row r="43" spans="21:30" ht="12.75" x14ac:dyDescent="0.2">
      <c r="U43"/>
      <c r="V43"/>
      <c r="W43"/>
      <c r="X43"/>
      <c r="Y43"/>
      <c r="Z43"/>
      <c r="AA43"/>
      <c r="AB43"/>
      <c r="AC43"/>
      <c r="AD43"/>
    </row>
    <row r="44" spans="21:30" ht="12.75" x14ac:dyDescent="0.2">
      <c r="U44"/>
      <c r="V44"/>
      <c r="W44"/>
      <c r="X44"/>
      <c r="Y44"/>
      <c r="Z44"/>
      <c r="AA44"/>
      <c r="AB44"/>
      <c r="AC44"/>
      <c r="AD44"/>
    </row>
    <row r="45" spans="21:30" ht="12.75" x14ac:dyDescent="0.2">
      <c r="U45"/>
      <c r="V45"/>
      <c r="W45"/>
      <c r="X45"/>
      <c r="Y45"/>
      <c r="Z45"/>
      <c r="AA45"/>
      <c r="AB45"/>
      <c r="AC45"/>
      <c r="AD45"/>
    </row>
    <row r="46" spans="21:30" ht="12.75" x14ac:dyDescent="0.2">
      <c r="U46"/>
      <c r="V46"/>
      <c r="W46"/>
      <c r="X46"/>
      <c r="Y46"/>
      <c r="Z46"/>
      <c r="AA46"/>
      <c r="AB46"/>
      <c r="AC46"/>
      <c r="AD46"/>
    </row>
    <row r="47" spans="21:30" ht="12.75" x14ac:dyDescent="0.2">
      <c r="U47"/>
      <c r="V47"/>
      <c r="W47"/>
      <c r="X47"/>
      <c r="Y47"/>
      <c r="Z47"/>
      <c r="AA47"/>
      <c r="AB47"/>
      <c r="AC47"/>
      <c r="AD47"/>
    </row>
    <row r="48" spans="21:30" ht="12.75" x14ac:dyDescent="0.2">
      <c r="U48"/>
      <c r="V48"/>
      <c r="W48"/>
      <c r="X48"/>
      <c r="Y48"/>
      <c r="Z48"/>
      <c r="AA48"/>
      <c r="AB48"/>
      <c r="AC48"/>
      <c r="AD48"/>
    </row>
    <row r="49" spans="21:30" ht="12.75" x14ac:dyDescent="0.2">
      <c r="U49"/>
      <c r="V49"/>
      <c r="W49"/>
      <c r="X49"/>
      <c r="Y49"/>
      <c r="Z49"/>
      <c r="AA49"/>
      <c r="AB49"/>
      <c r="AC49"/>
      <c r="AD49"/>
    </row>
    <row r="50" spans="21:30" ht="12.75" x14ac:dyDescent="0.2">
      <c r="U50"/>
      <c r="V50"/>
      <c r="W50"/>
      <c r="X50"/>
      <c r="Y50"/>
      <c r="Z50"/>
      <c r="AA50"/>
      <c r="AB50"/>
      <c r="AC50"/>
      <c r="AD50"/>
    </row>
    <row r="51" spans="21:30" ht="12.75" x14ac:dyDescent="0.2">
      <c r="U51"/>
      <c r="V51"/>
      <c r="W51"/>
      <c r="X51"/>
      <c r="Y51"/>
      <c r="Z51"/>
      <c r="AA51"/>
      <c r="AB51"/>
      <c r="AC51"/>
      <c r="AD51"/>
    </row>
    <row r="52" spans="21:30" ht="12.75" x14ac:dyDescent="0.2">
      <c r="U52"/>
      <c r="V52"/>
      <c r="W52"/>
      <c r="X52"/>
      <c r="Y52"/>
      <c r="Z52"/>
      <c r="AA52"/>
      <c r="AB52"/>
      <c r="AC52"/>
      <c r="AD52"/>
    </row>
    <row r="53" spans="21:30" ht="12.75" x14ac:dyDescent="0.2">
      <c r="U53"/>
      <c r="V53"/>
      <c r="W53"/>
      <c r="X53"/>
      <c r="Y53"/>
      <c r="Z53"/>
      <c r="AA53"/>
      <c r="AB53"/>
      <c r="AC53"/>
      <c r="AD53"/>
    </row>
    <row r="54" spans="21:30" ht="12.75" x14ac:dyDescent="0.2">
      <c r="U54"/>
      <c r="V54"/>
      <c r="W54"/>
      <c r="X54"/>
      <c r="Y54"/>
      <c r="Z54"/>
      <c r="AA54"/>
      <c r="AB54"/>
      <c r="AC54"/>
      <c r="AD54"/>
    </row>
    <row r="55" spans="21:30" ht="12.75" x14ac:dyDescent="0.2">
      <c r="U55"/>
      <c r="V55"/>
      <c r="W55"/>
      <c r="X55"/>
      <c r="Y55"/>
      <c r="Z55"/>
      <c r="AA55"/>
      <c r="AB55"/>
      <c r="AC55"/>
      <c r="AD55"/>
    </row>
    <row r="56" spans="21:30" ht="12.75" x14ac:dyDescent="0.2">
      <c r="U56"/>
      <c r="V56"/>
      <c r="W56"/>
      <c r="X56"/>
      <c r="Y56"/>
      <c r="Z56"/>
      <c r="AA56"/>
      <c r="AB56"/>
      <c r="AC56"/>
      <c r="AD56"/>
    </row>
    <row r="57" spans="21:30" ht="12.75" x14ac:dyDescent="0.2">
      <c r="U57"/>
      <c r="V57"/>
      <c r="W57"/>
      <c r="X57"/>
      <c r="Y57"/>
      <c r="Z57"/>
      <c r="AA57"/>
      <c r="AB57"/>
      <c r="AC57"/>
      <c r="AD57"/>
    </row>
    <row r="58" spans="21:30" ht="12.75" x14ac:dyDescent="0.2">
      <c r="U58"/>
      <c r="V58"/>
      <c r="W58"/>
      <c r="X58"/>
      <c r="Y58"/>
      <c r="Z58"/>
      <c r="AA58"/>
      <c r="AB58"/>
      <c r="AC58"/>
      <c r="AD58"/>
    </row>
    <row r="59" spans="21:30" ht="12.75" x14ac:dyDescent="0.2">
      <c r="U59"/>
      <c r="V59"/>
      <c r="W59"/>
      <c r="X59"/>
      <c r="Y59"/>
      <c r="Z59"/>
      <c r="AA59"/>
      <c r="AB59"/>
      <c r="AC59"/>
      <c r="AD59"/>
    </row>
    <row r="60" spans="21:30" ht="12.75" x14ac:dyDescent="0.2">
      <c r="U60"/>
      <c r="V60"/>
      <c r="W60"/>
      <c r="X60"/>
      <c r="Y60"/>
      <c r="Z60"/>
      <c r="AA60"/>
      <c r="AB60"/>
      <c r="AC60"/>
      <c r="AD60"/>
    </row>
    <row r="61" spans="21:30" ht="12.75" x14ac:dyDescent="0.2">
      <c r="U61"/>
      <c r="V61"/>
      <c r="W61"/>
      <c r="X61"/>
      <c r="Y61"/>
      <c r="Z61"/>
      <c r="AA61"/>
      <c r="AB61"/>
      <c r="AC61"/>
      <c r="AD61"/>
    </row>
    <row r="62" spans="21:30" ht="12.75" x14ac:dyDescent="0.2">
      <c r="U62"/>
      <c r="V62"/>
      <c r="W62"/>
      <c r="X62"/>
      <c r="Y62"/>
      <c r="Z62"/>
      <c r="AA62"/>
      <c r="AB62"/>
      <c r="AC62"/>
      <c r="AD62"/>
    </row>
    <row r="63" spans="21:30" ht="12.75" x14ac:dyDescent="0.2">
      <c r="U63"/>
      <c r="V63"/>
      <c r="W63"/>
      <c r="X63"/>
      <c r="Y63"/>
      <c r="Z63"/>
      <c r="AA63"/>
      <c r="AB63"/>
      <c r="AC63"/>
      <c r="AD63"/>
    </row>
    <row r="64" spans="21:30" ht="12.75" x14ac:dyDescent="0.2">
      <c r="U64"/>
      <c r="V64"/>
      <c r="W64"/>
      <c r="X64"/>
      <c r="Y64"/>
      <c r="Z64"/>
      <c r="AA64"/>
      <c r="AB64"/>
      <c r="AC64"/>
      <c r="AD64"/>
    </row>
    <row r="65" spans="21:30" ht="12.75" x14ac:dyDescent="0.2">
      <c r="U65"/>
      <c r="V65"/>
      <c r="W65"/>
      <c r="X65"/>
      <c r="Y65"/>
      <c r="Z65"/>
      <c r="AA65"/>
      <c r="AB65"/>
      <c r="AC65"/>
      <c r="AD65"/>
    </row>
    <row r="66" spans="21:30" ht="12.75" x14ac:dyDescent="0.2">
      <c r="U66"/>
      <c r="V66"/>
      <c r="W66"/>
      <c r="X66"/>
      <c r="Y66"/>
      <c r="Z66"/>
      <c r="AA66"/>
      <c r="AB66"/>
      <c r="AC66"/>
      <c r="AD66"/>
    </row>
    <row r="67" spans="21:30" ht="12.75" x14ac:dyDescent="0.2">
      <c r="U67"/>
      <c r="V67"/>
      <c r="W67"/>
      <c r="X67"/>
      <c r="Y67"/>
      <c r="Z67"/>
      <c r="AA67"/>
      <c r="AB67"/>
      <c r="AC67"/>
      <c r="AD67"/>
    </row>
    <row r="68" spans="21:30" ht="12.75" x14ac:dyDescent="0.2">
      <c r="U68"/>
      <c r="V68"/>
      <c r="W68"/>
      <c r="X68"/>
      <c r="Y68"/>
      <c r="Z68"/>
      <c r="AA68"/>
      <c r="AB68"/>
      <c r="AC68"/>
      <c r="AD68"/>
    </row>
  </sheetData>
  <mergeCells count="2">
    <mergeCell ref="B2:T2"/>
    <mergeCell ref="B3:T3"/>
  </mergeCells>
  <pageMargins left="0.25" right="0.25" top="0.75" bottom="0.75" header="0.3" footer="0.3"/>
  <pageSetup scale="8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1"/>
  <sheetViews>
    <sheetView topLeftCell="B2" workbookViewId="0">
      <selection activeCell="L41" sqref="L41"/>
    </sheetView>
  </sheetViews>
  <sheetFormatPr defaultRowHeight="12.75" x14ac:dyDescent="0.2"/>
  <cols>
    <col min="1" max="1" width="9.140625" style="71" hidden="1" customWidth="1"/>
    <col min="2" max="2" width="11.28515625" style="71" customWidth="1"/>
    <col min="3" max="3" width="14.140625" style="71" customWidth="1"/>
    <col min="4" max="4" width="11" style="71" customWidth="1"/>
    <col min="5" max="5" width="27" style="71" customWidth="1"/>
    <col min="6" max="6" width="7.7109375" style="71" customWidth="1"/>
    <col min="7" max="7" width="9" style="71" customWidth="1"/>
    <col min="8" max="8" width="10" style="71" customWidth="1"/>
    <col min="9" max="9" width="5.5703125" style="71" customWidth="1"/>
    <col min="10" max="10" width="10.85546875" style="71" customWidth="1"/>
    <col min="11" max="11" width="7.7109375" style="71" customWidth="1"/>
    <col min="12" max="12" width="14.5703125" style="72" customWidth="1"/>
    <col min="13" max="13" width="26.85546875" style="71" customWidth="1"/>
    <col min="14" max="14" width="10.140625" style="71" customWidth="1"/>
    <col min="15" max="16384" width="9.140625" style="71"/>
  </cols>
  <sheetData>
    <row r="1" spans="1:14" hidden="1" x14ac:dyDescent="0.2">
      <c r="B1" s="71" t="s">
        <v>257</v>
      </c>
      <c r="C1" s="71" t="s">
        <v>256</v>
      </c>
      <c r="D1" s="71" t="s">
        <v>255</v>
      </c>
      <c r="E1" s="71" t="s">
        <v>254</v>
      </c>
      <c r="F1" s="71" t="s">
        <v>253</v>
      </c>
      <c r="G1" s="71" t="s">
        <v>252</v>
      </c>
      <c r="H1" s="71" t="s">
        <v>251</v>
      </c>
      <c r="I1" s="71" t="s">
        <v>250</v>
      </c>
      <c r="J1" s="71" t="s">
        <v>249</v>
      </c>
      <c r="K1" s="71" t="s">
        <v>248</v>
      </c>
      <c r="L1" s="72" t="s">
        <v>247</v>
      </c>
      <c r="M1" s="73" t="s">
        <v>246</v>
      </c>
      <c r="N1" s="71" t="s">
        <v>245</v>
      </c>
    </row>
    <row r="2" spans="1:14" ht="15.75" x14ac:dyDescent="0.25">
      <c r="B2" s="82" t="s">
        <v>244</v>
      </c>
      <c r="M2" s="73"/>
    </row>
    <row r="3" spans="1:14" x14ac:dyDescent="0.2">
      <c r="M3" s="73" t="s">
        <v>243</v>
      </c>
    </row>
    <row r="4" spans="1:14" x14ac:dyDescent="0.2">
      <c r="A4" s="71" t="s">
        <v>242</v>
      </c>
      <c r="B4" s="81" t="s">
        <v>241</v>
      </c>
      <c r="C4" s="81" t="s">
        <v>240</v>
      </c>
      <c r="D4" s="81" t="s">
        <v>239</v>
      </c>
      <c r="E4" s="81" t="s">
        <v>238</v>
      </c>
      <c r="F4" s="81" t="s">
        <v>237</v>
      </c>
      <c r="G4" s="81" t="s">
        <v>236</v>
      </c>
      <c r="H4" s="81" t="s">
        <v>235</v>
      </c>
      <c r="I4" s="81" t="s">
        <v>234</v>
      </c>
      <c r="J4" s="81" t="s">
        <v>233</v>
      </c>
      <c r="K4" s="81" t="s">
        <v>232</v>
      </c>
      <c r="L4" s="77" t="s">
        <v>231</v>
      </c>
      <c r="M4" s="76" t="s">
        <v>56</v>
      </c>
      <c r="N4" s="81" t="s">
        <v>230</v>
      </c>
    </row>
    <row r="5" spans="1:14" x14ac:dyDescent="0.2">
      <c r="A5" s="71" t="s">
        <v>229</v>
      </c>
      <c r="B5" s="71" t="s">
        <v>228</v>
      </c>
      <c r="C5" s="71" t="s">
        <v>227</v>
      </c>
      <c r="D5" s="71" t="s">
        <v>193</v>
      </c>
      <c r="E5" s="71" t="s">
        <v>192</v>
      </c>
      <c r="G5" s="80" t="s">
        <v>186</v>
      </c>
      <c r="H5" s="80" t="s">
        <v>134</v>
      </c>
      <c r="I5" s="71" t="s">
        <v>48</v>
      </c>
      <c r="J5" s="71" t="s">
        <v>58</v>
      </c>
      <c r="L5" s="72">
        <v>187061.92</v>
      </c>
      <c r="M5" s="73" t="s">
        <v>226</v>
      </c>
      <c r="N5" s="78" t="s">
        <v>181</v>
      </c>
    </row>
    <row r="6" spans="1:14" x14ac:dyDescent="0.2">
      <c r="B6" s="71" t="s">
        <v>225</v>
      </c>
      <c r="C6" s="71" t="s">
        <v>224</v>
      </c>
      <c r="D6" s="71" t="s">
        <v>193</v>
      </c>
      <c r="E6" s="71" t="s">
        <v>192</v>
      </c>
      <c r="G6" s="80" t="s">
        <v>186</v>
      </c>
      <c r="H6" s="80" t="s">
        <v>134</v>
      </c>
      <c r="I6" s="71" t="s">
        <v>48</v>
      </c>
      <c r="J6" s="71" t="s">
        <v>58</v>
      </c>
      <c r="L6" s="72">
        <v>187061.92</v>
      </c>
      <c r="M6" s="73" t="s">
        <v>223</v>
      </c>
      <c r="N6" s="78" t="s">
        <v>177</v>
      </c>
    </row>
    <row r="7" spans="1:14" x14ac:dyDescent="0.2">
      <c r="B7" s="71" t="s">
        <v>222</v>
      </c>
      <c r="C7" s="71" t="s">
        <v>221</v>
      </c>
      <c r="D7" s="71" t="s">
        <v>193</v>
      </c>
      <c r="E7" s="71" t="s">
        <v>192</v>
      </c>
      <c r="G7" s="80" t="s">
        <v>186</v>
      </c>
      <c r="H7" s="80" t="s">
        <v>134</v>
      </c>
      <c r="I7" s="71" t="s">
        <v>48</v>
      </c>
      <c r="J7" s="71" t="s">
        <v>58</v>
      </c>
      <c r="L7" s="72">
        <v>187061.92</v>
      </c>
      <c r="M7" s="73" t="s">
        <v>220</v>
      </c>
      <c r="N7" s="78" t="s">
        <v>177</v>
      </c>
    </row>
    <row r="8" spans="1:14" x14ac:dyDescent="0.2">
      <c r="B8" s="71" t="s">
        <v>219</v>
      </c>
      <c r="C8" s="71" t="s">
        <v>218</v>
      </c>
      <c r="D8" s="71" t="s">
        <v>193</v>
      </c>
      <c r="E8" s="71" t="s">
        <v>192</v>
      </c>
      <c r="G8" s="80" t="s">
        <v>186</v>
      </c>
      <c r="H8" s="80" t="s">
        <v>134</v>
      </c>
      <c r="I8" s="71" t="s">
        <v>48</v>
      </c>
      <c r="J8" s="71" t="s">
        <v>58</v>
      </c>
      <c r="L8" s="72">
        <v>187061.92</v>
      </c>
      <c r="M8" s="73" t="s">
        <v>217</v>
      </c>
      <c r="N8" s="78" t="s">
        <v>169</v>
      </c>
    </row>
    <row r="9" spans="1:14" x14ac:dyDescent="0.2">
      <c r="B9" s="71" t="s">
        <v>216</v>
      </c>
      <c r="C9" s="71" t="s">
        <v>215</v>
      </c>
      <c r="D9" s="71" t="s">
        <v>193</v>
      </c>
      <c r="E9" s="71" t="s">
        <v>192</v>
      </c>
      <c r="G9" s="80" t="s">
        <v>186</v>
      </c>
      <c r="H9" s="80" t="s">
        <v>134</v>
      </c>
      <c r="I9" s="71" t="s">
        <v>48</v>
      </c>
      <c r="J9" s="71" t="s">
        <v>58</v>
      </c>
      <c r="L9" s="72">
        <v>187061.92</v>
      </c>
      <c r="M9" s="73" t="s">
        <v>214</v>
      </c>
      <c r="N9" s="78" t="s">
        <v>165</v>
      </c>
    </row>
    <row r="10" spans="1:14" x14ac:dyDescent="0.2">
      <c r="B10" s="71" t="s">
        <v>213</v>
      </c>
      <c r="C10" s="71" t="s">
        <v>212</v>
      </c>
      <c r="D10" s="71" t="s">
        <v>193</v>
      </c>
      <c r="E10" s="71" t="s">
        <v>192</v>
      </c>
      <c r="G10" s="80" t="s">
        <v>186</v>
      </c>
      <c r="H10" s="80" t="s">
        <v>134</v>
      </c>
      <c r="I10" s="71" t="s">
        <v>48</v>
      </c>
      <c r="J10" s="71" t="s">
        <v>58</v>
      </c>
      <c r="L10" s="72">
        <v>187061.92</v>
      </c>
      <c r="M10" s="73" t="s">
        <v>211</v>
      </c>
      <c r="N10" s="78" t="s">
        <v>161</v>
      </c>
    </row>
    <row r="11" spans="1:14" x14ac:dyDescent="0.2">
      <c r="B11" s="71" t="s">
        <v>210</v>
      </c>
      <c r="C11" s="71" t="s">
        <v>209</v>
      </c>
      <c r="D11" s="71" t="s">
        <v>193</v>
      </c>
      <c r="E11" s="71" t="s">
        <v>192</v>
      </c>
      <c r="G11" s="80" t="s">
        <v>186</v>
      </c>
      <c r="H11" s="80" t="s">
        <v>134</v>
      </c>
      <c r="I11" s="71" t="s">
        <v>48</v>
      </c>
      <c r="J11" s="71" t="s">
        <v>58</v>
      </c>
      <c r="L11" s="72">
        <v>187061.92</v>
      </c>
      <c r="M11" s="73" t="s">
        <v>208</v>
      </c>
      <c r="N11" s="78" t="s">
        <v>157</v>
      </c>
    </row>
    <row r="12" spans="1:14" x14ac:dyDescent="0.2">
      <c r="B12" s="71" t="s">
        <v>207</v>
      </c>
      <c r="C12" s="71" t="s">
        <v>206</v>
      </c>
      <c r="D12" s="71" t="s">
        <v>193</v>
      </c>
      <c r="E12" s="71" t="s">
        <v>192</v>
      </c>
      <c r="G12" s="80" t="s">
        <v>186</v>
      </c>
      <c r="H12" s="80" t="s">
        <v>134</v>
      </c>
      <c r="I12" s="71" t="s">
        <v>48</v>
      </c>
      <c r="J12" s="71" t="s">
        <v>58</v>
      </c>
      <c r="L12" s="72">
        <v>187061.92</v>
      </c>
      <c r="M12" s="73" t="s">
        <v>205</v>
      </c>
      <c r="N12" s="78" t="s">
        <v>153</v>
      </c>
    </row>
    <row r="13" spans="1:14" x14ac:dyDescent="0.2">
      <c r="B13" s="71" t="s">
        <v>204</v>
      </c>
      <c r="C13" s="71" t="s">
        <v>203</v>
      </c>
      <c r="D13" s="71" t="s">
        <v>193</v>
      </c>
      <c r="E13" s="71" t="s">
        <v>192</v>
      </c>
      <c r="G13" s="80" t="s">
        <v>186</v>
      </c>
      <c r="H13" s="80" t="s">
        <v>134</v>
      </c>
      <c r="I13" s="71" t="s">
        <v>48</v>
      </c>
      <c r="J13" s="71" t="s">
        <v>58</v>
      </c>
      <c r="L13" s="72">
        <v>187061.92</v>
      </c>
      <c r="M13" s="73" t="s">
        <v>202</v>
      </c>
      <c r="N13" s="78" t="s">
        <v>149</v>
      </c>
    </row>
    <row r="14" spans="1:14" x14ac:dyDescent="0.2">
      <c r="B14" s="71" t="s">
        <v>201</v>
      </c>
      <c r="C14" s="71" t="s">
        <v>200</v>
      </c>
      <c r="D14" s="71" t="s">
        <v>193</v>
      </c>
      <c r="E14" s="71" t="s">
        <v>192</v>
      </c>
      <c r="G14" s="80" t="s">
        <v>186</v>
      </c>
      <c r="H14" s="80" t="s">
        <v>134</v>
      </c>
      <c r="I14" s="71" t="s">
        <v>48</v>
      </c>
      <c r="J14" s="71" t="s">
        <v>58</v>
      </c>
      <c r="L14" s="72">
        <v>187061.92</v>
      </c>
      <c r="M14" s="73" t="s">
        <v>199</v>
      </c>
      <c r="N14" s="78" t="s">
        <v>145</v>
      </c>
    </row>
    <row r="15" spans="1:14" x14ac:dyDescent="0.2">
      <c r="B15" s="71" t="s">
        <v>198</v>
      </c>
      <c r="C15" s="71" t="s">
        <v>197</v>
      </c>
      <c r="D15" s="71" t="s">
        <v>193</v>
      </c>
      <c r="E15" s="71" t="s">
        <v>192</v>
      </c>
      <c r="G15" s="80" t="s">
        <v>186</v>
      </c>
      <c r="H15" s="80" t="s">
        <v>134</v>
      </c>
      <c r="I15" s="71" t="s">
        <v>48</v>
      </c>
      <c r="J15" s="71" t="s">
        <v>58</v>
      </c>
      <c r="L15" s="72">
        <v>187061.92</v>
      </c>
      <c r="M15" s="73" t="s">
        <v>196</v>
      </c>
      <c r="N15" s="78" t="s">
        <v>140</v>
      </c>
    </row>
    <row r="16" spans="1:14" x14ac:dyDescent="0.2">
      <c r="B16" s="71" t="s">
        <v>195</v>
      </c>
      <c r="C16" s="71" t="s">
        <v>194</v>
      </c>
      <c r="D16" s="71" t="s">
        <v>193</v>
      </c>
      <c r="E16" s="71" t="s">
        <v>192</v>
      </c>
      <c r="G16" s="80" t="s">
        <v>186</v>
      </c>
      <c r="H16" s="80" t="s">
        <v>134</v>
      </c>
      <c r="I16" s="71" t="s">
        <v>48</v>
      </c>
      <c r="J16" s="71" t="s">
        <v>58</v>
      </c>
      <c r="L16" s="79">
        <v>188287.66</v>
      </c>
      <c r="M16" s="73" t="s">
        <v>191</v>
      </c>
      <c r="N16" s="78" t="s">
        <v>98</v>
      </c>
    </row>
    <row r="17" spans="2:14" x14ac:dyDescent="0.2">
      <c r="G17" s="80"/>
      <c r="H17" s="80"/>
      <c r="L17" s="74">
        <f>SUM(L5:L16)</f>
        <v>2245968.7799999998</v>
      </c>
      <c r="M17" s="73"/>
      <c r="N17" s="78"/>
    </row>
    <row r="18" spans="2:14" x14ac:dyDescent="0.2">
      <c r="G18" s="80"/>
      <c r="H18" s="80"/>
      <c r="M18" s="73"/>
      <c r="N18" s="78"/>
    </row>
    <row r="19" spans="2:14" x14ac:dyDescent="0.2">
      <c r="B19" s="71" t="s">
        <v>190</v>
      </c>
      <c r="C19" s="71" t="s">
        <v>189</v>
      </c>
      <c r="D19" s="71" t="s">
        <v>188</v>
      </c>
      <c r="E19" s="71" t="s">
        <v>187</v>
      </c>
      <c r="G19" s="80" t="s">
        <v>186</v>
      </c>
      <c r="H19" s="80" t="s">
        <v>134</v>
      </c>
      <c r="I19" s="71" t="s">
        <v>48</v>
      </c>
      <c r="J19" s="71" t="s">
        <v>58</v>
      </c>
      <c r="L19" s="72">
        <v>1283.25</v>
      </c>
      <c r="M19" s="73" t="s">
        <v>185</v>
      </c>
      <c r="N19" s="78" t="s">
        <v>181</v>
      </c>
    </row>
    <row r="20" spans="2:14" x14ac:dyDescent="0.2">
      <c r="G20" s="80"/>
      <c r="H20" s="80"/>
      <c r="M20" s="73"/>
      <c r="N20" s="78"/>
    </row>
    <row r="21" spans="2:14" x14ac:dyDescent="0.2">
      <c r="B21" s="71" t="s">
        <v>184</v>
      </c>
      <c r="C21" s="71" t="s">
        <v>183</v>
      </c>
      <c r="D21" s="71" t="s">
        <v>137</v>
      </c>
      <c r="E21" s="71" t="s">
        <v>136</v>
      </c>
      <c r="G21" s="80" t="s">
        <v>135</v>
      </c>
      <c r="H21" s="80" t="s">
        <v>134</v>
      </c>
      <c r="I21" s="71" t="s">
        <v>48</v>
      </c>
      <c r="J21" s="71" t="s">
        <v>58</v>
      </c>
      <c r="L21" s="72">
        <v>461511.36</v>
      </c>
      <c r="M21" s="73" t="s">
        <v>182</v>
      </c>
      <c r="N21" s="78" t="s">
        <v>181</v>
      </c>
    </row>
    <row r="22" spans="2:14" x14ac:dyDescent="0.2">
      <c r="B22" s="71" t="s">
        <v>180</v>
      </c>
      <c r="C22" s="71" t="s">
        <v>179</v>
      </c>
      <c r="D22" s="71" t="s">
        <v>137</v>
      </c>
      <c r="E22" s="71" t="s">
        <v>136</v>
      </c>
      <c r="G22" s="80" t="s">
        <v>135</v>
      </c>
      <c r="H22" s="80" t="s">
        <v>134</v>
      </c>
      <c r="I22" s="71" t="s">
        <v>48</v>
      </c>
      <c r="J22" s="71" t="s">
        <v>58</v>
      </c>
      <c r="L22" s="72">
        <v>371365.83</v>
      </c>
      <c r="M22" s="73" t="s">
        <v>178</v>
      </c>
      <c r="N22" s="78" t="s">
        <v>177</v>
      </c>
    </row>
    <row r="23" spans="2:14" x14ac:dyDescent="0.2">
      <c r="B23" s="71" t="s">
        <v>176</v>
      </c>
      <c r="C23" s="71" t="s">
        <v>175</v>
      </c>
      <c r="D23" s="71" t="s">
        <v>137</v>
      </c>
      <c r="E23" s="71" t="s">
        <v>136</v>
      </c>
      <c r="G23" s="80" t="s">
        <v>135</v>
      </c>
      <c r="H23" s="80" t="s">
        <v>134</v>
      </c>
      <c r="I23" s="71" t="s">
        <v>48</v>
      </c>
      <c r="J23" s="71" t="s">
        <v>58</v>
      </c>
      <c r="L23" s="72">
        <v>398645.83</v>
      </c>
      <c r="M23" s="73" t="s">
        <v>174</v>
      </c>
      <c r="N23" s="78" t="s">
        <v>173</v>
      </c>
    </row>
    <row r="24" spans="2:14" x14ac:dyDescent="0.2">
      <c r="B24" s="71" t="s">
        <v>172</v>
      </c>
      <c r="C24" s="71" t="s">
        <v>171</v>
      </c>
      <c r="D24" s="71" t="s">
        <v>137</v>
      </c>
      <c r="E24" s="71" t="s">
        <v>136</v>
      </c>
      <c r="G24" s="80" t="s">
        <v>135</v>
      </c>
      <c r="H24" s="80" t="s">
        <v>134</v>
      </c>
      <c r="I24" s="71" t="s">
        <v>48</v>
      </c>
      <c r="J24" s="71" t="s">
        <v>58</v>
      </c>
      <c r="L24" s="72">
        <v>-340999.52</v>
      </c>
      <c r="M24" s="73" t="s">
        <v>170</v>
      </c>
      <c r="N24" s="78" t="s">
        <v>169</v>
      </c>
    </row>
    <row r="25" spans="2:14" x14ac:dyDescent="0.2">
      <c r="B25" s="71" t="s">
        <v>172</v>
      </c>
      <c r="C25" s="71" t="s">
        <v>171</v>
      </c>
      <c r="D25" s="71" t="s">
        <v>137</v>
      </c>
      <c r="E25" s="71" t="s">
        <v>136</v>
      </c>
      <c r="G25" s="80" t="s">
        <v>135</v>
      </c>
      <c r="H25" s="80" t="s">
        <v>134</v>
      </c>
      <c r="I25" s="71" t="s">
        <v>48</v>
      </c>
      <c r="J25" s="71" t="s">
        <v>58</v>
      </c>
      <c r="L25" s="72">
        <v>340999.52</v>
      </c>
      <c r="M25" s="73" t="s">
        <v>170</v>
      </c>
      <c r="N25" s="78" t="s">
        <v>169</v>
      </c>
    </row>
    <row r="26" spans="2:14" x14ac:dyDescent="0.2">
      <c r="B26" s="71" t="s">
        <v>172</v>
      </c>
      <c r="C26" s="71" t="s">
        <v>171</v>
      </c>
      <c r="D26" s="71" t="s">
        <v>137</v>
      </c>
      <c r="E26" s="71" t="s">
        <v>136</v>
      </c>
      <c r="G26" s="80" t="s">
        <v>135</v>
      </c>
      <c r="H26" s="80" t="s">
        <v>134</v>
      </c>
      <c r="I26" s="71" t="s">
        <v>48</v>
      </c>
      <c r="J26" s="71" t="s">
        <v>58</v>
      </c>
      <c r="L26" s="72">
        <v>340999.52</v>
      </c>
      <c r="M26" s="73" t="s">
        <v>170</v>
      </c>
      <c r="N26" s="78" t="s">
        <v>169</v>
      </c>
    </row>
    <row r="27" spans="2:14" x14ac:dyDescent="0.2">
      <c r="B27" s="71" t="s">
        <v>168</v>
      </c>
      <c r="C27" s="71" t="s">
        <v>167</v>
      </c>
      <c r="D27" s="71" t="s">
        <v>137</v>
      </c>
      <c r="E27" s="71" t="s">
        <v>136</v>
      </c>
      <c r="G27" s="80" t="s">
        <v>135</v>
      </c>
      <c r="H27" s="80" t="s">
        <v>134</v>
      </c>
      <c r="I27" s="71" t="s">
        <v>48</v>
      </c>
      <c r="J27" s="71" t="s">
        <v>58</v>
      </c>
      <c r="L27" s="72">
        <v>376338</v>
      </c>
      <c r="M27" s="73" t="s">
        <v>166</v>
      </c>
      <c r="N27" s="78" t="s">
        <v>165</v>
      </c>
    </row>
    <row r="28" spans="2:14" x14ac:dyDescent="0.2">
      <c r="B28" s="71" t="s">
        <v>164</v>
      </c>
      <c r="C28" s="71" t="s">
        <v>163</v>
      </c>
      <c r="D28" s="71" t="s">
        <v>137</v>
      </c>
      <c r="E28" s="71" t="s">
        <v>136</v>
      </c>
      <c r="G28" s="80" t="s">
        <v>135</v>
      </c>
      <c r="H28" s="80" t="s">
        <v>134</v>
      </c>
      <c r="I28" s="71" t="s">
        <v>48</v>
      </c>
      <c r="J28" s="71" t="s">
        <v>58</v>
      </c>
      <c r="L28" s="72">
        <v>405309.04</v>
      </c>
      <c r="M28" s="73" t="s">
        <v>162</v>
      </c>
      <c r="N28" s="78" t="s">
        <v>161</v>
      </c>
    </row>
    <row r="29" spans="2:14" x14ac:dyDescent="0.2">
      <c r="B29" s="71" t="s">
        <v>160</v>
      </c>
      <c r="C29" s="71" t="s">
        <v>159</v>
      </c>
      <c r="D29" s="71" t="s">
        <v>137</v>
      </c>
      <c r="E29" s="71" t="s">
        <v>136</v>
      </c>
      <c r="G29" s="80" t="s">
        <v>135</v>
      </c>
      <c r="H29" s="80" t="s">
        <v>134</v>
      </c>
      <c r="I29" s="71" t="s">
        <v>48</v>
      </c>
      <c r="J29" s="71" t="s">
        <v>58</v>
      </c>
      <c r="L29" s="72">
        <v>462887.4</v>
      </c>
      <c r="M29" s="73" t="s">
        <v>158</v>
      </c>
      <c r="N29" s="78" t="s">
        <v>157</v>
      </c>
    </row>
    <row r="30" spans="2:14" x14ac:dyDescent="0.2">
      <c r="B30" s="71" t="s">
        <v>156</v>
      </c>
      <c r="C30" s="71" t="s">
        <v>155</v>
      </c>
      <c r="D30" s="71" t="s">
        <v>137</v>
      </c>
      <c r="E30" s="71" t="s">
        <v>136</v>
      </c>
      <c r="G30" s="80" t="s">
        <v>135</v>
      </c>
      <c r="H30" s="80" t="s">
        <v>134</v>
      </c>
      <c r="I30" s="71" t="s">
        <v>48</v>
      </c>
      <c r="J30" s="71" t="s">
        <v>58</v>
      </c>
      <c r="L30" s="72">
        <v>430616.78</v>
      </c>
      <c r="M30" s="73" t="s">
        <v>154</v>
      </c>
      <c r="N30" s="78" t="s">
        <v>153</v>
      </c>
    </row>
    <row r="31" spans="2:14" x14ac:dyDescent="0.2">
      <c r="B31" s="71" t="s">
        <v>152</v>
      </c>
      <c r="C31" s="71" t="s">
        <v>151</v>
      </c>
      <c r="D31" s="71" t="s">
        <v>137</v>
      </c>
      <c r="E31" s="71" t="s">
        <v>136</v>
      </c>
      <c r="G31" s="80" t="s">
        <v>135</v>
      </c>
      <c r="H31" s="80" t="s">
        <v>134</v>
      </c>
      <c r="I31" s="71" t="s">
        <v>48</v>
      </c>
      <c r="J31" s="71" t="s">
        <v>58</v>
      </c>
      <c r="L31" s="72">
        <v>363489.62</v>
      </c>
      <c r="M31" s="73" t="s">
        <v>150</v>
      </c>
      <c r="N31" s="78" t="s">
        <v>149</v>
      </c>
    </row>
    <row r="32" spans="2:14" x14ac:dyDescent="0.2">
      <c r="B32" s="71" t="s">
        <v>148</v>
      </c>
      <c r="C32" s="71" t="s">
        <v>147</v>
      </c>
      <c r="D32" s="71" t="s">
        <v>137</v>
      </c>
      <c r="E32" s="71" t="s">
        <v>136</v>
      </c>
      <c r="G32" s="80" t="s">
        <v>135</v>
      </c>
      <c r="H32" s="80" t="s">
        <v>134</v>
      </c>
      <c r="I32" s="71" t="s">
        <v>48</v>
      </c>
      <c r="J32" s="71" t="s">
        <v>58</v>
      </c>
      <c r="L32" s="72">
        <v>-318340.90000000002</v>
      </c>
      <c r="M32" s="73" t="s">
        <v>146</v>
      </c>
      <c r="N32" s="78" t="s">
        <v>145</v>
      </c>
    </row>
    <row r="33" spans="1:14" x14ac:dyDescent="0.2">
      <c r="B33" s="71" t="s">
        <v>148</v>
      </c>
      <c r="C33" s="71" t="s">
        <v>147</v>
      </c>
      <c r="D33" s="71" t="s">
        <v>137</v>
      </c>
      <c r="E33" s="71" t="s">
        <v>136</v>
      </c>
      <c r="G33" s="80" t="s">
        <v>135</v>
      </c>
      <c r="H33" s="80" t="s">
        <v>134</v>
      </c>
      <c r="I33" s="71" t="s">
        <v>48</v>
      </c>
      <c r="J33" s="71" t="s">
        <v>58</v>
      </c>
      <c r="L33" s="72">
        <v>318340.90000000002</v>
      </c>
      <c r="M33" s="73" t="s">
        <v>146</v>
      </c>
      <c r="N33" s="78" t="s">
        <v>145</v>
      </c>
    </row>
    <row r="34" spans="1:14" x14ac:dyDescent="0.2">
      <c r="B34" s="71" t="s">
        <v>148</v>
      </c>
      <c r="C34" s="71" t="s">
        <v>147</v>
      </c>
      <c r="D34" s="71" t="s">
        <v>137</v>
      </c>
      <c r="E34" s="71" t="s">
        <v>136</v>
      </c>
      <c r="G34" s="80" t="s">
        <v>135</v>
      </c>
      <c r="H34" s="80" t="s">
        <v>134</v>
      </c>
      <c r="I34" s="71" t="s">
        <v>48</v>
      </c>
      <c r="J34" s="71" t="s">
        <v>58</v>
      </c>
      <c r="L34" s="72">
        <v>317264.77</v>
      </c>
      <c r="M34" s="73" t="s">
        <v>146</v>
      </c>
      <c r="N34" s="78" t="s">
        <v>145</v>
      </c>
    </row>
    <row r="35" spans="1:14" x14ac:dyDescent="0.2">
      <c r="B35" s="71" t="s">
        <v>143</v>
      </c>
      <c r="C35" s="71" t="s">
        <v>142</v>
      </c>
      <c r="D35" s="71" t="s">
        <v>137</v>
      </c>
      <c r="E35" s="71" t="s">
        <v>136</v>
      </c>
      <c r="G35" s="80" t="s">
        <v>135</v>
      </c>
      <c r="H35" s="80" t="s">
        <v>134</v>
      </c>
      <c r="I35" s="71" t="s">
        <v>48</v>
      </c>
      <c r="J35" s="71" t="s">
        <v>58</v>
      </c>
      <c r="L35" s="72">
        <v>343707.19</v>
      </c>
      <c r="M35" s="73" t="s">
        <v>144</v>
      </c>
      <c r="N35" s="78" t="s">
        <v>140</v>
      </c>
    </row>
    <row r="36" spans="1:14" x14ac:dyDescent="0.2">
      <c r="B36" s="71" t="s">
        <v>143</v>
      </c>
      <c r="C36" s="71" t="s">
        <v>142</v>
      </c>
      <c r="D36" s="71" t="s">
        <v>137</v>
      </c>
      <c r="E36" s="71" t="s">
        <v>136</v>
      </c>
      <c r="G36" s="80" t="s">
        <v>135</v>
      </c>
      <c r="H36" s="80" t="s">
        <v>134</v>
      </c>
      <c r="I36" s="71" t="s">
        <v>48</v>
      </c>
      <c r="J36" s="71" t="s">
        <v>58</v>
      </c>
      <c r="L36" s="72">
        <v>5000</v>
      </c>
      <c r="M36" s="73" t="s">
        <v>141</v>
      </c>
      <c r="N36" s="78" t="s">
        <v>140</v>
      </c>
    </row>
    <row r="37" spans="1:14" x14ac:dyDescent="0.2">
      <c r="B37" s="71" t="s">
        <v>139</v>
      </c>
      <c r="C37" s="71" t="s">
        <v>138</v>
      </c>
      <c r="D37" s="71" t="s">
        <v>137</v>
      </c>
      <c r="E37" s="71" t="s">
        <v>136</v>
      </c>
      <c r="G37" s="80" t="s">
        <v>135</v>
      </c>
      <c r="H37" s="80" t="s">
        <v>134</v>
      </c>
      <c r="I37" s="71" t="s">
        <v>48</v>
      </c>
      <c r="J37" s="71" t="s">
        <v>58</v>
      </c>
      <c r="L37" s="79">
        <v>452918.93</v>
      </c>
      <c r="M37" s="73" t="s">
        <v>133</v>
      </c>
      <c r="N37" s="78" t="s">
        <v>98</v>
      </c>
    </row>
    <row r="38" spans="1:14" x14ac:dyDescent="0.2">
      <c r="L38" s="77">
        <f>SUM(L21:L37)</f>
        <v>4730054.2699999996</v>
      </c>
      <c r="M38" s="76" t="s">
        <v>132</v>
      </c>
    </row>
    <row r="39" spans="1:14" x14ac:dyDescent="0.2">
      <c r="A39" s="71" t="s">
        <v>131</v>
      </c>
      <c r="L39" s="71"/>
      <c r="M39" s="75"/>
    </row>
    <row r="40" spans="1:14" x14ac:dyDescent="0.2">
      <c r="M40" s="73"/>
    </row>
    <row r="41" spans="1:14" x14ac:dyDescent="0.2">
      <c r="L41" s="74">
        <f>SUBTOTAL(9,L5:L37)-L17</f>
        <v>6977306.3000000007</v>
      </c>
      <c r="M41" s="73"/>
    </row>
    <row r="42" spans="1:14" x14ac:dyDescent="0.2">
      <c r="M42" s="73"/>
    </row>
    <row r="43" spans="1:14" x14ac:dyDescent="0.2">
      <c r="M43" s="73"/>
    </row>
    <row r="44" spans="1:14" x14ac:dyDescent="0.2">
      <c r="M44" s="73"/>
    </row>
    <row r="45" spans="1:14" x14ac:dyDescent="0.2">
      <c r="M45" s="73"/>
    </row>
    <row r="46" spans="1:14" x14ac:dyDescent="0.2">
      <c r="M46" s="73"/>
    </row>
    <row r="47" spans="1:14" x14ac:dyDescent="0.2">
      <c r="M47" s="73"/>
    </row>
    <row r="48" spans="1:14" x14ac:dyDescent="0.2">
      <c r="M48" s="73"/>
    </row>
    <row r="49" spans="13:13" x14ac:dyDescent="0.2">
      <c r="M49" s="73"/>
    </row>
    <row r="50" spans="13:13" x14ac:dyDescent="0.2">
      <c r="M50" s="73"/>
    </row>
    <row r="51" spans="13:13" x14ac:dyDescent="0.2">
      <c r="M51" s="73"/>
    </row>
  </sheetData>
  <pageMargins left="0.75" right="0.75" top="1" bottom="1" header="0.5" footer="0.5"/>
  <pageSetup orientation="portrait" blackAndWhite="1" horizontalDpi="4294967292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Generation</vt:lpstr>
      <vt:lpstr>Load</vt:lpstr>
      <vt:lpstr>Form20-132</vt:lpstr>
      <vt:lpstr>Form20-066</vt:lpstr>
      <vt:lpstr>066</vt:lpstr>
      <vt:lpstr>'Form20-066'!ASD</vt:lpstr>
      <vt:lpstr>'Form20-132'!ASD</vt:lpstr>
      <vt:lpstr>'Form20-066'!Print_Area</vt:lpstr>
      <vt:lpstr>'Form20-132'!Print_Area</vt:lpstr>
      <vt:lpstr>'Form20-066'!Print_Titles</vt:lpstr>
      <vt:lpstr>'Form20-132'!Print_Titles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Matt Malone</cp:lastModifiedBy>
  <cp:lastPrinted>2018-03-21T14:47:02Z</cp:lastPrinted>
  <dcterms:created xsi:type="dcterms:W3CDTF">2017-03-14T17:42:06Z</dcterms:created>
  <dcterms:modified xsi:type="dcterms:W3CDTF">2018-05-14T14:42:42Z</dcterms:modified>
</cp:coreProperties>
</file>