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462918\AppData\Local\Temp\notesC9812B\"/>
    </mc:Choice>
  </mc:AlternateContent>
  <bookViews>
    <workbookView xWindow="0" yWindow="0" windowWidth="24000" windowHeight="9432"/>
  </bookViews>
  <sheets>
    <sheet name="Staff 1-006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9" i="1" l="1"/>
  <c r="E25" i="1" l="1"/>
  <c r="E18" i="1" l="1"/>
  <c r="E20" i="1"/>
  <c r="D18" i="1"/>
  <c r="E17" i="1"/>
  <c r="D17" i="1"/>
  <c r="E15" i="1"/>
  <c r="E14" i="1"/>
  <c r="E13" i="1"/>
  <c r="E21" i="1" l="1"/>
  <c r="E23" i="1" l="1"/>
  <c r="E12" i="1" l="1"/>
  <c r="A2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13" i="1"/>
  <c r="A12" i="1"/>
</calcChain>
</file>

<file path=xl/sharedStrings.xml><?xml version="1.0" encoding="utf-8"?>
<sst xmlns="http://schemas.openxmlformats.org/spreadsheetml/2006/main" count="25" uniqueCount="25">
  <si>
    <t>PSC Case No. 2018-00041</t>
  </si>
  <si>
    <t>Attachment A</t>
  </si>
  <si>
    <t>Respondent: Chun-Yi Lai</t>
  </si>
  <si>
    <t>Columbia Gas of Kentucky, Inc.</t>
  </si>
  <si>
    <t>Case No. 2018-00041</t>
  </si>
  <si>
    <t>Line No.</t>
  </si>
  <si>
    <t>Description</t>
  </si>
  <si>
    <t>Rates</t>
  </si>
  <si>
    <t>State</t>
  </si>
  <si>
    <t>Federal</t>
  </si>
  <si>
    <t>Operating Revenue</t>
  </si>
  <si>
    <t>Less: Uncollectible Expense</t>
  </si>
  <si>
    <t>Less: PSC Assessment</t>
  </si>
  <si>
    <t>Less: Production Activities Deduction State</t>
  </si>
  <si>
    <t>Income Before State Income Tax</t>
  </si>
  <si>
    <t>State Income Tax</t>
  </si>
  <si>
    <t>Income before Federal Income Tax</t>
  </si>
  <si>
    <t>Federal Income Tax</t>
  </si>
  <si>
    <t>Operating Income Percentage (Line 9 - Line 10)</t>
  </si>
  <si>
    <t>Composite Income Tax Rate (Line 7 + Line 10)</t>
  </si>
  <si>
    <t>n/a</t>
  </si>
  <si>
    <t>Gross Revenue Conversion Factor (1 / Line 12)</t>
  </si>
  <si>
    <t>Gross Revenue Conversion Factor at 21% Federal Income Tax Rate</t>
  </si>
  <si>
    <t>Staff DR Set 1-6</t>
  </si>
  <si>
    <t>Common Equity Gross-up (Line 16 / (1 - Line 16))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</si>
</sst>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%"/>
    <numFmt numFmtId="165" formatCode="0.00000%"/>
    <numFmt numFmtId="166" formatCode="0.000000%"/>
    <numFmt numFmtId="168" formatCode="0.000000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u val="double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43" fontId="0" fillId="0" borderId="0" xfId="1" applyFont="1"/>
    <xf numFmtId="0" fontId="2" fillId="0" borderId="1" xfId="0" applyFont="1" applyBorder="1" applyAlignment="1">
      <alignment horizontal="center" wrapText="1"/>
    </xf>
    <xf numFmtId="0" fontId="0" fillId="0" borderId="0" xfId="0" applyFont="1"/>
    <xf numFmtId="43" fontId="0" fillId="0" borderId="0" xfId="1" applyFont="1" applyBorder="1"/>
    <xf numFmtId="10" fontId="0" fillId="0" borderId="0" xfId="2" applyNumberFormat="1" applyFont="1"/>
    <xf numFmtId="164" fontId="0" fillId="0" borderId="0" xfId="2" applyNumberFormat="1" applyFont="1"/>
    <xf numFmtId="165" fontId="0" fillId="0" borderId="0" xfId="2" applyNumberFormat="1" applyFont="1"/>
    <xf numFmtId="165" fontId="0" fillId="0" borderId="0" xfId="2" applyNumberFormat="1" applyFont="1" applyBorder="1"/>
    <xf numFmtId="166" fontId="0" fillId="0" borderId="0" xfId="2" applyNumberFormat="1" applyFont="1"/>
    <xf numFmtId="165" fontId="0" fillId="0" borderId="1" xfId="2" applyNumberFormat="1" applyFont="1" applyBorder="1" applyAlignment="1">
      <alignment horizontal="right"/>
    </xf>
    <xf numFmtId="166" fontId="0" fillId="0" borderId="1" xfId="2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Border="1"/>
    <xf numFmtId="166" fontId="0" fillId="0" borderId="0" xfId="0" applyNumberFormat="1" applyFont="1"/>
    <xf numFmtId="0" fontId="0" fillId="0" borderId="0" xfId="0" applyFont="1" applyFill="1"/>
    <xf numFmtId="165" fontId="0" fillId="0" borderId="0" xfId="2" applyNumberFormat="1" applyFont="1" applyFill="1"/>
    <xf numFmtId="165" fontId="0" fillId="0" borderId="0" xfId="0" applyNumberFormat="1" applyFont="1"/>
    <xf numFmtId="0" fontId="2" fillId="0" borderId="0" xfId="0" applyFont="1" applyAlignment="1">
      <alignment horizontal="center"/>
    </xf>
    <xf numFmtId="166" fontId="0" fillId="0" borderId="0" xfId="2" applyNumberFormat="1" applyFont="1" applyBorder="1"/>
    <xf numFmtId="168" fontId="4" fillId="0" borderId="0" xfId="3" applyNumberFormat="1" applyFont="1" applyProtection="1"/>
    <xf numFmtId="166" fontId="0" fillId="0" borderId="0" xfId="2" applyNumberFormat="1" applyFont="1" applyFill="1"/>
  </cellXfs>
  <cellStyles count="4">
    <cellStyle name="Comma" xfId="1" builtinId="3"/>
    <cellStyle name="Normal" xfId="0" builtinId="0"/>
    <cellStyle name="Normal_H-1 GR Conversion Factor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0" workbookViewId="0">
      <selection activeCell="E29" sqref="E29"/>
    </sheetView>
  </sheetViews>
  <sheetFormatPr defaultColWidth="9.109375" defaultRowHeight="14.4" x14ac:dyDescent="0.3"/>
  <cols>
    <col min="1" max="1" width="4.88671875" style="3" customWidth="1"/>
    <col min="2" max="2" width="46.5546875" style="3" bestFit="1" customWidth="1"/>
    <col min="3" max="3" width="12.33203125" style="3" customWidth="1"/>
    <col min="4" max="4" width="15.44140625" style="3" customWidth="1"/>
    <col min="5" max="5" width="16" style="3" customWidth="1"/>
    <col min="6" max="6" width="9.109375" style="3"/>
    <col min="7" max="7" width="10.88671875" style="3" bestFit="1" customWidth="1"/>
    <col min="8" max="8" width="12" style="3" bestFit="1" customWidth="1"/>
    <col min="9" max="16384" width="9.109375" style="3"/>
  </cols>
  <sheetData>
    <row r="1" spans="1:5" x14ac:dyDescent="0.3">
      <c r="E1" s="12" t="s">
        <v>0</v>
      </c>
    </row>
    <row r="2" spans="1:5" x14ac:dyDescent="0.3">
      <c r="E2" s="12" t="s">
        <v>23</v>
      </c>
    </row>
    <row r="3" spans="1:5" x14ac:dyDescent="0.3">
      <c r="E3" s="12" t="s">
        <v>1</v>
      </c>
    </row>
    <row r="4" spans="1:5" x14ac:dyDescent="0.3">
      <c r="E4" s="12" t="s">
        <v>2</v>
      </c>
    </row>
    <row r="6" spans="1:5" x14ac:dyDescent="0.3">
      <c r="B6" s="19" t="s">
        <v>3</v>
      </c>
      <c r="C6" s="19"/>
      <c r="D6" s="19"/>
      <c r="E6" s="19"/>
    </row>
    <row r="7" spans="1:5" x14ac:dyDescent="0.3">
      <c r="B7" s="19" t="s">
        <v>4</v>
      </c>
      <c r="C7" s="19"/>
      <c r="D7" s="19"/>
      <c r="E7" s="19"/>
    </row>
    <row r="8" spans="1:5" x14ac:dyDescent="0.3">
      <c r="B8" s="19" t="s">
        <v>22</v>
      </c>
      <c r="C8" s="19"/>
      <c r="D8" s="19"/>
      <c r="E8" s="19"/>
    </row>
    <row r="10" spans="1:5" ht="28.8" x14ac:dyDescent="0.3">
      <c r="A10" s="2" t="s">
        <v>5</v>
      </c>
      <c r="B10" s="2" t="s">
        <v>6</v>
      </c>
      <c r="C10" s="2" t="s">
        <v>7</v>
      </c>
      <c r="D10" s="2" t="s">
        <v>8</v>
      </c>
      <c r="E10" s="2" t="s">
        <v>9</v>
      </c>
    </row>
    <row r="11" spans="1:5" x14ac:dyDescent="0.3">
      <c r="D11" s="6"/>
      <c r="E11" s="6"/>
    </row>
    <row r="12" spans="1:5" x14ac:dyDescent="0.3">
      <c r="A12" s="13">
        <f>1</f>
        <v>1</v>
      </c>
      <c r="B12" s="3" t="s">
        <v>10</v>
      </c>
      <c r="C12" s="1"/>
      <c r="D12" s="9">
        <v>1</v>
      </c>
      <c r="E12" s="9">
        <f>D12</f>
        <v>1</v>
      </c>
    </row>
    <row r="13" spans="1:5" x14ac:dyDescent="0.3">
      <c r="A13" s="13">
        <f>A12+1</f>
        <v>2</v>
      </c>
      <c r="B13" s="3" t="s">
        <v>11</v>
      </c>
      <c r="C13" s="1"/>
      <c r="D13" s="9">
        <v>9.2332899999999999E-3</v>
      </c>
      <c r="E13" s="9">
        <f>D13</f>
        <v>9.2332899999999999E-3</v>
      </c>
    </row>
    <row r="14" spans="1:5" x14ac:dyDescent="0.3">
      <c r="A14" s="13">
        <f t="shared" ref="A14:A29" si="0">A13+1</f>
        <v>3</v>
      </c>
      <c r="B14" s="3" t="s">
        <v>12</v>
      </c>
      <c r="C14" s="1"/>
      <c r="D14" s="9">
        <v>1.9009999999999999E-3</v>
      </c>
      <c r="E14" s="9">
        <f>D14</f>
        <v>1.9009999999999999E-3</v>
      </c>
    </row>
    <row r="15" spans="1:5" x14ac:dyDescent="0.3">
      <c r="A15" s="13">
        <f t="shared" si="0"/>
        <v>4</v>
      </c>
      <c r="B15" s="3" t="s">
        <v>13</v>
      </c>
      <c r="C15" s="1"/>
      <c r="D15" s="10" t="s">
        <v>20</v>
      </c>
      <c r="E15" s="10" t="str">
        <f>D15</f>
        <v>n/a</v>
      </c>
    </row>
    <row r="16" spans="1:5" x14ac:dyDescent="0.3">
      <c r="A16" s="13">
        <f t="shared" si="0"/>
        <v>5</v>
      </c>
      <c r="C16" s="1"/>
      <c r="D16" s="7"/>
      <c r="E16" s="7"/>
    </row>
    <row r="17" spans="1:8" x14ac:dyDescent="0.3">
      <c r="A17" s="13">
        <f t="shared" si="0"/>
        <v>6</v>
      </c>
      <c r="B17" s="3" t="s">
        <v>14</v>
      </c>
      <c r="C17" s="1"/>
      <c r="D17" s="9">
        <f>D12-D13-D14</f>
        <v>0.98886571000000001</v>
      </c>
      <c r="E17" s="9">
        <f>E12-E13-E14</f>
        <v>0.98886571000000001</v>
      </c>
    </row>
    <row r="18" spans="1:8" x14ac:dyDescent="0.3">
      <c r="A18" s="13">
        <f t="shared" si="0"/>
        <v>7</v>
      </c>
      <c r="B18" s="3" t="s">
        <v>15</v>
      </c>
      <c r="C18" s="5">
        <v>0.06</v>
      </c>
      <c r="D18" s="11">
        <f>ROUND(D17*C18,8)</f>
        <v>5.933194E-2</v>
      </c>
      <c r="E18" s="11">
        <f>ROUND(E17*C18,8)</f>
        <v>5.933194E-2</v>
      </c>
    </row>
    <row r="19" spans="1:8" x14ac:dyDescent="0.3">
      <c r="A19" s="13">
        <f t="shared" si="0"/>
        <v>8</v>
      </c>
      <c r="C19" s="4"/>
      <c r="D19" s="8"/>
      <c r="E19" s="8"/>
      <c r="F19" s="14"/>
    </row>
    <row r="20" spans="1:8" x14ac:dyDescent="0.3">
      <c r="A20" s="13">
        <f t="shared" si="0"/>
        <v>9</v>
      </c>
      <c r="B20" s="3" t="s">
        <v>16</v>
      </c>
      <c r="C20" s="4"/>
      <c r="D20" s="8"/>
      <c r="E20" s="20">
        <f>E17-E18</f>
        <v>0.92953377000000004</v>
      </c>
      <c r="F20" s="14"/>
    </row>
    <row r="21" spans="1:8" x14ac:dyDescent="0.3">
      <c r="A21" s="13">
        <f t="shared" si="0"/>
        <v>10</v>
      </c>
      <c r="B21" s="3" t="s">
        <v>17</v>
      </c>
      <c r="C21" s="5">
        <v>0.21</v>
      </c>
      <c r="D21" s="8"/>
      <c r="E21" s="11">
        <f>ROUND(E20*C21,8)</f>
        <v>0.19520208999999999</v>
      </c>
      <c r="F21" s="14"/>
    </row>
    <row r="22" spans="1:8" x14ac:dyDescent="0.3">
      <c r="A22" s="13">
        <f t="shared" si="0"/>
        <v>11</v>
      </c>
      <c r="C22" s="14"/>
      <c r="D22" s="8"/>
      <c r="E22" s="8"/>
      <c r="F22" s="14"/>
    </row>
    <row r="23" spans="1:8" x14ac:dyDescent="0.3">
      <c r="A23" s="13">
        <f t="shared" si="0"/>
        <v>12</v>
      </c>
      <c r="B23" s="3" t="s">
        <v>18</v>
      </c>
      <c r="D23" s="7"/>
      <c r="E23" s="9">
        <f>E20-E21</f>
        <v>0.73433168000000004</v>
      </c>
    </row>
    <row r="24" spans="1:8" x14ac:dyDescent="0.3">
      <c r="A24" s="13">
        <f t="shared" si="0"/>
        <v>13</v>
      </c>
      <c r="D24" s="7"/>
      <c r="E24" s="7"/>
    </row>
    <row r="25" spans="1:8" x14ac:dyDescent="0.3">
      <c r="A25" s="13">
        <f t="shared" si="0"/>
        <v>14</v>
      </c>
      <c r="B25" s="3" t="s">
        <v>21</v>
      </c>
      <c r="D25" s="7"/>
      <c r="E25" s="21">
        <f>ROUND(1/$E$23,8)</f>
        <v>1.3617824599999999</v>
      </c>
    </row>
    <row r="26" spans="1:8" x14ac:dyDescent="0.3">
      <c r="A26" s="13">
        <f t="shared" si="0"/>
        <v>15</v>
      </c>
      <c r="D26" s="7"/>
      <c r="E26" s="7"/>
    </row>
    <row r="27" spans="1:8" x14ac:dyDescent="0.3">
      <c r="A27" s="13">
        <f t="shared" si="0"/>
        <v>16</v>
      </c>
      <c r="B27" s="16" t="s">
        <v>19</v>
      </c>
      <c r="C27" s="17"/>
      <c r="D27" s="17"/>
      <c r="E27" s="22">
        <f>E21+E18</f>
        <v>0.25453402999999997</v>
      </c>
      <c r="H27" s="15"/>
    </row>
    <row r="28" spans="1:8" x14ac:dyDescent="0.3">
      <c r="A28" s="13">
        <f t="shared" si="0"/>
        <v>17</v>
      </c>
      <c r="C28" s="7"/>
      <c r="D28" s="7"/>
      <c r="E28" s="7"/>
    </row>
    <row r="29" spans="1:8" x14ac:dyDescent="0.3">
      <c r="A29" s="13">
        <f t="shared" si="0"/>
        <v>18</v>
      </c>
      <c r="B29" s="16" t="s">
        <v>24</v>
      </c>
      <c r="C29" s="7"/>
      <c r="D29" s="7"/>
      <c r="E29" s="9">
        <f>E27/(1-E27)</f>
        <v>0.341442856204422</v>
      </c>
      <c r="G29" s="18"/>
    </row>
  </sheetData>
  <mergeCells count="3">
    <mergeCell ref="B6:E6"/>
    <mergeCell ref="B7:E7"/>
    <mergeCell ref="B8:E8"/>
  </mergeCells>
  <pageMargins left="0.7" right="0.7" top="0.75" bottom="0.75" header="0.3" footer="0.3"/>
  <pageSetup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1-006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 Lai</dc:creator>
  <cp:lastModifiedBy>Racher \ James \ F</cp:lastModifiedBy>
  <cp:lastPrinted>2018-03-14T01:50:09Z</cp:lastPrinted>
  <dcterms:created xsi:type="dcterms:W3CDTF">2018-03-14T01:23:33Z</dcterms:created>
  <dcterms:modified xsi:type="dcterms:W3CDTF">2018-03-21T18:29:53Z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