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22855\AppData\Local\Temp\notesC9812B\"/>
    </mc:Choice>
  </mc:AlternateContent>
  <bookViews>
    <workbookView xWindow="0" yWindow="0" windowWidth="21600" windowHeight="9285" tabRatio="923"/>
  </bookViews>
  <sheets>
    <sheet name="1. Summary" sheetId="4" r:id="rId1"/>
    <sheet name="2. Rate Reduction EDIT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A" localSheetId="1">'[1]TRANSPORTS-revised'!#REF!</definedName>
    <definedName name="\A">'[1]TRANSPORTS-revised'!#REF!</definedName>
    <definedName name="\P">'[2]SCHEDULE 33 A REV.'!$B$83:$B$87</definedName>
    <definedName name="_adj4" localSheetId="1">#REF!</definedName>
    <definedName name="_adj4">#REF!</definedName>
    <definedName name="_Order1" hidden="1">255</definedName>
    <definedName name="_Order2" hidden="1">255</definedName>
    <definedName name="_sch17" localSheetId="1">#REF!</definedName>
    <definedName name="_sch17">#REF!</definedName>
    <definedName name="_SCH33">'[2]SCHEDULE 33 A REV.'!$A$1:$H$67</definedName>
    <definedName name="adj1to3" localSheetId="1">#REF!</definedName>
    <definedName name="adj1to3">#REF!</definedName>
    <definedName name="adj4a" localSheetId="1">#REF!</definedName>
    <definedName name="adj4a">#REF!</definedName>
    <definedName name="adj4b" localSheetId="1">#REF!</definedName>
    <definedName name="adj4b">#REF!</definedName>
    <definedName name="adj4c" localSheetId="1">#REF!</definedName>
    <definedName name="adj4c">#REF!</definedName>
    <definedName name="adj4d" localSheetId="1">#REF!</definedName>
    <definedName name="adj4d">#REF!</definedName>
    <definedName name="adj4e1" localSheetId="1">#REF!</definedName>
    <definedName name="adj4e1">#REF!</definedName>
    <definedName name="adj4e2" localSheetId="1">#REF!</definedName>
    <definedName name="adj4e2">#REF!</definedName>
    <definedName name="adj4e3" localSheetId="1">#REF!</definedName>
    <definedName name="adj4e3">#REF!</definedName>
    <definedName name="adj4f1" localSheetId="1">#REF!</definedName>
    <definedName name="adj4f1">#REF!</definedName>
    <definedName name="adj4f2" localSheetId="1">#REF!</definedName>
    <definedName name="adj4f2">#REF!</definedName>
    <definedName name="adj4f3" localSheetId="1">#REF!</definedName>
    <definedName name="adj4f3">#REF!</definedName>
    <definedName name="adj4g" localSheetId="1">#REF!</definedName>
    <definedName name="adj4g">#REF!</definedName>
    <definedName name="adj4h" localSheetId="1">#REF!</definedName>
    <definedName name="adj4h">#REF!</definedName>
    <definedName name="adjno">[3]Input!$B$2</definedName>
    <definedName name="BILLS" localSheetId="1">#REF!</definedName>
    <definedName name="BILLS">#REF!</definedName>
    <definedName name="BTU">[4]Input!$B$11</definedName>
    <definedName name="case">[3]Input!$B$8</definedName>
    <definedName name="co" localSheetId="1">'[5]Sch 14b Acct 376 Rate Base'!#REF!</definedName>
    <definedName name="co">'[5]Sch 14b Acct 376 Rate Base'!#REF!</definedName>
    <definedName name="coname">'[3]4-B'!$A$1</definedName>
    <definedName name="CURRREV" localSheetId="1">#REF!</definedName>
    <definedName name="CURRREV">#REF!</definedName>
    <definedName name="DC">'[3]4-B'!$L$7</definedName>
    <definedName name="f" localSheetId="1">'[5]Sch 14a pg 1 Rev Req'!#REF!</definedName>
    <definedName name="f">'[5]Sch 14a pg 1 Rev Req'!#REF!</definedName>
    <definedName name="FY" localSheetId="1">#REF!</definedName>
    <definedName name="FY">#REF!</definedName>
    <definedName name="FYDESC">'[3]4-E-1'!$A$321</definedName>
    <definedName name="GASNOTE" localSheetId="1">'[3]Sch 42-B'!#REF!</definedName>
    <definedName name="GASNOTE">'[3]Sch 42-B'!#REF!</definedName>
    <definedName name="HEAD" localSheetId="1">#REF!</definedName>
    <definedName name="HEAD">#REF!</definedName>
    <definedName name="MCF" localSheetId="1">#REF!</definedName>
    <definedName name="MCF">#REF!</definedName>
    <definedName name="NORM" localSheetId="1">#REF!</definedName>
    <definedName name="NORM">#REF!</definedName>
    <definedName name="_xlnm.Print_Area" localSheetId="0">'1. Summary'!$A$1:$E$27</definedName>
    <definedName name="REVALLOC">'[2]ATTACH REH-5A REV'!$A$1:$J$39</definedName>
    <definedName name="sch35a" localSheetId="1">#REF!</definedName>
    <definedName name="sch35a">#REF!</definedName>
    <definedName name="sch35b" localSheetId="1">#REF!</definedName>
    <definedName name="sch35b">#REF!</definedName>
    <definedName name="TY">'[3]4-B'!$H$7</definedName>
    <definedName name="TYDESC">'[3]4-B'!$A$3</definedName>
    <definedName name="V">'[1]TRANSPORTS-revised'!#REF!</definedName>
    <definedName name="WORKAREA">'[2]ATTACH REH-5A REV'!$B$52:$K$169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7" i="6"/>
  <c r="G15" i="6"/>
  <c r="G13" i="6"/>
  <c r="E21" i="6" l="1"/>
  <c r="G1" i="6" l="1"/>
  <c r="A18" i="4" l="1"/>
  <c r="A20" i="4" s="1"/>
  <c r="A22" i="4" s="1"/>
  <c r="E19" i="6"/>
  <c r="E17" i="6"/>
  <c r="E15" i="6"/>
  <c r="E13" i="6"/>
  <c r="C21" i="6"/>
  <c r="D19" i="6"/>
  <c r="D17" i="6"/>
  <c r="D15" i="6"/>
  <c r="D21" i="6" s="1"/>
  <c r="D13" i="6"/>
  <c r="D22" i="4" l="1"/>
  <c r="E22" i="4" s="1"/>
  <c r="D20" i="4"/>
  <c r="E20" i="4" s="1"/>
  <c r="D18" i="4"/>
  <c r="E18" i="4" s="1"/>
  <c r="A15" i="6"/>
  <c r="A17" i="6" s="1"/>
  <c r="A19" i="6" s="1"/>
  <c r="A21" i="6" s="1"/>
  <c r="D16" i="4"/>
  <c r="E16" i="4" s="1"/>
  <c r="F21" i="6" l="1"/>
</calcChain>
</file>

<file path=xl/sharedStrings.xml><?xml version="1.0" encoding="utf-8"?>
<sst xmlns="http://schemas.openxmlformats.org/spreadsheetml/2006/main" count="59" uniqueCount="50">
  <si>
    <t>Rate Class</t>
  </si>
  <si>
    <t>Columbia Gas of Kentucky, Inc.</t>
  </si>
  <si>
    <t>Base Revenue as</t>
  </si>
  <si>
    <t>Billing</t>
  </si>
  <si>
    <t>Tax Act</t>
  </si>
  <si>
    <t>Line</t>
  </si>
  <si>
    <t>Approved PSC</t>
  </si>
  <si>
    <t>Allocation</t>
  </si>
  <si>
    <t xml:space="preserve">No. </t>
  </si>
  <si>
    <t>Case No. 2016-00162</t>
  </si>
  <si>
    <t>Rate GSR, Rate SVGTS - Residential Service</t>
  </si>
  <si>
    <t>Rate GSO, Rate GDS, Rate SVGTS - Com. or Ind. Service</t>
  </si>
  <si>
    <t>Rate IUS, Rate IUDS</t>
  </si>
  <si>
    <t>TOTAL</t>
  </si>
  <si>
    <t>Notes:</t>
  </si>
  <si>
    <t>Mcf</t>
  </si>
  <si>
    <r>
      <t xml:space="preserve">Rate IS, Rate DS </t>
    </r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>, Rate SAS</t>
    </r>
  </si>
  <si>
    <t>($/Mcf)</t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</si>
  <si>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Excluding customers subject to the Flex Provisions of Rate Schedule DS.</t>
    </r>
  </si>
  <si>
    <t>Case No. 2018-00041</t>
  </si>
  <si>
    <t xml:space="preserve">Rate Class </t>
  </si>
  <si>
    <t>Adjustment Factor</t>
  </si>
  <si>
    <t xml:space="preserve">
No.</t>
  </si>
  <si>
    <t xml:space="preserve">Line </t>
  </si>
  <si>
    <t xml:space="preserve">Rate Reductions for </t>
  </si>
  <si>
    <t xml:space="preserve">Excess Deferred </t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</si>
  <si>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Allocation percent is based on the overall base revenue distribution approved in PSC Case No. 2016-00162.</t>
    </r>
  </si>
  <si>
    <t>Allocated Excess</t>
  </si>
  <si>
    <t>($)</t>
  </si>
  <si>
    <t>Calculated Rate</t>
  </si>
  <si>
    <t>Component</t>
  </si>
  <si>
    <t>May 1, 2018</t>
  </si>
  <si>
    <r>
      <t xml:space="preserve">Determinant Volumes </t>
    </r>
    <r>
      <rPr>
        <b/>
        <u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</si>
  <si>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Billing Determinants based on projected twelve months ending September 30, 2019 volumes.</t>
    </r>
  </si>
  <si>
    <t>(1) Excluding customers subject to the Flex Provisions of Rate Schedule DS.</t>
  </si>
  <si>
    <r>
      <t xml:space="preserve">Percent </t>
    </r>
    <r>
      <rPr>
        <b/>
        <u/>
        <vertAlign val="superscript"/>
        <sz val="11"/>
        <rFont val="Arial"/>
        <family val="2"/>
      </rPr>
      <t>(1)</t>
    </r>
  </si>
  <si>
    <t>Rate Reductions for</t>
  </si>
  <si>
    <t>Tax Expense</t>
  </si>
  <si>
    <t>Page 2 of 4</t>
  </si>
  <si>
    <t>Income Taxes</t>
  </si>
  <si>
    <t>Revised</t>
  </si>
  <si>
    <t>Deferred Income Taxes</t>
  </si>
  <si>
    <r>
      <t xml:space="preserve">Rate IS, Rate DS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, Rate SAS</t>
    </r>
  </si>
  <si>
    <t>Revised Tax Act Adjustment Factors Effective Unit 1, May 2019 (May 1, 2019)</t>
  </si>
  <si>
    <t>(4) = (2) and (3)</t>
  </si>
  <si>
    <t>Page 1 of 2</t>
  </si>
  <si>
    <t>Annual Rate Reduction of Excess Deferred Income Taxes Effective Unit 1, May 2019 (May 1, 2019)</t>
  </si>
  <si>
    <t>Effective May 2019</t>
  </si>
  <si>
    <t>Attachment CYL - 6</t>
  </si>
  <si>
    <t>Attachment CYL-6,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</si>
</sst>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00%"/>
    <numFmt numFmtId="166" formatCode="#,##0.0"/>
    <numFmt numFmtId="167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b/>
      <u/>
      <vertAlign val="super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vertAlign val="superscript"/>
      <sz val="11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1" applyFont="1"/>
    <xf numFmtId="0" fontId="0" fillId="0" borderId="0" xfId="0" applyFont="1"/>
    <xf numFmtId="0" fontId="3" fillId="0" borderId="0" xfId="1" applyFont="1" applyAlignment="1">
      <alignment horizontal="center"/>
    </xf>
    <xf numFmtId="37" fontId="5" fillId="0" borderId="0" xfId="1" quotePrefix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0" fillId="0" borderId="0" xfId="0" applyFont="1" applyBorder="1"/>
    <xf numFmtId="0" fontId="0" fillId="0" borderId="0" xfId="0" applyFont="1" applyFill="1" applyAlignment="1">
      <alignment horizontal="center"/>
    </xf>
    <xf numFmtId="166" fontId="0" fillId="0" borderId="1" xfId="0" applyNumberFormat="1" applyFont="1" applyBorder="1"/>
    <xf numFmtId="166" fontId="0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Fill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37" fontId="5" fillId="0" borderId="0" xfId="1" quotePrefix="1" applyNumberFormat="1" applyFont="1" applyFill="1" applyAlignment="1">
      <alignment horizontal="center"/>
    </xf>
    <xf numFmtId="0" fontId="4" fillId="0" borderId="0" xfId="1" applyFont="1" applyFill="1"/>
    <xf numFmtId="7" fontId="0" fillId="0" borderId="0" xfId="0" applyNumberFormat="1" applyFont="1" applyFill="1"/>
    <xf numFmtId="0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15" fontId="1" fillId="0" borderId="0" xfId="0" quotePrefix="1" applyNumberFormat="1" applyFont="1" applyAlignment="1">
      <alignment horizontal="center"/>
    </xf>
    <xf numFmtId="0" fontId="10" fillId="0" borderId="0" xfId="1" applyFont="1"/>
    <xf numFmtId="0" fontId="9" fillId="0" borderId="0" xfId="0" applyFont="1" applyFill="1" applyAlignment="1">
      <alignment horizontal="center"/>
    </xf>
    <xf numFmtId="5" fontId="0" fillId="0" borderId="0" xfId="0" applyNumberFormat="1" applyFont="1" applyFill="1"/>
    <xf numFmtId="5" fontId="0" fillId="0" borderId="1" xfId="0" applyNumberFormat="1" applyFont="1" applyFill="1" applyBorder="1"/>
    <xf numFmtId="9" fontId="4" fillId="0" borderId="0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2" fillId="0" borderId="0" xfId="0" applyFont="1" applyFill="1"/>
    <xf numFmtId="0" fontId="9" fillId="0" borderId="0" xfId="0" applyFont="1" applyAlignment="1">
      <alignment horizontal="center"/>
    </xf>
    <xf numFmtId="164" fontId="10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167" fontId="0" fillId="0" borderId="0" xfId="0" applyNumberFormat="1" applyFont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/>
    <xf numFmtId="15" fontId="1" fillId="0" borderId="3" xfId="0" quotePrefix="1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7" fontId="0" fillId="0" borderId="3" xfId="0" applyNumberFormat="1" applyFont="1" applyBorder="1" applyAlignment="1">
      <alignment horizontal="center"/>
    </xf>
    <xf numFmtId="167" fontId="0" fillId="0" borderId="4" xfId="0" applyNumberFormat="1" applyFont="1" applyBorder="1" applyAlignment="1">
      <alignment horizontal="center"/>
    </xf>
    <xf numFmtId="37" fontId="5" fillId="0" borderId="3" xfId="1" quotePrefix="1" applyNumberFormat="1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tharine%20Lacy/My%20Documents/Work%20Projects/Columbia3/TS1&amp;TS2/DataF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GV/RATE%20CASE/2012%20AIF%20&amp;%20ET%20(Actual%2012-31-11)/Adjustments/Revenue/TS1&amp;TS2splitworksheet-2005-(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GV\RATE%20CASE\2014%20Rate%20Case%20(Actual%2012-31-13)\11%20-%20Implementation\REFUND\Reserve%20-%20(January)%20at%20Settled%20Outcome%20CYL%20for%20Refund%20Estim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tharine%20Lacy/My%20Documents/Work%20Projects/Columbia3/PGA-ACA/(WORKINGCOPY)PGA-EffectiveNovember29,2005/(WORKINGCOPY)PGA-EffectiveNovember29,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2934/AppData/Local/Temp/notesC9812B/2015%20SAVE%20IRRA%20-%20Schedule%2014a%20-%20k%20Ju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esent Rates"/>
      <sheetName val="4-A"/>
      <sheetName val="4-B"/>
      <sheetName val="4-C"/>
      <sheetName val="4-D"/>
      <sheetName val="4-E-1"/>
      <sheetName val="4-E-2"/>
      <sheetName val="4-F"/>
      <sheetName val="4-F-2"/>
      <sheetName val="4-G"/>
      <sheetName val="4-H"/>
      <sheetName val="4-I"/>
      <sheetName val="Adj 4"/>
      <sheetName val="1-2-3"/>
      <sheetName val="RESERVE"/>
      <sheetName val="Summary"/>
      <sheetName val="RNA"/>
      <sheetName val="WNA"/>
      <sheetName val="EST. RESERVE for Mar 2015"/>
      <sheetName val="EST. RESERVE for Feb 2015"/>
      <sheetName val="RESERVE for Jan 2015"/>
      <sheetName val="RESERVE for Dec 2014"/>
      <sheetName val="RESERVE for Nov 2014"/>
      <sheetName val="RESERVE for Oct 2014"/>
      <sheetName val="Monthly Accounting Estimate"/>
      <sheetName val="Monthly Accounting Actual"/>
      <sheetName val="Sch 42-A"/>
      <sheetName val="Sch 42-B"/>
      <sheetName val="Rate Design MPB-12"/>
      <sheetName val="Sch 43"/>
      <sheetName val="MPB-13"/>
      <sheetName val="MPB-19"/>
      <sheetName val="Sch 41-A"/>
      <sheetName val="Sch 41-B"/>
      <sheetName val="Do Not File - SAVE"/>
      <sheetName val="Non-Jurisdictional RNA Calc"/>
      <sheetName val="Do Not File - SR"/>
      <sheetName val="Macros"/>
    </sheetNames>
    <sheetDataSet>
      <sheetData sheetId="0">
        <row r="2">
          <cell r="B2">
            <v>4</v>
          </cell>
        </row>
        <row r="8">
          <cell r="B8" t="str">
            <v>Case No. PUE-2014-00020</v>
          </cell>
        </row>
      </sheetData>
      <sheetData sheetId="1"/>
      <sheetData sheetId="2"/>
      <sheetData sheetId="3">
        <row r="1">
          <cell r="A1" t="str">
            <v>Columbia Gas of Virginia, Inc.</v>
          </cell>
        </row>
        <row r="3">
          <cell r="A3" t="str">
            <v>For the 12 Months Ended December 31, 2013</v>
          </cell>
        </row>
        <row r="7">
          <cell r="H7" t="str">
            <v xml:space="preserve">  12/31/13</v>
          </cell>
          <cell r="L7" t="str">
            <v>9/30/15</v>
          </cell>
        </row>
      </sheetData>
      <sheetData sheetId="4"/>
      <sheetData sheetId="5"/>
      <sheetData sheetId="6">
        <row r="321">
          <cell r="A321" t="str">
            <v>During the Period January 2014 through September 2015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 refreshError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Plant Data"/>
      <sheetName val="Sch 14a pg 1 Rev Req"/>
      <sheetName val="Sch 14b Acct 376 Rate Base"/>
      <sheetName val="Sch 14c Acct 378 Rate Base"/>
      <sheetName val="Sch 14d Acct 379 Rate Base"/>
      <sheetName val="Sch 14e Acct 380 Rate Base"/>
      <sheetName val="Sch 14f Rate Case Plant"/>
      <sheetName val="Sch 14g CCOS "/>
      <sheetName val="Sch 14h Billing Det and Rate"/>
      <sheetName val="Sch 14i ADIT (total)"/>
      <sheetName val="Sch 14i-2 (repairs eligible)"/>
      <sheetName val="Sch 14i-3(non eligible repairs)"/>
      <sheetName val="Sch 14j ADIT Allocation"/>
      <sheetName val="Sch 14k Property Tax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="90" zoomScaleNormal="90" workbookViewId="0">
      <selection activeCell="D9" sqref="D9"/>
    </sheetView>
  </sheetViews>
  <sheetFormatPr defaultRowHeight="15" x14ac:dyDescent="0.25"/>
  <cols>
    <col min="1" max="1" width="5.42578125" style="8" customWidth="1"/>
    <col min="2" max="2" width="48.42578125" style="8" customWidth="1"/>
    <col min="3" max="3" width="18.28515625" style="8" customWidth="1"/>
    <col min="4" max="4" width="24.42578125" style="8" bestFit="1" customWidth="1"/>
    <col min="5" max="5" width="20.7109375" style="8" customWidth="1"/>
    <col min="6" max="6" width="2" style="8" customWidth="1"/>
    <col min="7" max="7" width="2" style="18" customWidth="1"/>
    <col min="8" max="16384" width="9.140625" style="8"/>
  </cols>
  <sheetData>
    <row r="1" spans="1:7" x14ac:dyDescent="0.25">
      <c r="E1" s="29"/>
    </row>
    <row r="2" spans="1:7" x14ac:dyDescent="0.25">
      <c r="A2" s="18"/>
      <c r="B2" s="18"/>
      <c r="C2" s="18"/>
      <c r="D2" s="18"/>
      <c r="E2" s="53" t="s">
        <v>48</v>
      </c>
    </row>
    <row r="3" spans="1:7" x14ac:dyDescent="0.25">
      <c r="A3" s="18"/>
      <c r="B3" s="18"/>
      <c r="C3" s="18"/>
      <c r="D3" s="18"/>
      <c r="E3" s="53" t="s">
        <v>45</v>
      </c>
    </row>
    <row r="4" spans="1:7" x14ac:dyDescent="0.25">
      <c r="A4" s="54" t="s">
        <v>1</v>
      </c>
      <c r="B4" s="54"/>
      <c r="C4" s="54"/>
      <c r="D4" s="54"/>
      <c r="E4" s="54"/>
    </row>
    <row r="5" spans="1:7" x14ac:dyDescent="0.25">
      <c r="A5" s="55" t="s">
        <v>19</v>
      </c>
      <c r="B5" s="55"/>
      <c r="C5" s="55"/>
      <c r="D5" s="55"/>
      <c r="E5" s="55"/>
      <c r="F5" s="55"/>
      <c r="G5" s="55"/>
    </row>
    <row r="6" spans="1:7" x14ac:dyDescent="0.25">
      <c r="A6" s="55" t="s">
        <v>43</v>
      </c>
      <c r="B6" s="55"/>
      <c r="C6" s="55"/>
      <c r="D6" s="55"/>
      <c r="E6" s="55"/>
    </row>
    <row r="7" spans="1:7" x14ac:dyDescent="0.25">
      <c r="A7" s="26"/>
      <c r="B7" s="26"/>
      <c r="C7" s="26"/>
      <c r="D7" s="26"/>
      <c r="E7" s="26"/>
    </row>
    <row r="8" spans="1:7" x14ac:dyDescent="0.25">
      <c r="A8" s="27"/>
      <c r="B8" s="27"/>
      <c r="C8" s="41"/>
      <c r="D8" s="41" t="s">
        <v>49</v>
      </c>
      <c r="E8" s="44"/>
    </row>
    <row r="9" spans="1:7" x14ac:dyDescent="0.25">
      <c r="A9" s="1"/>
      <c r="E9" s="45"/>
    </row>
    <row r="10" spans="1:7" x14ac:dyDescent="0.25">
      <c r="C10" s="30" t="s">
        <v>31</v>
      </c>
      <c r="D10" s="3" t="s">
        <v>24</v>
      </c>
      <c r="E10" s="46" t="s">
        <v>40</v>
      </c>
    </row>
    <row r="11" spans="1:7" x14ac:dyDescent="0.25">
      <c r="A11" s="28" t="s">
        <v>23</v>
      </c>
      <c r="C11" s="3" t="s">
        <v>36</v>
      </c>
      <c r="D11" s="20" t="s">
        <v>25</v>
      </c>
      <c r="E11" s="47" t="s">
        <v>4</v>
      </c>
    </row>
    <row r="12" spans="1:7" x14ac:dyDescent="0.25">
      <c r="A12" s="9" t="s">
        <v>22</v>
      </c>
      <c r="B12" s="4" t="s">
        <v>20</v>
      </c>
      <c r="C12" s="19" t="s">
        <v>37</v>
      </c>
      <c r="D12" s="19" t="s">
        <v>39</v>
      </c>
      <c r="E12" s="48" t="s">
        <v>21</v>
      </c>
      <c r="F12" s="17"/>
      <c r="G12" s="14"/>
    </row>
    <row r="13" spans="1:7" x14ac:dyDescent="0.25">
      <c r="A13" s="9"/>
      <c r="B13" s="10">
        <v>-1</v>
      </c>
      <c r="C13" s="10">
        <v>-2</v>
      </c>
      <c r="D13" s="10">
        <v>-3</v>
      </c>
      <c r="E13" s="52" t="s">
        <v>44</v>
      </c>
      <c r="F13" s="17"/>
      <c r="G13" s="14"/>
    </row>
    <row r="14" spans="1:7" s="18" customFormat="1" x14ac:dyDescent="0.25">
      <c r="A14" s="21"/>
      <c r="B14" s="38"/>
      <c r="C14" s="39" t="s">
        <v>17</v>
      </c>
      <c r="D14" s="39" t="s">
        <v>17</v>
      </c>
      <c r="E14" s="49" t="s">
        <v>17</v>
      </c>
      <c r="F14" s="14"/>
      <c r="G14" s="14"/>
    </row>
    <row r="15" spans="1:7" x14ac:dyDescent="0.25">
      <c r="A15" s="17"/>
      <c r="C15" s="17"/>
      <c r="D15" s="18"/>
      <c r="E15" s="45"/>
    </row>
    <row r="16" spans="1:7" x14ac:dyDescent="0.25">
      <c r="A16" s="17">
        <v>1</v>
      </c>
      <c r="B16" s="8" t="s">
        <v>10</v>
      </c>
      <c r="C16" s="42">
        <v>-0.22</v>
      </c>
      <c r="D16" s="42">
        <f>'2. Rate Reduction EDIT'!G13</f>
        <v>-6.25E-2</v>
      </c>
      <c r="E16" s="50">
        <f>C16+D16</f>
        <v>-0.28249999999999997</v>
      </c>
    </row>
    <row r="17" spans="1:5" x14ac:dyDescent="0.25">
      <c r="A17" s="17"/>
      <c r="C17" s="42"/>
      <c r="D17" s="17"/>
      <c r="E17" s="50"/>
    </row>
    <row r="18" spans="1:5" x14ac:dyDescent="0.25">
      <c r="A18" s="17">
        <f>A16+1</f>
        <v>2</v>
      </c>
      <c r="B18" s="8" t="s">
        <v>11</v>
      </c>
      <c r="C18" s="42">
        <v>-0.13</v>
      </c>
      <c r="D18" s="42">
        <f>'2. Rate Reduction EDIT'!G15</f>
        <v>-3.7999999999999999E-2</v>
      </c>
      <c r="E18" s="50">
        <f>C18+D18</f>
        <v>-0.16800000000000001</v>
      </c>
    </row>
    <row r="19" spans="1:5" x14ac:dyDescent="0.25">
      <c r="A19" s="17"/>
      <c r="B19" s="18"/>
      <c r="C19" s="43"/>
      <c r="D19" s="14"/>
      <c r="E19" s="50"/>
    </row>
    <row r="20" spans="1:5" x14ac:dyDescent="0.25">
      <c r="A20" s="17">
        <f>A18+1</f>
        <v>3</v>
      </c>
      <c r="B20" s="18" t="s">
        <v>12</v>
      </c>
      <c r="C20" s="43">
        <v>-0.09</v>
      </c>
      <c r="D20" s="43">
        <f>'2. Rate Reduction EDIT'!G17</f>
        <v>-2.5999999999999999E-2</v>
      </c>
      <c r="E20" s="50">
        <f>C20+D20</f>
        <v>-0.11599999999999999</v>
      </c>
    </row>
    <row r="21" spans="1:5" x14ac:dyDescent="0.25">
      <c r="A21" s="17"/>
      <c r="B21" s="18"/>
      <c r="C21" s="43"/>
      <c r="D21" s="14"/>
      <c r="E21" s="50"/>
    </row>
    <row r="22" spans="1:5" ht="17.25" x14ac:dyDescent="0.25">
      <c r="A22" s="17">
        <f>A20+1</f>
        <v>4</v>
      </c>
      <c r="B22" s="18" t="s">
        <v>42</v>
      </c>
      <c r="C22" s="43">
        <v>-0.02</v>
      </c>
      <c r="D22" s="43">
        <f>'2. Rate Reduction EDIT'!G19</f>
        <v>-6.0000000000000001E-3</v>
      </c>
      <c r="E22" s="51">
        <f>C22+D22</f>
        <v>-2.6000000000000002E-2</v>
      </c>
    </row>
    <row r="23" spans="1:5" x14ac:dyDescent="0.25">
      <c r="B23" s="18"/>
      <c r="C23" s="18"/>
      <c r="D23" s="18"/>
    </row>
    <row r="24" spans="1:5" x14ac:dyDescent="0.25">
      <c r="B24" s="18"/>
      <c r="C24" s="18"/>
      <c r="D24" s="18"/>
    </row>
    <row r="25" spans="1:5" x14ac:dyDescent="0.25">
      <c r="A25" s="8" t="s">
        <v>14</v>
      </c>
      <c r="B25" s="18"/>
      <c r="C25" s="18"/>
      <c r="D25" s="18"/>
    </row>
    <row r="26" spans="1:5" x14ac:dyDescent="0.25">
      <c r="A26" s="18" t="s">
        <v>34</v>
      </c>
      <c r="B26" s="18"/>
      <c r="C26" s="18"/>
      <c r="D26" s="18"/>
    </row>
  </sheetData>
  <mergeCells count="3">
    <mergeCell ref="A4:E4"/>
    <mergeCell ref="A6:E6"/>
    <mergeCell ref="A5:G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90" zoomScaleNormal="90" workbookViewId="0">
      <selection activeCell="G13" sqref="G13"/>
    </sheetView>
  </sheetViews>
  <sheetFormatPr defaultRowHeight="15" x14ac:dyDescent="0.25"/>
  <cols>
    <col min="1" max="1" width="4.28515625" style="8" bestFit="1" customWidth="1"/>
    <col min="2" max="2" width="49.5703125" style="8" bestFit="1" customWidth="1"/>
    <col min="3" max="3" width="19.140625" style="8" bestFit="1" customWidth="1"/>
    <col min="4" max="4" width="16.140625" style="8" customWidth="1"/>
    <col min="5" max="5" width="26.140625" style="8" bestFit="1" customWidth="1"/>
    <col min="6" max="6" width="23" style="8" bestFit="1" customWidth="1"/>
    <col min="7" max="7" width="23.85546875" style="8" bestFit="1" customWidth="1"/>
    <col min="8" max="16384" width="9.140625" style="8"/>
  </cols>
  <sheetData>
    <row r="1" spans="1:7" x14ac:dyDescent="0.25">
      <c r="G1" s="29" t="str">
        <f>'1. Summary'!E2</f>
        <v>Attachment CYL - 6</v>
      </c>
    </row>
    <row r="2" spans="1:7" x14ac:dyDescent="0.25">
      <c r="G2" s="29" t="s">
        <v>38</v>
      </c>
    </row>
    <row r="3" spans="1:7" x14ac:dyDescent="0.25">
      <c r="A3" s="55" t="s">
        <v>1</v>
      </c>
      <c r="B3" s="55"/>
      <c r="C3" s="55"/>
      <c r="D3" s="55"/>
      <c r="E3" s="55"/>
      <c r="F3" s="55"/>
      <c r="G3" s="55"/>
    </row>
    <row r="4" spans="1:7" x14ac:dyDescent="0.25">
      <c r="A4" s="55" t="s">
        <v>19</v>
      </c>
      <c r="B4" s="55"/>
      <c r="C4" s="55"/>
      <c r="D4" s="55"/>
      <c r="E4" s="55"/>
      <c r="F4" s="55"/>
      <c r="G4" s="55"/>
    </row>
    <row r="5" spans="1:7" x14ac:dyDescent="0.25">
      <c r="A5" s="55" t="s">
        <v>46</v>
      </c>
      <c r="B5" s="55"/>
      <c r="C5" s="55"/>
      <c r="D5" s="55"/>
      <c r="E5" s="55"/>
      <c r="F5" s="55"/>
      <c r="G5" s="55"/>
    </row>
    <row r="7" spans="1:7" x14ac:dyDescent="0.25">
      <c r="C7" s="26" t="s">
        <v>2</v>
      </c>
      <c r="G7" s="6" t="s">
        <v>29</v>
      </c>
    </row>
    <row r="8" spans="1:7" x14ac:dyDescent="0.25">
      <c r="A8" s="25" t="s">
        <v>5</v>
      </c>
      <c r="B8" s="7"/>
      <c r="C8" s="6" t="s">
        <v>6</v>
      </c>
      <c r="D8" s="6" t="s">
        <v>7</v>
      </c>
      <c r="E8" s="6" t="s">
        <v>27</v>
      </c>
      <c r="F8" s="6" t="s">
        <v>3</v>
      </c>
      <c r="G8" s="2" t="s">
        <v>30</v>
      </c>
    </row>
    <row r="9" spans="1:7" ht="17.25" x14ac:dyDescent="0.25">
      <c r="A9" s="9" t="s">
        <v>8</v>
      </c>
      <c r="B9" s="9" t="s">
        <v>0</v>
      </c>
      <c r="C9" s="5" t="s">
        <v>9</v>
      </c>
      <c r="D9" s="5" t="s">
        <v>35</v>
      </c>
      <c r="E9" s="5" t="s">
        <v>41</v>
      </c>
      <c r="F9" s="5" t="s">
        <v>32</v>
      </c>
      <c r="G9" s="5" t="s">
        <v>47</v>
      </c>
    </row>
    <row r="10" spans="1:7" x14ac:dyDescent="0.25">
      <c r="A10" s="7"/>
      <c r="B10" s="10">
        <v>-1</v>
      </c>
      <c r="C10" s="10">
        <v>-2</v>
      </c>
      <c r="D10" s="10">
        <v>-3</v>
      </c>
      <c r="E10" s="10">
        <v>-4</v>
      </c>
      <c r="F10" s="10">
        <v>-5</v>
      </c>
      <c r="G10" s="10">
        <v>-6</v>
      </c>
    </row>
    <row r="11" spans="1:7" x14ac:dyDescent="0.25">
      <c r="A11" s="7"/>
      <c r="B11" s="31"/>
      <c r="C11" s="31"/>
      <c r="D11" s="31"/>
      <c r="E11" s="32" t="s">
        <v>28</v>
      </c>
      <c r="F11" s="40" t="s">
        <v>15</v>
      </c>
      <c r="G11" s="32" t="s">
        <v>17</v>
      </c>
    </row>
    <row r="12" spans="1:7" x14ac:dyDescent="0.25">
      <c r="A12" s="7"/>
      <c r="B12" s="10"/>
      <c r="C12" s="10"/>
      <c r="D12" s="10"/>
      <c r="E12" s="22"/>
      <c r="F12" s="22"/>
      <c r="G12" s="10"/>
    </row>
    <row r="13" spans="1:7" x14ac:dyDescent="0.25">
      <c r="A13" s="11">
        <v>1</v>
      </c>
      <c r="B13" s="12" t="s">
        <v>10</v>
      </c>
      <c r="C13" s="33">
        <v>51773586.600000001</v>
      </c>
      <c r="D13" s="37">
        <f>ROUND(C13/$C$21,7)</f>
        <v>0.6499646</v>
      </c>
      <c r="E13" s="33">
        <f>ROUND(D13*$E$21,0)</f>
        <v>-516510</v>
      </c>
      <c r="F13" s="16">
        <v>8269708.1000000006</v>
      </c>
      <c r="G13" s="42">
        <f>ROUND(E13/F13,4)</f>
        <v>-6.25E-2</v>
      </c>
    </row>
    <row r="14" spans="1:7" x14ac:dyDescent="0.25">
      <c r="A14" s="11"/>
      <c r="B14" s="11"/>
      <c r="C14" s="33"/>
      <c r="D14" s="37"/>
      <c r="E14" s="24"/>
      <c r="F14" s="24"/>
      <c r="G14" s="17"/>
    </row>
    <row r="15" spans="1:7" x14ac:dyDescent="0.25">
      <c r="A15" s="11">
        <f>A13+1</f>
        <v>2</v>
      </c>
      <c r="B15" s="12" t="s">
        <v>11</v>
      </c>
      <c r="C15" s="33">
        <v>22237376.290000003</v>
      </c>
      <c r="D15" s="37">
        <f>ROUND(C15/$C$21,7)</f>
        <v>0.27916760000000002</v>
      </c>
      <c r="E15" s="33">
        <f>ROUND(D15*$E$21,0)</f>
        <v>-221847</v>
      </c>
      <c r="F15" s="16">
        <v>5842360.5999999996</v>
      </c>
      <c r="G15" s="42">
        <f>ROUND(E15/F15,4)</f>
        <v>-3.7999999999999999E-2</v>
      </c>
    </row>
    <row r="16" spans="1:7" x14ac:dyDescent="0.25">
      <c r="A16" s="11"/>
      <c r="B16" s="11"/>
      <c r="C16" s="33"/>
      <c r="D16" s="37"/>
      <c r="E16" s="24"/>
      <c r="F16" s="24"/>
      <c r="G16" s="17"/>
    </row>
    <row r="17" spans="1:7" x14ac:dyDescent="0.25">
      <c r="A17" s="11">
        <f>A15+1</f>
        <v>3</v>
      </c>
      <c r="B17" s="12" t="s">
        <v>12</v>
      </c>
      <c r="C17" s="33">
        <v>26686.22</v>
      </c>
      <c r="D17" s="37">
        <f>ROUND(C17/$C$21,7)</f>
        <v>3.3500000000000001E-4</v>
      </c>
      <c r="E17" s="33">
        <f>ROUND(D17*$E$21,0)</f>
        <v>-266</v>
      </c>
      <c r="F17" s="16">
        <v>10231</v>
      </c>
      <c r="G17" s="42">
        <f>ROUND(E17/F17,4)</f>
        <v>-2.5999999999999999E-2</v>
      </c>
    </row>
    <row r="18" spans="1:7" x14ac:dyDescent="0.25">
      <c r="A18" s="11"/>
      <c r="B18" s="12"/>
      <c r="C18" s="33"/>
      <c r="D18" s="35"/>
      <c r="E18" s="24"/>
      <c r="F18" s="24"/>
      <c r="G18" s="17"/>
    </row>
    <row r="19" spans="1:7" ht="17.25" x14ac:dyDescent="0.25">
      <c r="A19" s="11">
        <f>A17+1</f>
        <v>4</v>
      </c>
      <c r="B19" s="12" t="s">
        <v>16</v>
      </c>
      <c r="C19" s="33">
        <v>5618357.6800000006</v>
      </c>
      <c r="D19" s="37">
        <f>ROUND(C19/$C$21,7)</f>
        <v>7.0532800000000007E-2</v>
      </c>
      <c r="E19" s="33">
        <f>ROUND(D19*$E$21,0)</f>
        <v>-56051</v>
      </c>
      <c r="F19" s="16">
        <v>9400003.8999999985</v>
      </c>
      <c r="G19" s="42">
        <f>ROUND(E19/F19,4)</f>
        <v>-6.0000000000000001E-3</v>
      </c>
    </row>
    <row r="20" spans="1:7" x14ac:dyDescent="0.25">
      <c r="A20" s="11"/>
      <c r="B20" s="12"/>
      <c r="C20" s="33"/>
      <c r="D20" s="35"/>
      <c r="E20" s="18"/>
      <c r="F20" s="18"/>
      <c r="G20" s="17"/>
    </row>
    <row r="21" spans="1:7" ht="15.75" thickBot="1" x14ac:dyDescent="0.3">
      <c r="A21" s="11">
        <f>A19+1</f>
        <v>5</v>
      </c>
      <c r="B21" s="12" t="s">
        <v>13</v>
      </c>
      <c r="C21" s="34">
        <f>SUM(C13:C19)</f>
        <v>79656006.790000007</v>
      </c>
      <c r="D21" s="36">
        <f>SUM(D13:D20)</f>
        <v>1</v>
      </c>
      <c r="E21" s="34">
        <f>(-840029)+616860*0.073526</f>
        <v>-794673.75164000003</v>
      </c>
      <c r="F21" s="15">
        <f>F13+F15+F17+F19</f>
        <v>23522303.599999998</v>
      </c>
      <c r="G21" s="13"/>
    </row>
    <row r="22" spans="1:7" ht="15.75" thickTop="1" x14ac:dyDescent="0.25"/>
    <row r="24" spans="1:7" x14ac:dyDescent="0.25">
      <c r="A24" s="7" t="s">
        <v>14</v>
      </c>
      <c r="B24" s="7"/>
    </row>
    <row r="25" spans="1:7" ht="17.25" x14ac:dyDescent="0.25">
      <c r="A25" s="23" t="s">
        <v>26</v>
      </c>
      <c r="B25" s="23"/>
      <c r="C25" s="18"/>
      <c r="D25" s="18"/>
      <c r="E25" s="18"/>
    </row>
    <row r="26" spans="1:7" ht="17.25" x14ac:dyDescent="0.25">
      <c r="A26" s="23" t="s">
        <v>33</v>
      </c>
      <c r="B26" s="23"/>
      <c r="C26" s="18"/>
      <c r="D26" s="18"/>
      <c r="E26" s="18"/>
    </row>
    <row r="27" spans="1:7" ht="17.25" x14ac:dyDescent="0.25">
      <c r="A27" s="7" t="s">
        <v>18</v>
      </c>
      <c r="B27" s="7"/>
    </row>
  </sheetData>
  <mergeCells count="3">
    <mergeCell ref="A5:G5"/>
    <mergeCell ref="A4:G4"/>
    <mergeCell ref="A3:G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Summary</vt:lpstr>
      <vt:lpstr>2. Rate Reduction EDIT</vt:lpstr>
      <vt:lpstr>'1. Summary'!Print_Area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 \ Nana</dc:creator>
  <cp:lastModifiedBy>Chun Lai</cp:lastModifiedBy>
  <cp:lastPrinted>2018-10-10T19:26:51Z</cp:lastPrinted>
  <dcterms:created xsi:type="dcterms:W3CDTF">2018-07-20T14:16:37Z</dcterms:created>
  <dcterms:modified xsi:type="dcterms:W3CDTF">2018-10-11T15:16:06Z</dcterms:modified>
</cp:coreProperties>
</file>