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432"/>
  </bookViews>
  <sheets>
    <sheet name="Staff 1-002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69" i="1"/>
  <c r="D52" i="1" l="1"/>
  <c r="C14" i="1" s="1"/>
  <c r="D39" i="1"/>
  <c r="D40" i="1" s="1"/>
  <c r="C12" i="1" s="1"/>
  <c r="C20" i="1" l="1"/>
  <c r="D14" i="1" l="1"/>
  <c r="D12" i="1"/>
  <c r="D18" i="1"/>
  <c r="A13" i="1" l="1"/>
  <c r="A14" i="1" s="1"/>
  <c r="A15" i="1" s="1"/>
  <c r="A16" i="1" s="1"/>
  <c r="A17" i="1" s="1"/>
  <c r="A18" i="1" s="1"/>
  <c r="A19" i="1" s="1"/>
  <c r="A20" i="1" s="1"/>
  <c r="D20" i="1" l="1"/>
</calcChain>
</file>

<file path=xl/sharedStrings.xml><?xml version="1.0" encoding="utf-8"?>
<sst xmlns="http://schemas.openxmlformats.org/spreadsheetml/2006/main" count="72" uniqueCount="59">
  <si>
    <t>PSC Case No. 2018-00041</t>
  </si>
  <si>
    <t>Attachment A</t>
  </si>
  <si>
    <t>Respondent: Chun-Yi Lai</t>
  </si>
  <si>
    <t>Columbia Gas of Kentucky, Inc.</t>
  </si>
  <si>
    <t>Component of Capitalization</t>
  </si>
  <si>
    <t>Per Books 12/31/2017</t>
  </si>
  <si>
    <t>Ratios</t>
  </si>
  <si>
    <t>Preferred Stock</t>
  </si>
  <si>
    <t>Total Capitalization</t>
  </si>
  <si>
    <t>Line No.</t>
  </si>
  <si>
    <t>Amount of Note</t>
  </si>
  <si>
    <t>Date of Issuance</t>
  </si>
  <si>
    <t>Date of Maturity</t>
  </si>
  <si>
    <t>January 5, 2006</t>
  </si>
  <si>
    <t>January 5, 2026</t>
  </si>
  <si>
    <t>November 1, 2006</t>
  </si>
  <si>
    <t>November 1, 2021</t>
  </si>
  <si>
    <t>December 16, 2010</t>
  </si>
  <si>
    <t>December 16, 2030</t>
  </si>
  <si>
    <t>January 7, 2013</t>
  </si>
  <si>
    <t>January 7, 2043</t>
  </si>
  <si>
    <t>December 23, 2013</t>
  </si>
  <si>
    <t>December 23, 2043</t>
  </si>
  <si>
    <t>December 18, 2014</t>
  </si>
  <si>
    <t>December 16, 2044</t>
  </si>
  <si>
    <t>September 30, 2016</t>
  </si>
  <si>
    <t>September 30, 2046</t>
  </si>
  <si>
    <t>Month</t>
  </si>
  <si>
    <t>Account 23410000</t>
  </si>
  <si>
    <t>December, 2016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</si>
  <si>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</si>
  <si>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</si>
  <si>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</si>
  <si>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</si>
  <si>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</si>
  <si>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</si>
  <si>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</si>
  <si>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</si>
  <si>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</si>
  <si>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</si>
  <si>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</si>
  <si>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December, 2017</t>
  </si>
  <si>
    <t>Total</t>
  </si>
  <si>
    <t>13-Month Average</t>
  </si>
  <si>
    <t>Notes:</t>
  </si>
  <si>
    <t>Capital Structure</t>
  </si>
  <si>
    <t>For the Calendar Year Ended December 31, 2017</t>
  </si>
  <si>
    <t>Long-Term Debt 2.\</t>
  </si>
  <si>
    <t>Staff DR Set 1-2</t>
  </si>
  <si>
    <t>December 2016</t>
  </si>
  <si>
    <t>January 2017</t>
  </si>
  <si>
    <t>December 2017</t>
  </si>
  <si>
    <t>Net Income</t>
  </si>
  <si>
    <t>Common Equity</t>
  </si>
  <si>
    <t>3.\ Calculation of 13-Month Average Common Equity:</t>
  </si>
  <si>
    <t>2.\ Calculation of the Long-Term Debt:</t>
  </si>
  <si>
    <t>1.\ Calculation of the 13-Month Average for Short-Term Debt:</t>
  </si>
  <si>
    <t>Common Equity (13-Month Average) 3.\</t>
  </si>
  <si>
    <t>Short-Term Debt (13-Month Average) 1.\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</si>
</sst>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u val="doub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37" fontId="3" fillId="0" borderId="1" xfId="3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4" fillId="0" borderId="0" xfId="0" applyFont="1"/>
    <xf numFmtId="37" fontId="5" fillId="0" borderId="0" xfId="3" applyNumberFormat="1" applyFont="1" applyAlignment="1">
      <alignment horizontal="right"/>
    </xf>
    <xf numFmtId="0" fontId="5" fillId="0" borderId="0" xfId="3" applyFont="1" applyAlignment="1">
      <alignment horizontal="right"/>
    </xf>
    <xf numFmtId="15" fontId="5" fillId="0" borderId="0" xfId="3" quotePrefix="1" applyNumberFormat="1" applyFont="1" applyAlignment="1">
      <alignment horizontal="right"/>
    </xf>
    <xf numFmtId="5" fontId="5" fillId="0" borderId="0" xfId="3" applyNumberFormat="1" applyFont="1" applyAlignment="1">
      <alignment horizontal="right"/>
    </xf>
    <xf numFmtId="5" fontId="5" fillId="0" borderId="0" xfId="3" applyNumberFormat="1" applyFont="1" applyBorder="1" applyAlignment="1">
      <alignment horizontal="right"/>
    </xf>
    <xf numFmtId="5" fontId="5" fillId="0" borderId="0" xfId="3" applyNumberFormat="1" applyFont="1" applyFill="1" applyBorder="1" applyAlignment="1">
      <alignment horizontal="right"/>
    </xf>
    <xf numFmtId="5" fontId="6" fillId="0" borderId="0" xfId="3" applyNumberFormat="1" applyFont="1" applyFill="1" applyBorder="1" applyAlignment="1">
      <alignment horizontal="right"/>
    </xf>
    <xf numFmtId="5" fontId="6" fillId="0" borderId="0" xfId="3" applyNumberFormat="1" applyFont="1" applyAlignment="1">
      <alignment horizontal="right"/>
    </xf>
    <xf numFmtId="5" fontId="5" fillId="0" borderId="0" xfId="3" applyNumberFormat="1" applyFont="1" applyBorder="1" applyAlignment="1"/>
    <xf numFmtId="0" fontId="5" fillId="0" borderId="0" xfId="3" applyFont="1" applyBorder="1" applyAlignment="1">
      <alignment horizontal="right"/>
    </xf>
    <xf numFmtId="0" fontId="4" fillId="0" borderId="0" xfId="0" applyFont="1" applyAlignment="1">
      <alignment vertical="top"/>
    </xf>
    <xf numFmtId="0" fontId="5" fillId="0" borderId="0" xfId="3" applyFont="1" applyFill="1" applyBorder="1" applyAlignment="1">
      <alignment horizontal="right"/>
    </xf>
    <xf numFmtId="0" fontId="3" fillId="0" borderId="0" xfId="3" applyFont="1" applyFill="1" applyBorder="1" applyAlignment="1">
      <alignment horizontal="center" wrapText="1"/>
    </xf>
    <xf numFmtId="15" fontId="5" fillId="0" borderId="0" xfId="3" quotePrefix="1" applyNumberFormat="1" applyFont="1" applyBorder="1" applyAlignment="1">
      <alignment horizontal="right"/>
    </xf>
    <xf numFmtId="0" fontId="5" fillId="0" borderId="0" xfId="3" quotePrefix="1" applyFont="1" applyAlignment="1">
      <alignment horizontal="right"/>
    </xf>
    <xf numFmtId="5" fontId="7" fillId="0" borderId="3" xfId="3" applyNumberFormat="1" applyFont="1" applyBorder="1" applyAlignment="1">
      <alignment horizontal="right"/>
    </xf>
    <xf numFmtId="5" fontId="5" fillId="0" borderId="3" xfId="3" applyNumberFormat="1" applyFont="1" applyBorder="1" applyAlignment="1">
      <alignment horizontal="right"/>
    </xf>
    <xf numFmtId="15" fontId="5" fillId="0" borderId="0" xfId="3" quotePrefix="1" applyNumberFormat="1" applyFont="1" applyAlignment="1"/>
    <xf numFmtId="0" fontId="4" fillId="0" borderId="0" xfId="0" applyFont="1" applyFill="1" applyAlignment="1">
      <alignment vertical="top"/>
    </xf>
    <xf numFmtId="7" fontId="7" fillId="0" borderId="3" xfId="3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5" fontId="4" fillId="0" borderId="0" xfId="1" applyNumberFormat="1" applyFont="1"/>
    <xf numFmtId="164" fontId="4" fillId="0" borderId="0" xfId="2" applyNumberFormat="1" applyFont="1"/>
    <xf numFmtId="0" fontId="8" fillId="0" borderId="0" xfId="0" applyFont="1"/>
    <xf numFmtId="165" fontId="4" fillId="0" borderId="2" xfId="1" applyNumberFormat="1" applyFont="1" applyBorder="1"/>
    <xf numFmtId="164" fontId="4" fillId="0" borderId="2" xfId="2" applyNumberFormat="1" applyFont="1" applyBorder="1"/>
    <xf numFmtId="0" fontId="4" fillId="0" borderId="0" xfId="0" applyFont="1" applyAlignment="1">
      <alignment horizontal="left"/>
    </xf>
    <xf numFmtId="0" fontId="3" fillId="0" borderId="0" xfId="3" applyFont="1" applyBorder="1" applyAlignment="1">
      <alignment horizontal="center" wrapText="1"/>
    </xf>
    <xf numFmtId="0" fontId="4" fillId="0" borderId="0" xfId="0" applyFont="1" applyBorder="1"/>
    <xf numFmtId="10" fontId="3" fillId="0" borderId="0" xfId="3" applyNumberFormat="1" applyFont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Normal="100" workbookViewId="0">
      <selection activeCell="C19" sqref="C19"/>
    </sheetView>
  </sheetViews>
  <sheetFormatPr defaultColWidth="9.109375" defaultRowHeight="13.8" x14ac:dyDescent="0.3"/>
  <cols>
    <col min="1" max="1" width="14.109375" style="3" customWidth="1"/>
    <col min="2" max="2" width="36.44140625" style="3" customWidth="1"/>
    <col min="3" max="3" width="18" style="3" bestFit="1" customWidth="1"/>
    <col min="4" max="4" width="18" style="3" customWidth="1"/>
    <col min="5" max="5" width="16.109375" style="3" customWidth="1"/>
    <col min="6" max="16384" width="9.109375" style="3"/>
  </cols>
  <sheetData>
    <row r="1" spans="1:4" x14ac:dyDescent="0.3">
      <c r="D1" s="25" t="s">
        <v>0</v>
      </c>
    </row>
    <row r="2" spans="1:4" x14ac:dyDescent="0.3">
      <c r="D2" s="25" t="s">
        <v>48</v>
      </c>
    </row>
    <row r="3" spans="1:4" x14ac:dyDescent="0.3">
      <c r="D3" s="25" t="s">
        <v>1</v>
      </c>
    </row>
    <row r="4" spans="1:4" x14ac:dyDescent="0.3">
      <c r="D4" s="25" t="s">
        <v>2</v>
      </c>
    </row>
    <row r="6" spans="1:4" x14ac:dyDescent="0.3">
      <c r="A6" s="38" t="s">
        <v>3</v>
      </c>
      <c r="B6" s="38"/>
      <c r="C6" s="38"/>
      <c r="D6" s="38"/>
    </row>
    <row r="7" spans="1:4" x14ac:dyDescent="0.3">
      <c r="A7" s="38" t="s">
        <v>45</v>
      </c>
      <c r="B7" s="38"/>
      <c r="C7" s="38"/>
      <c r="D7" s="38"/>
    </row>
    <row r="8" spans="1:4" x14ac:dyDescent="0.3">
      <c r="A8" s="38" t="s">
        <v>46</v>
      </c>
      <c r="B8" s="38"/>
      <c r="C8" s="38"/>
      <c r="D8" s="38"/>
    </row>
    <row r="10" spans="1:4" ht="27.6" x14ac:dyDescent="0.3">
      <c r="A10" s="26" t="s">
        <v>9</v>
      </c>
      <c r="B10" s="26" t="s">
        <v>4</v>
      </c>
      <c r="C10" s="26" t="s">
        <v>5</v>
      </c>
      <c r="D10" s="26" t="s">
        <v>6</v>
      </c>
    </row>
    <row r="12" spans="1:4" x14ac:dyDescent="0.3">
      <c r="A12" s="27">
        <v>1</v>
      </c>
      <c r="B12" s="3" t="s">
        <v>58</v>
      </c>
      <c r="C12" s="28">
        <f>D40</f>
        <v>8640991.5723076928</v>
      </c>
      <c r="D12" s="29">
        <f>ROUND(C12/$C$20,6)</f>
        <v>3.4245999999999999E-2</v>
      </c>
    </row>
    <row r="13" spans="1:4" x14ac:dyDescent="0.3">
      <c r="A13" s="27">
        <f>A12+1</f>
        <v>2</v>
      </c>
      <c r="C13" s="28"/>
      <c r="D13" s="29"/>
    </row>
    <row r="14" spans="1:4" x14ac:dyDescent="0.3">
      <c r="A14" s="27">
        <f t="shared" ref="A14:A20" si="0">A13+1</f>
        <v>3</v>
      </c>
      <c r="B14" s="3" t="s">
        <v>47</v>
      </c>
      <c r="C14" s="28">
        <f>D52</f>
        <v>114375000</v>
      </c>
      <c r="D14" s="29">
        <f>ROUND(C14/$C$20,6)</f>
        <v>0.45329199999999997</v>
      </c>
    </row>
    <row r="15" spans="1:4" x14ac:dyDescent="0.3">
      <c r="A15" s="27">
        <f t="shared" si="0"/>
        <v>4</v>
      </c>
      <c r="C15" s="28"/>
      <c r="D15" s="29"/>
    </row>
    <row r="16" spans="1:4" x14ac:dyDescent="0.3">
      <c r="A16" s="27">
        <f t="shared" si="0"/>
        <v>5</v>
      </c>
      <c r="B16" s="3" t="s">
        <v>7</v>
      </c>
      <c r="C16" s="28">
        <v>0</v>
      </c>
      <c r="D16" s="29">
        <v>0</v>
      </c>
    </row>
    <row r="17" spans="1:5" x14ac:dyDescent="0.3">
      <c r="A17" s="27">
        <f t="shared" si="0"/>
        <v>6</v>
      </c>
      <c r="C17" s="28"/>
      <c r="D17" s="29"/>
    </row>
    <row r="18" spans="1:5" x14ac:dyDescent="0.3">
      <c r="A18" s="27">
        <f t="shared" si="0"/>
        <v>7</v>
      </c>
      <c r="B18" s="3" t="s">
        <v>57</v>
      </c>
      <c r="C18" s="28">
        <f>D69</f>
        <v>129304685.7753846</v>
      </c>
      <c r="D18" s="29">
        <f>ROUND(C18/$C$20,6)</f>
        <v>0.51246199999999997</v>
      </c>
    </row>
    <row r="19" spans="1:5" x14ac:dyDescent="0.3">
      <c r="A19" s="27">
        <f t="shared" si="0"/>
        <v>8</v>
      </c>
      <c r="B19" s="30"/>
      <c r="C19" s="28"/>
      <c r="D19" s="29"/>
    </row>
    <row r="20" spans="1:5" ht="14.4" thickBot="1" x14ac:dyDescent="0.35">
      <c r="A20" s="27">
        <f t="shared" si="0"/>
        <v>9</v>
      </c>
      <c r="B20" s="30" t="s">
        <v>8</v>
      </c>
      <c r="C20" s="31">
        <f>SUM(C12:C18)</f>
        <v>252320677.34769231</v>
      </c>
      <c r="D20" s="32">
        <f>SUM(D12:D18)</f>
        <v>1</v>
      </c>
    </row>
    <row r="21" spans="1:5" ht="14.4" thickTop="1" x14ac:dyDescent="0.3">
      <c r="A21" s="27"/>
      <c r="B21" s="30"/>
      <c r="C21" s="28"/>
      <c r="D21" s="29"/>
    </row>
    <row r="22" spans="1:5" x14ac:dyDescent="0.3">
      <c r="B22" s="33" t="s">
        <v>44</v>
      </c>
      <c r="C22" s="30"/>
      <c r="D22" s="28"/>
      <c r="E22" s="29"/>
    </row>
    <row r="23" spans="1:5" x14ac:dyDescent="0.3">
      <c r="B23" s="21" t="s">
        <v>56</v>
      </c>
      <c r="C23" s="21"/>
      <c r="D23" s="21"/>
      <c r="E23" s="21"/>
    </row>
    <row r="24" spans="1:5" x14ac:dyDescent="0.3">
      <c r="C24" s="1" t="s">
        <v>27</v>
      </c>
      <c r="D24" s="2" t="s">
        <v>28</v>
      </c>
      <c r="E24" s="16"/>
    </row>
    <row r="25" spans="1:5" x14ac:dyDescent="0.3">
      <c r="C25" s="4"/>
      <c r="D25" s="5"/>
      <c r="E25" s="15"/>
    </row>
    <row r="26" spans="1:5" x14ac:dyDescent="0.3">
      <c r="C26" s="6" t="s">
        <v>29</v>
      </c>
      <c r="D26" s="7">
        <v>7014182</v>
      </c>
      <c r="E26" s="9"/>
    </row>
    <row r="27" spans="1:5" x14ac:dyDescent="0.3">
      <c r="C27" s="6" t="s">
        <v>30</v>
      </c>
      <c r="D27" s="8">
        <v>7026347.8399999999</v>
      </c>
      <c r="E27" s="9"/>
    </row>
    <row r="28" spans="1:5" x14ac:dyDescent="0.3">
      <c r="C28" s="6" t="s">
        <v>31</v>
      </c>
      <c r="D28" s="8">
        <v>1168859.8199999994</v>
      </c>
      <c r="E28" s="9"/>
    </row>
    <row r="29" spans="1:5" x14ac:dyDescent="0.3">
      <c r="C29" s="6" t="s">
        <v>32</v>
      </c>
      <c r="D29" s="8">
        <v>0</v>
      </c>
      <c r="E29" s="9"/>
    </row>
    <row r="30" spans="1:5" x14ac:dyDescent="0.3">
      <c r="C30" s="6" t="s">
        <v>33</v>
      </c>
      <c r="D30" s="8">
        <v>0</v>
      </c>
      <c r="E30" s="9"/>
    </row>
    <row r="31" spans="1:5" x14ac:dyDescent="0.3">
      <c r="C31" s="6" t="s">
        <v>34</v>
      </c>
      <c r="D31" s="8">
        <v>0</v>
      </c>
      <c r="E31" s="9"/>
    </row>
    <row r="32" spans="1:5" x14ac:dyDescent="0.3">
      <c r="C32" s="6" t="s">
        <v>35</v>
      </c>
      <c r="D32" s="8">
        <v>0</v>
      </c>
      <c r="E32" s="7"/>
    </row>
    <row r="33" spans="2:7" x14ac:dyDescent="0.3">
      <c r="C33" s="6" t="s">
        <v>36</v>
      </c>
      <c r="D33" s="8">
        <v>0</v>
      </c>
      <c r="E33" s="7"/>
    </row>
    <row r="34" spans="2:7" x14ac:dyDescent="0.3">
      <c r="C34" s="6" t="s">
        <v>37</v>
      </c>
      <c r="D34" s="8">
        <v>6696700.9199999999</v>
      </c>
      <c r="E34" s="7"/>
    </row>
    <row r="35" spans="2:7" x14ac:dyDescent="0.3">
      <c r="C35" s="6" t="s">
        <v>38</v>
      </c>
      <c r="D35" s="9">
        <v>18202213.75</v>
      </c>
      <c r="E35" s="7"/>
    </row>
    <row r="36" spans="2:7" x14ac:dyDescent="0.3">
      <c r="C36" s="6" t="s">
        <v>39</v>
      </c>
      <c r="D36" s="9">
        <v>20633887.900000002</v>
      </c>
      <c r="E36" s="7"/>
    </row>
    <row r="37" spans="2:7" x14ac:dyDescent="0.3">
      <c r="C37" s="6" t="s">
        <v>40</v>
      </c>
      <c r="D37" s="9">
        <v>23764976.920000002</v>
      </c>
      <c r="E37" s="7"/>
    </row>
    <row r="38" spans="2:7" x14ac:dyDescent="0.3">
      <c r="C38" s="6" t="s">
        <v>41</v>
      </c>
      <c r="D38" s="10">
        <v>27825721.290000003</v>
      </c>
      <c r="E38" s="11"/>
    </row>
    <row r="39" spans="2:7" x14ac:dyDescent="0.3">
      <c r="C39" s="5" t="s">
        <v>42</v>
      </c>
      <c r="D39" s="12">
        <f>SUM(D26:D38)</f>
        <v>112332890.44000001</v>
      </c>
      <c r="E39" s="8"/>
    </row>
    <row r="40" spans="2:7" x14ac:dyDescent="0.3">
      <c r="C40" s="13" t="s">
        <v>43</v>
      </c>
      <c r="D40" s="19">
        <f>D39/13</f>
        <v>8640991.5723076928</v>
      </c>
      <c r="E40" s="8"/>
    </row>
    <row r="42" spans="2:7" x14ac:dyDescent="0.3">
      <c r="B42" s="21" t="s">
        <v>55</v>
      </c>
      <c r="C42" s="21"/>
      <c r="D42" s="21"/>
      <c r="E42" s="21"/>
      <c r="F42" s="34"/>
      <c r="G42" s="35"/>
    </row>
    <row r="43" spans="2:7" x14ac:dyDescent="0.3">
      <c r="B43" s="2" t="s">
        <v>11</v>
      </c>
      <c r="C43" s="2" t="s">
        <v>12</v>
      </c>
      <c r="D43" s="1" t="s">
        <v>10</v>
      </c>
      <c r="F43" s="36"/>
      <c r="G43" s="35"/>
    </row>
    <row r="44" spans="2:7" x14ac:dyDescent="0.3">
      <c r="B44" s="5"/>
      <c r="C44" s="5"/>
      <c r="D44" s="4"/>
      <c r="F44" s="36"/>
      <c r="G44" s="35"/>
    </row>
    <row r="45" spans="2:7" x14ac:dyDescent="0.3">
      <c r="B45" s="6" t="s">
        <v>13</v>
      </c>
      <c r="C45" s="6" t="s">
        <v>14</v>
      </c>
      <c r="D45" s="7">
        <v>12375000</v>
      </c>
      <c r="F45" s="36"/>
      <c r="G45" s="35"/>
    </row>
    <row r="46" spans="2:7" x14ac:dyDescent="0.3">
      <c r="B46" s="17" t="s">
        <v>15</v>
      </c>
      <c r="C46" s="17" t="s">
        <v>16</v>
      </c>
      <c r="D46" s="8">
        <v>16000000</v>
      </c>
      <c r="F46" s="36"/>
      <c r="G46" s="35"/>
    </row>
    <row r="47" spans="2:7" x14ac:dyDescent="0.3">
      <c r="B47" s="17" t="s">
        <v>17</v>
      </c>
      <c r="C47" s="17" t="s">
        <v>18</v>
      </c>
      <c r="D47" s="8">
        <v>10000000</v>
      </c>
      <c r="F47" s="37"/>
      <c r="G47" s="35"/>
    </row>
    <row r="48" spans="2:7" x14ac:dyDescent="0.3">
      <c r="B48" s="18" t="s">
        <v>19</v>
      </c>
      <c r="C48" s="18" t="s">
        <v>20</v>
      </c>
      <c r="D48" s="9">
        <v>20000000</v>
      </c>
      <c r="F48" s="37"/>
      <c r="G48" s="35"/>
    </row>
    <row r="49" spans="1:7" x14ac:dyDescent="0.3">
      <c r="B49" s="18" t="s">
        <v>21</v>
      </c>
      <c r="C49" s="18" t="s">
        <v>22</v>
      </c>
      <c r="D49" s="9">
        <v>20000000</v>
      </c>
      <c r="F49" s="37"/>
      <c r="G49" s="35"/>
    </row>
    <row r="50" spans="1:7" x14ac:dyDescent="0.3">
      <c r="B50" s="6" t="s">
        <v>23</v>
      </c>
      <c r="C50" s="18" t="s">
        <v>24</v>
      </c>
      <c r="D50" s="9">
        <v>5000000</v>
      </c>
      <c r="F50" s="37"/>
      <c r="G50" s="35"/>
    </row>
    <row r="51" spans="1:7" x14ac:dyDescent="0.3">
      <c r="B51" s="6" t="s">
        <v>25</v>
      </c>
      <c r="C51" s="18" t="s">
        <v>26</v>
      </c>
      <c r="D51" s="10">
        <v>31000000</v>
      </c>
      <c r="F51" s="37"/>
      <c r="G51" s="35"/>
    </row>
    <row r="52" spans="1:7" x14ac:dyDescent="0.3">
      <c r="B52" s="5"/>
      <c r="C52" s="5" t="s">
        <v>42</v>
      </c>
      <c r="D52" s="20">
        <f>SUM(D45:D51)</f>
        <v>114375000</v>
      </c>
      <c r="F52" s="35"/>
      <c r="G52" s="35"/>
    </row>
    <row r="54" spans="1:7" ht="12.75" customHeight="1" x14ac:dyDescent="0.3">
      <c r="B54" s="22" t="s">
        <v>54</v>
      </c>
      <c r="C54" s="22"/>
      <c r="D54" s="22"/>
      <c r="E54" s="14"/>
    </row>
    <row r="55" spans="1:7" x14ac:dyDescent="0.3">
      <c r="B55" s="24" t="s">
        <v>27</v>
      </c>
      <c r="C55" s="24" t="s">
        <v>52</v>
      </c>
      <c r="D55" s="24" t="s">
        <v>53</v>
      </c>
      <c r="E55" s="14"/>
    </row>
    <row r="56" spans="1:7" x14ac:dyDescent="0.3">
      <c r="A56" s="14"/>
      <c r="B56" s="6" t="s">
        <v>49</v>
      </c>
      <c r="C56" s="14"/>
      <c r="D56" s="8">
        <v>120304574.72</v>
      </c>
    </row>
    <row r="57" spans="1:7" x14ac:dyDescent="0.3">
      <c r="B57" s="6" t="s">
        <v>50</v>
      </c>
      <c r="C57" s="8">
        <v>5185914.66</v>
      </c>
      <c r="D57" s="8">
        <v>125490489.38</v>
      </c>
    </row>
    <row r="58" spans="1:7" x14ac:dyDescent="0.3">
      <c r="B58" s="6" t="s">
        <v>31</v>
      </c>
      <c r="C58" s="8">
        <v>3702438.1</v>
      </c>
      <c r="D58" s="8">
        <v>129192927.47999999</v>
      </c>
    </row>
    <row r="59" spans="1:7" x14ac:dyDescent="0.3">
      <c r="B59" s="6" t="s">
        <v>32</v>
      </c>
      <c r="C59" s="8">
        <v>2261287.2599999998</v>
      </c>
      <c r="D59" s="8">
        <v>131454214.73999999</v>
      </c>
    </row>
    <row r="60" spans="1:7" x14ac:dyDescent="0.3">
      <c r="B60" s="6" t="s">
        <v>33</v>
      </c>
      <c r="C60" s="8">
        <v>561133.19999999995</v>
      </c>
      <c r="D60" s="8">
        <v>132015347.94</v>
      </c>
    </row>
    <row r="61" spans="1:7" x14ac:dyDescent="0.3">
      <c r="B61" s="6" t="s">
        <v>34</v>
      </c>
      <c r="C61" s="8">
        <v>-357595.65</v>
      </c>
      <c r="D61" s="8">
        <v>131657752.28999999</v>
      </c>
    </row>
    <row r="62" spans="1:7" x14ac:dyDescent="0.3">
      <c r="B62" s="6" t="s">
        <v>35</v>
      </c>
      <c r="C62" s="8">
        <v>-795904.07</v>
      </c>
      <c r="D62" s="8">
        <v>130861848.22</v>
      </c>
    </row>
    <row r="63" spans="1:7" x14ac:dyDescent="0.3">
      <c r="B63" s="6" t="s">
        <v>36</v>
      </c>
      <c r="C63" s="8">
        <v>-239569.95</v>
      </c>
      <c r="D63" s="8">
        <v>130622278.27</v>
      </c>
    </row>
    <row r="64" spans="1:7" x14ac:dyDescent="0.3">
      <c r="B64" s="6" t="s">
        <v>37</v>
      </c>
      <c r="C64" s="8">
        <v>-680322.24</v>
      </c>
      <c r="D64" s="8">
        <v>129941956.03</v>
      </c>
    </row>
    <row r="65" spans="2:4" x14ac:dyDescent="0.3">
      <c r="B65" s="6" t="s">
        <v>38</v>
      </c>
      <c r="C65" s="8">
        <v>-1266369.02</v>
      </c>
      <c r="D65" s="8">
        <v>128675587.01000001</v>
      </c>
    </row>
    <row r="66" spans="2:4" x14ac:dyDescent="0.3">
      <c r="B66" s="6" t="s">
        <v>39</v>
      </c>
      <c r="C66" s="8">
        <v>-528867.62</v>
      </c>
      <c r="D66" s="8">
        <v>128146719.39</v>
      </c>
    </row>
    <row r="67" spans="2:4" x14ac:dyDescent="0.3">
      <c r="B67" s="6" t="s">
        <v>40</v>
      </c>
      <c r="C67" s="8">
        <v>1464682.71</v>
      </c>
      <c r="D67" s="8">
        <v>129611402.10000001</v>
      </c>
    </row>
    <row r="68" spans="2:4" x14ac:dyDescent="0.3">
      <c r="B68" s="6" t="s">
        <v>51</v>
      </c>
      <c r="C68" s="8">
        <v>3374415.41</v>
      </c>
      <c r="D68" s="8">
        <v>132985817.51000001</v>
      </c>
    </row>
    <row r="69" spans="2:4" x14ac:dyDescent="0.3">
      <c r="B69" s="13" t="s">
        <v>43</v>
      </c>
      <c r="D69" s="23">
        <f>SUM(D56:D68)/13</f>
        <v>129304685.7753846</v>
      </c>
    </row>
    <row r="70" spans="2:4" x14ac:dyDescent="0.3">
      <c r="B70" s="6"/>
    </row>
  </sheetData>
  <mergeCells count="3">
    <mergeCell ref="A6:D6"/>
    <mergeCell ref="A8:D8"/>
    <mergeCell ref="A7:D7"/>
  </mergeCells>
  <pageMargins left="1.2" right="0.7" top="0.5" bottom="0.25" header="0.3" footer="0.3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1-002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2018-03-27T12:12:18Z</dcterms:created>
  <dcterms:modified xsi:type="dcterms:W3CDTF">2018-03-27T12:12:29Z</dcterms:modified>
</cp:coreProperties>
</file>