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7792" windowHeight="13176"/>
  </bookViews>
  <sheets>
    <sheet name="Staff-DR-01-006" sheetId="1" r:id="rId1"/>
  </sheets>
  <definedNames>
    <definedName name="_xlnm.Print_Area" localSheetId="0">'Staff-DR-01-006'!$A$1:$I$28</definedName>
  </definedNames>
  <calcPr calcId="145621" iterate="1"/>
</workbook>
</file>

<file path=xl/calcChain.xml><?xml version="1.0" encoding="utf-8"?>
<calcChain xmlns="http://schemas.openxmlformats.org/spreadsheetml/2006/main">
  <c r="G11" i="1" l="1"/>
  <c r="I10" i="1"/>
  <c r="G10" i="1"/>
  <c r="G14" i="1" s="1"/>
  <c r="G16" i="1" l="1"/>
  <c r="G18" i="1" s="1"/>
  <c r="I11" i="1"/>
  <c r="I14" i="1" s="1"/>
  <c r="I16" i="1" l="1"/>
  <c r="I18" i="1" l="1"/>
  <c r="I19" i="1" l="1"/>
  <c r="I25" i="1" s="1"/>
  <c r="I27" i="1" s="1"/>
  <c r="I21" i="1" l="1"/>
  <c r="I23" i="1" s="1"/>
</calcChain>
</file>

<file path=xl/sharedStrings.xml><?xml version="1.0" encoding="utf-8"?>
<sst xmlns="http://schemas.openxmlformats.org/spreadsheetml/2006/main" count="24" uniqueCount="24">
  <si>
    <t>DUKE ENERGY KENTUCKY, INC.</t>
  </si>
  <si>
    <t>KyPSC Case No. 2018-00036</t>
  </si>
  <si>
    <t>GROSS REVENUE CONVERSION FACTOR</t>
  </si>
  <si>
    <t>Staff-DR-01-006 Attachment</t>
  </si>
  <si>
    <t>REFLECTING 21% FEDERAL INCOME TAX RATE</t>
  </si>
  <si>
    <t>Line</t>
  </si>
  <si>
    <t>No.</t>
  </si>
  <si>
    <t>Description</t>
  </si>
  <si>
    <t>Rates</t>
  </si>
  <si>
    <t>State</t>
  </si>
  <si>
    <t>Federal</t>
  </si>
  <si>
    <t>Operating Revenue</t>
  </si>
  <si>
    <t>Less: Uncollectible Expense</t>
  </si>
  <si>
    <t>Less: PSC Assessment</t>
  </si>
  <si>
    <t>Less: Production Activities Deduction State</t>
  </si>
  <si>
    <t>Income before State Income Tax</t>
  </si>
  <si>
    <t>State Apportionment Factor</t>
  </si>
  <si>
    <t>State Income Tax</t>
  </si>
  <si>
    <t>Income before Federal Income Tax</t>
  </si>
  <si>
    <t>Federal Income Tax</t>
  </si>
  <si>
    <t>Operating Income Percentage (Line 10 - Line 11)</t>
  </si>
  <si>
    <t>Gross Revenue Conversion FACTOR (Line 1 / Line 13)</t>
  </si>
  <si>
    <t>Composite Income Tax Rate (Line 8 + Line 11)</t>
  </si>
  <si>
    <t>Common Equity Gross-up (Line 1 / (1-Line17))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</si>
</sst>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"/>
  </numFmts>
  <fonts count="4" x14ac:knownFonts="1"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0" xfId="1" applyFont="1" applyFill="1" applyAlignment="1" applyProtection="1">
      <alignment horizontal="left"/>
    </xf>
    <xf numFmtId="0" fontId="2" fillId="0" borderId="0" xfId="2" applyFont="1" applyFill="1"/>
    <xf numFmtId="0" fontId="2" fillId="0" borderId="0" xfId="2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165" fontId="2" fillId="0" borderId="2" xfId="0" applyNumberFormat="1" applyFont="1" applyBorder="1"/>
  </cellXfs>
  <cellStyles count="3">
    <cellStyle name="Normal" xfId="0" builtinId="0"/>
    <cellStyle name="Normal_KPSC GAS SFRs-Forward Looking" xfId="1"/>
    <cellStyle name="Normal_SCH_D2.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I23" sqref="I23"/>
    </sheetView>
  </sheetViews>
  <sheetFormatPr defaultRowHeight="13.2" x14ac:dyDescent="0.25"/>
  <cols>
    <col min="1" max="1" width="6.6640625" customWidth="1"/>
    <col min="2" max="2" width="1.109375" customWidth="1"/>
    <col min="3" max="3" width="48" customWidth="1"/>
    <col min="4" max="4" width="1.33203125" customWidth="1"/>
    <col min="5" max="5" width="13.109375" customWidth="1"/>
    <col min="6" max="6" width="1.6640625" customWidth="1"/>
    <col min="7" max="7" width="12.33203125" customWidth="1"/>
    <col min="8" max="8" width="1.6640625" customWidth="1"/>
    <col min="9" max="9" width="12.88671875" customWidth="1"/>
  </cols>
  <sheetData>
    <row r="1" spans="1:11" x14ac:dyDescent="0.25">
      <c r="A1" s="1" t="s">
        <v>0</v>
      </c>
      <c r="B1" s="6"/>
      <c r="C1" s="7"/>
      <c r="D1" s="6"/>
      <c r="E1" s="7"/>
      <c r="F1" s="6"/>
      <c r="G1" s="7" t="s">
        <v>1</v>
      </c>
      <c r="H1" s="6"/>
      <c r="I1" s="7"/>
      <c r="J1" s="7"/>
      <c r="K1" s="7"/>
    </row>
    <row r="2" spans="1:11" x14ac:dyDescent="0.25">
      <c r="A2" s="1" t="s">
        <v>2</v>
      </c>
      <c r="B2" s="6"/>
      <c r="C2" s="7"/>
      <c r="D2" s="6"/>
      <c r="E2" s="7"/>
      <c r="F2" s="6"/>
      <c r="G2" s="2" t="s">
        <v>3</v>
      </c>
      <c r="H2" s="3"/>
      <c r="I2" s="7"/>
      <c r="J2" s="7"/>
      <c r="K2" s="7"/>
    </row>
    <row r="3" spans="1:11" x14ac:dyDescent="0.25">
      <c r="A3" s="1" t="s">
        <v>4</v>
      </c>
      <c r="B3" s="6"/>
      <c r="C3" s="7"/>
      <c r="D3" s="6"/>
      <c r="E3" s="7"/>
      <c r="F3" s="6"/>
      <c r="G3" s="7"/>
      <c r="H3" s="6"/>
      <c r="I3" s="7"/>
      <c r="J3" s="7"/>
      <c r="K3" s="7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8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9" t="s">
        <v>6</v>
      </c>
      <c r="B7" s="7"/>
      <c r="C7" s="9" t="s">
        <v>7</v>
      </c>
      <c r="D7" s="7"/>
      <c r="E7" s="9" t="s">
        <v>8</v>
      </c>
      <c r="F7" s="8"/>
      <c r="G7" s="9" t="s">
        <v>9</v>
      </c>
      <c r="H7" s="8"/>
      <c r="I7" s="9" t="s">
        <v>10</v>
      </c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8">
        <v>1</v>
      </c>
      <c r="B9" s="7"/>
      <c r="C9" s="7" t="s">
        <v>11</v>
      </c>
      <c r="D9" s="7"/>
      <c r="E9" s="7"/>
      <c r="F9" s="7"/>
      <c r="G9" s="10">
        <v>1</v>
      </c>
      <c r="H9" s="10"/>
      <c r="I9" s="10">
        <v>1</v>
      </c>
      <c r="J9" s="7"/>
      <c r="K9" s="7"/>
    </row>
    <row r="10" spans="1:11" x14ac:dyDescent="0.25">
      <c r="A10" s="8">
        <v>2</v>
      </c>
      <c r="B10" s="7"/>
      <c r="C10" s="7" t="s">
        <v>12</v>
      </c>
      <c r="D10" s="7"/>
      <c r="E10" s="4">
        <v>0</v>
      </c>
      <c r="F10" s="7"/>
      <c r="G10" s="4">
        <f>E10</f>
        <v>0</v>
      </c>
      <c r="H10" s="4"/>
      <c r="I10" s="4">
        <f>E10</f>
        <v>0</v>
      </c>
      <c r="J10" s="7"/>
      <c r="K10" s="7"/>
    </row>
    <row r="11" spans="1:11" x14ac:dyDescent="0.25">
      <c r="A11" s="8">
        <v>3</v>
      </c>
      <c r="B11" s="7"/>
      <c r="C11" s="7" t="s">
        <v>13</v>
      </c>
      <c r="D11" s="7"/>
      <c r="E11" s="4">
        <v>1.9959999999999999E-3</v>
      </c>
      <c r="F11" s="7"/>
      <c r="G11" s="4">
        <f>E11</f>
        <v>1.9959999999999999E-3</v>
      </c>
      <c r="H11" s="4"/>
      <c r="I11" s="4">
        <f>E11</f>
        <v>1.9959999999999999E-3</v>
      </c>
      <c r="J11" s="7"/>
      <c r="K11" s="7"/>
    </row>
    <row r="12" spans="1:11" x14ac:dyDescent="0.25">
      <c r="A12" s="8">
        <v>4</v>
      </c>
      <c r="B12" s="7"/>
      <c r="C12" s="7" t="s">
        <v>14</v>
      </c>
      <c r="D12" s="7"/>
      <c r="E12" s="5"/>
      <c r="F12" s="7"/>
      <c r="G12" s="10">
        <v>0</v>
      </c>
      <c r="H12" s="10"/>
      <c r="I12" s="10">
        <v>0</v>
      </c>
      <c r="J12" s="7"/>
      <c r="K12" s="7"/>
    </row>
    <row r="13" spans="1:11" x14ac:dyDescent="0.25">
      <c r="A13" s="8">
        <v>5</v>
      </c>
      <c r="B13" s="7"/>
      <c r="C13" s="7"/>
      <c r="D13" s="7"/>
      <c r="E13" s="7"/>
      <c r="F13" s="7"/>
      <c r="G13" s="10"/>
      <c r="H13" s="10"/>
      <c r="I13" s="10"/>
      <c r="J13" s="7"/>
      <c r="K13" s="7"/>
    </row>
    <row r="14" spans="1:11" x14ac:dyDescent="0.25">
      <c r="A14" s="8">
        <v>6</v>
      </c>
      <c r="B14" s="7"/>
      <c r="C14" s="7" t="s">
        <v>15</v>
      </c>
      <c r="D14" s="7"/>
      <c r="E14" s="7"/>
      <c r="F14" s="7"/>
      <c r="G14" s="10">
        <f>G9-G10-G11-G12</f>
        <v>0.998004</v>
      </c>
      <c r="H14" s="10"/>
      <c r="I14" s="10">
        <f>I9-I10-I11-I12</f>
        <v>0.998004</v>
      </c>
      <c r="J14" s="7"/>
      <c r="K14" s="7"/>
    </row>
    <row r="15" spans="1:11" x14ac:dyDescent="0.25">
      <c r="A15" s="8">
        <v>7</v>
      </c>
      <c r="B15" s="7"/>
      <c r="C15" s="5" t="s">
        <v>16</v>
      </c>
      <c r="D15" s="5"/>
      <c r="E15" s="4">
        <v>0.89086699999999996</v>
      </c>
      <c r="F15" s="5"/>
      <c r="G15" s="4"/>
      <c r="H15" s="4"/>
      <c r="I15" s="4"/>
      <c r="J15" s="7"/>
      <c r="K15" s="7"/>
    </row>
    <row r="16" spans="1:11" x14ac:dyDescent="0.25">
      <c r="A16" s="8">
        <v>8</v>
      </c>
      <c r="B16" s="7"/>
      <c r="C16" s="7" t="s">
        <v>17</v>
      </c>
      <c r="D16" s="7"/>
      <c r="E16" s="10">
        <v>0.06</v>
      </c>
      <c r="F16" s="7"/>
      <c r="G16" s="11">
        <f>ROUND(G14*E15*E16,9)</f>
        <v>5.3345330000000003E-2</v>
      </c>
      <c r="H16" s="10"/>
      <c r="I16" s="11">
        <f>ROUND(I14*E15*E16,7)</f>
        <v>5.3345299999999998E-2</v>
      </c>
      <c r="J16" s="7"/>
      <c r="K16" s="7"/>
    </row>
    <row r="17" spans="1:11" x14ac:dyDescent="0.25">
      <c r="A17" s="8">
        <v>9</v>
      </c>
      <c r="B17" s="7"/>
      <c r="C17" s="7"/>
      <c r="D17" s="7"/>
      <c r="E17" s="10"/>
      <c r="F17" s="7"/>
      <c r="G17" s="7"/>
      <c r="H17" s="7"/>
      <c r="I17" s="7"/>
      <c r="J17" s="7"/>
      <c r="K17" s="7"/>
    </row>
    <row r="18" spans="1:11" x14ac:dyDescent="0.25">
      <c r="A18" s="8">
        <v>10</v>
      </c>
      <c r="B18" s="7"/>
      <c r="C18" s="7" t="s">
        <v>18</v>
      </c>
      <c r="D18" s="7"/>
      <c r="E18" s="10"/>
      <c r="F18" s="7"/>
      <c r="G18" s="10">
        <f>G14-G16</f>
        <v>0.94465867000000003</v>
      </c>
      <c r="H18" s="10"/>
      <c r="I18" s="10">
        <f>I14-I16</f>
        <v>0.94465869999999996</v>
      </c>
      <c r="J18" s="7"/>
      <c r="K18" s="7"/>
    </row>
    <row r="19" spans="1:11" ht="13.8" thickBot="1" x14ac:dyDescent="0.3">
      <c r="A19" s="8">
        <v>11</v>
      </c>
      <c r="B19" s="7"/>
      <c r="C19" s="7" t="s">
        <v>19</v>
      </c>
      <c r="D19" s="7"/>
      <c r="E19" s="10">
        <v>0.21</v>
      </c>
      <c r="F19" s="7"/>
      <c r="G19" s="10"/>
      <c r="H19" s="10"/>
      <c r="I19" s="12">
        <f>ROUND(I18*E19,7)</f>
        <v>0.19837830000000001</v>
      </c>
      <c r="J19" s="7"/>
      <c r="K19" s="7"/>
    </row>
    <row r="20" spans="1:11" ht="13.8" thickTop="1" x14ac:dyDescent="0.25">
      <c r="A20" s="8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3.8" thickBot="1" x14ac:dyDescent="0.3">
      <c r="A21" s="8">
        <v>13</v>
      </c>
      <c r="B21" s="7"/>
      <c r="C21" s="7" t="s">
        <v>20</v>
      </c>
      <c r="D21" s="7"/>
      <c r="E21" s="7"/>
      <c r="F21" s="7"/>
      <c r="G21" s="7"/>
      <c r="H21" s="7"/>
      <c r="I21" s="12">
        <f>I18-I19</f>
        <v>0.74628039999999995</v>
      </c>
      <c r="J21" s="7"/>
      <c r="K21" s="7"/>
    </row>
    <row r="22" spans="1:11" ht="13.8" thickTop="1" x14ac:dyDescent="0.25">
      <c r="A22" s="8">
        <v>14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3.8" thickBot="1" x14ac:dyDescent="0.3">
      <c r="A23" s="8">
        <v>15</v>
      </c>
      <c r="B23" s="7"/>
      <c r="C23" s="7" t="s">
        <v>21</v>
      </c>
      <c r="D23" s="7"/>
      <c r="E23" s="7"/>
      <c r="F23" s="7"/>
      <c r="G23" s="7"/>
      <c r="H23" s="7"/>
      <c r="I23" s="13">
        <f>ROUND(I9/I21,7)</f>
        <v>1.3399789</v>
      </c>
      <c r="J23" s="7"/>
      <c r="K23" s="7"/>
    </row>
    <row r="24" spans="1:11" ht="13.8" thickTop="1" x14ac:dyDescent="0.25">
      <c r="A24" s="8">
        <v>16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3.8" thickBot="1" x14ac:dyDescent="0.3">
      <c r="A25" s="8">
        <v>17</v>
      </c>
      <c r="B25" s="7"/>
      <c r="C25" s="5" t="s">
        <v>22</v>
      </c>
      <c r="D25" s="7"/>
      <c r="E25" s="7"/>
      <c r="F25" s="7"/>
      <c r="G25" s="7"/>
      <c r="H25" s="7"/>
      <c r="I25" s="12">
        <f>I16+I19</f>
        <v>0.25172359999999999</v>
      </c>
      <c r="J25" s="7"/>
      <c r="K25" s="7"/>
    </row>
    <row r="26" spans="1:11" ht="13.8" thickTop="1" x14ac:dyDescent="0.25">
      <c r="A26" s="8">
        <v>18</v>
      </c>
      <c r="B26" s="7"/>
      <c r="C26" s="7"/>
      <c r="D26" s="7"/>
      <c r="E26" s="7"/>
      <c r="F26" s="7"/>
      <c r="G26" s="7"/>
      <c r="H26" s="7"/>
      <c r="I26" s="10"/>
      <c r="J26" s="7"/>
      <c r="K26" s="7"/>
    </row>
    <row r="27" spans="1:11" ht="13.8" thickBot="1" x14ac:dyDescent="0.3">
      <c r="A27" s="8">
        <v>19</v>
      </c>
      <c r="B27" s="7"/>
      <c r="C27" s="7" t="s">
        <v>23</v>
      </c>
      <c r="D27" s="7"/>
      <c r="E27" s="7"/>
      <c r="F27" s="7"/>
      <c r="G27" s="7"/>
      <c r="H27" s="7"/>
      <c r="I27" s="12">
        <f>ROUND(1/(1-I25),9)</f>
        <v>1.3364045689999999</v>
      </c>
      <c r="J27" s="7"/>
      <c r="K27" s="7"/>
    </row>
    <row r="28" spans="1:11" ht="13.8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</sheetData>
  <pageMargins left="1" right="1" top="1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LAWLER</Witness>
  </documentManagement>
</p:properties>
</file>

<file path=customXml/itemProps1.xml><?xml version="1.0" encoding="utf-8"?>
<ds:datastoreItem xmlns:ds="http://schemas.openxmlformats.org/officeDocument/2006/customXml" ds:itemID="{DF493D26-6F28-444F-9F67-76A030EA9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B9D65D-4331-4E7A-B6BB-96086D326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8175AD-AE3C-4BAA-BF40-31678DC9890C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2612a682-5ffb-4b9c-9555-017618935178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Staff-DR-01-006</vt:lpstr>
      <vt:lpstr>'Staff-DR-01-006'!Print_Area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Staff-DR-01-006 Attachment</dc:title>
  <dc:subject>GRCF at 21% FIT</dc:subject>
  <dc:creator>Heitkamp, Douglas James</dc:creator>
  <cp:lastModifiedBy>Frisch, Adele M</cp:lastModifiedBy>
  <cp:lastPrinted>2018-04-17T20:20:39Z</cp:lastPrinted>
  <dcterms:created xsi:type="dcterms:W3CDTF">2018-04-17T13:31:36Z</dcterms:created>
  <dcterms:modified xsi:type="dcterms:W3CDTF">2018-04-17T20:20:45Z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0x010100A729F04082C32441BA3EBCE2BF6ACA4A</vt:lpwstr>
  </property>
</Properties>
</file>