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96" yWindow="-12" windowWidth="13368" windowHeight="11760" tabRatio="676" activeTab="3"/>
  </bookViews>
  <sheets>
    <sheet name="Balance Sheet Pg1" sheetId="12" r:id="rId1"/>
    <sheet name="Balance Sheet Pg2" sheetId="2" r:id="rId2"/>
    <sheet name="Income Statement " sheetId="10" r:id="rId3"/>
    <sheet name="Capital Structure" sheetId="14" r:id="rId4"/>
    <sheet name="BS Table" sheetId="6" state="hidden" r:id="rId5"/>
    <sheet name="IS Table" sheetId="7" state="hidden" r:id="rId6"/>
  </sheets>
  <externalReferences>
    <externalReference r:id="rId7"/>
  </externalReferences>
  <definedNames>
    <definedName name="_xlnm.Print_Area" localSheetId="0">'Balance Sheet Pg1'!$A$1:$J$56</definedName>
    <definedName name="_xlnm.Print_Area" localSheetId="1">'Balance Sheet Pg2'!$A$1:$J$54</definedName>
    <definedName name="_xlnm.Print_Area" localSheetId="3">'Capital Structure'!$A$1:$F$39</definedName>
    <definedName name="_xlnm.Print_Area" localSheetId="2">'Income Statement '!$A$1:$J$63</definedName>
    <definedName name="_xlnm.Print_Area" localSheetId="5">'IS Table'!$A$1:$F$352</definedName>
    <definedName name="Z_13231BD2_43DC_42E2_8A73_66EB1861365B_.wvu.PrintArea" localSheetId="0" hidden="1">'Balance Sheet Pg1'!$A$1:$J$54</definedName>
    <definedName name="Z_13231BD2_43DC_42E2_8A73_66EB1861365B_.wvu.PrintArea" localSheetId="1" hidden="1">'Balance Sheet Pg2'!$A$1:$J$53</definedName>
    <definedName name="Z_13231BD2_43DC_42E2_8A73_66EB1861365B_.wvu.PrintArea" localSheetId="2" hidden="1">'Income Statement '!$A$1:$J$63</definedName>
  </definedNames>
  <calcPr calcId="145621" iterateDelta="252"/>
  <customWorkbookViews>
    <customWorkbookView name="t95686 - Personal View" guid="{13231BD2-43DC-42E2-8A73-66EB1861365B}" mergeInterval="0" personalView="1" maximized="1" windowWidth="987" windowHeight="580" activeSheetId="1"/>
  </customWorkbookViews>
</workbook>
</file>

<file path=xl/calcChain.xml><?xml version="1.0" encoding="utf-8"?>
<calcChain xmlns="http://schemas.openxmlformats.org/spreadsheetml/2006/main">
  <c r="J55" i="2" l="1"/>
  <c r="H55" i="2"/>
  <c r="F55" i="2"/>
  <c r="D55" i="2"/>
  <c r="A5" i="2" l="1"/>
  <c r="B17" i="6"/>
  <c r="B480" i="6" s="1"/>
  <c r="B22" i="6"/>
  <c r="B31" i="6"/>
  <c r="B39" i="6"/>
  <c r="B42" i="6"/>
  <c r="B49" i="6"/>
  <c r="B132" i="6"/>
  <c r="B209" i="6"/>
  <c r="B246" i="6"/>
  <c r="B251" i="6"/>
  <c r="B256" i="6"/>
  <c r="B264" i="6"/>
  <c r="B266" i="6"/>
  <c r="B275" i="6"/>
  <c r="B277" i="6"/>
  <c r="B279" i="6"/>
  <c r="B281" i="6"/>
  <c r="B283" i="6"/>
  <c r="B285" i="6"/>
  <c r="B288" i="6"/>
  <c r="B293" i="6"/>
  <c r="B304" i="6"/>
  <c r="B308" i="6"/>
  <c r="B315" i="6"/>
  <c r="B317" i="6"/>
  <c r="B324" i="6"/>
  <c r="B327" i="6"/>
  <c r="B330" i="6"/>
  <c r="B332" i="6"/>
  <c r="B335" i="6"/>
  <c r="B341" i="6"/>
  <c r="B349" i="6"/>
  <c r="B353" i="6"/>
  <c r="B356" i="6"/>
  <c r="B366" i="6"/>
  <c r="B368" i="6"/>
  <c r="B371" i="6"/>
  <c r="B373" i="6"/>
  <c r="B375" i="6"/>
  <c r="B378" i="6"/>
  <c r="B382" i="6"/>
  <c r="B384" i="6"/>
  <c r="B419" i="6"/>
  <c r="B445" i="6"/>
  <c r="B447" i="6"/>
  <c r="B456" i="6"/>
  <c r="B460" i="6"/>
  <c r="B466" i="6"/>
  <c r="B468" i="6"/>
  <c r="B475" i="6"/>
  <c r="B477" i="6"/>
  <c r="B479" i="6"/>
  <c r="C476" i="6"/>
  <c r="C474" i="6"/>
  <c r="C473" i="6"/>
  <c r="C472" i="6"/>
  <c r="C471" i="6"/>
  <c r="C470" i="6"/>
  <c r="C469" i="6"/>
  <c r="C465" i="6"/>
  <c r="C464" i="6"/>
  <c r="C463" i="6"/>
  <c r="C462" i="6"/>
  <c r="C461" i="6"/>
  <c r="C459" i="6"/>
  <c r="C458" i="6"/>
  <c r="C457" i="6"/>
  <c r="C455" i="6"/>
  <c r="C454" i="6"/>
  <c r="C453" i="6"/>
  <c r="C452" i="6"/>
  <c r="C451" i="6"/>
  <c r="C450" i="6"/>
  <c r="C449" i="6"/>
  <c r="C448" i="6"/>
  <c r="C446" i="6"/>
  <c r="C444" i="6"/>
  <c r="C443" i="6"/>
  <c r="C442" i="6"/>
  <c r="C441" i="6"/>
  <c r="C440" i="6"/>
  <c r="C439" i="6"/>
  <c r="C438" i="6"/>
  <c r="C437" i="6"/>
  <c r="C436" i="6"/>
  <c r="C435" i="6"/>
  <c r="C434" i="6"/>
  <c r="C433" i="6"/>
  <c r="C432" i="6"/>
  <c r="C431" i="6"/>
  <c r="C430" i="6"/>
  <c r="C429" i="6"/>
  <c r="C428" i="6"/>
  <c r="C427" i="6"/>
  <c r="C426" i="6"/>
  <c r="C425" i="6"/>
  <c r="C424" i="6"/>
  <c r="C423" i="6"/>
  <c r="C422" i="6"/>
  <c r="C421" i="6"/>
  <c r="C420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3" i="6"/>
  <c r="C381" i="6"/>
  <c r="C380" i="6"/>
  <c r="C379" i="6"/>
  <c r="C377" i="6"/>
  <c r="C376" i="6"/>
  <c r="C374" i="6"/>
  <c r="C372" i="6"/>
  <c r="C370" i="6"/>
  <c r="C369" i="6"/>
  <c r="C367" i="6"/>
  <c r="C365" i="6"/>
  <c r="C364" i="6"/>
  <c r="C363" i="6"/>
  <c r="C362" i="6"/>
  <c r="C361" i="6"/>
  <c r="C360" i="6"/>
  <c r="C359" i="6"/>
  <c r="C358" i="6"/>
  <c r="C357" i="6"/>
  <c r="C355" i="6"/>
  <c r="C354" i="6"/>
  <c r="C352" i="6"/>
  <c r="C351" i="6"/>
  <c r="C350" i="6"/>
  <c r="C348" i="6"/>
  <c r="C347" i="6"/>
  <c r="C346" i="6"/>
  <c r="C345" i="6"/>
  <c r="C344" i="6"/>
  <c r="C343" i="6"/>
  <c r="C342" i="6"/>
  <c r="C340" i="6"/>
  <c r="C339" i="6"/>
  <c r="C338" i="6"/>
  <c r="C337" i="6"/>
  <c r="C336" i="6"/>
  <c r="C334" i="6"/>
  <c r="C333" i="6"/>
  <c r="C331" i="6"/>
  <c r="C329" i="6"/>
  <c r="C328" i="6"/>
  <c r="C326" i="6"/>
  <c r="C325" i="6"/>
  <c r="C323" i="6"/>
  <c r="C322" i="6"/>
  <c r="C321" i="6"/>
  <c r="C320" i="6"/>
  <c r="C319" i="6"/>
  <c r="C318" i="6"/>
  <c r="C316" i="6"/>
  <c r="C314" i="6"/>
  <c r="C313" i="6"/>
  <c r="C312" i="6"/>
  <c r="C311" i="6"/>
  <c r="C310" i="6"/>
  <c r="C309" i="6"/>
  <c r="C307" i="6"/>
  <c r="C306" i="6"/>
  <c r="C305" i="6"/>
  <c r="C303" i="6"/>
  <c r="C302" i="6"/>
  <c r="C301" i="6"/>
  <c r="C300" i="6"/>
  <c r="C299" i="6"/>
  <c r="C298" i="6"/>
  <c r="C297" i="6"/>
  <c r="C296" i="6"/>
  <c r="C295" i="6"/>
  <c r="C294" i="6"/>
  <c r="C292" i="6"/>
  <c r="C291" i="6"/>
  <c r="C290" i="6"/>
  <c r="C289" i="6"/>
  <c r="C287" i="6"/>
  <c r="C286" i="6"/>
  <c r="C284" i="6"/>
  <c r="C282" i="6"/>
  <c r="C280" i="6"/>
  <c r="C278" i="6"/>
  <c r="C276" i="6"/>
  <c r="C274" i="6"/>
  <c r="C273" i="6"/>
  <c r="C272" i="6"/>
  <c r="C271" i="6"/>
  <c r="C270" i="6"/>
  <c r="C269" i="6"/>
  <c r="C268" i="6"/>
  <c r="C267" i="6"/>
  <c r="C265" i="6"/>
  <c r="C263" i="6"/>
  <c r="C262" i="6"/>
  <c r="C261" i="6"/>
  <c r="C260" i="6"/>
  <c r="C259" i="6"/>
  <c r="C258" i="6"/>
  <c r="C257" i="6"/>
  <c r="C255" i="6"/>
  <c r="C254" i="6"/>
  <c r="C253" i="6"/>
  <c r="C252" i="6"/>
  <c r="C250" i="6"/>
  <c r="C249" i="6"/>
  <c r="C248" i="6"/>
  <c r="C247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8" i="6"/>
  <c r="C207" i="6"/>
  <c r="C206" i="6"/>
  <c r="C205" i="6"/>
  <c r="C204" i="6"/>
  <c r="C203" i="6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8" i="6"/>
  <c r="C47" i="6"/>
  <c r="C46" i="6"/>
  <c r="C45" i="6"/>
  <c r="C44" i="6"/>
  <c r="C43" i="6"/>
  <c r="C41" i="6"/>
  <c r="C40" i="6"/>
  <c r="C38" i="6"/>
  <c r="C37" i="6"/>
  <c r="C36" i="6"/>
  <c r="C35" i="6"/>
  <c r="C34" i="6"/>
  <c r="C33" i="6"/>
  <c r="C32" i="6"/>
  <c r="C30" i="6"/>
  <c r="C29" i="6"/>
  <c r="C28" i="6"/>
  <c r="C27" i="6"/>
  <c r="C26" i="6"/>
  <c r="C25" i="6"/>
  <c r="C24" i="6"/>
  <c r="C23" i="6"/>
  <c r="C21" i="6"/>
  <c r="C20" i="6"/>
  <c r="C19" i="6"/>
  <c r="C18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F272" i="7"/>
  <c r="F271" i="7"/>
  <c r="F270" i="7"/>
  <c r="D350" i="7"/>
  <c r="D349" i="7"/>
  <c r="D347" i="7"/>
  <c r="D342" i="7"/>
  <c r="D338" i="7"/>
  <c r="D337" i="7"/>
  <c r="D332" i="7"/>
  <c r="D328" i="7"/>
  <c r="D327" i="7"/>
  <c r="D322" i="7"/>
  <c r="D316" i="7"/>
  <c r="D313" i="7"/>
  <c r="D304" i="7"/>
  <c r="D303" i="7"/>
  <c r="D302" i="7"/>
  <c r="D301" i="7"/>
  <c r="D300" i="7"/>
  <c r="D299" i="7"/>
  <c r="D297" i="7"/>
  <c r="D293" i="7"/>
  <c r="D291" i="7"/>
  <c r="D245" i="7"/>
  <c r="D244" i="7"/>
  <c r="D243" i="7"/>
  <c r="D242" i="7"/>
  <c r="D241" i="7"/>
  <c r="D240" i="7"/>
  <c r="D239" i="7"/>
  <c r="D237" i="7"/>
  <c r="D236" i="7"/>
  <c r="D234" i="7"/>
  <c r="D227" i="7"/>
  <c r="D217" i="7"/>
  <c r="D211" i="7"/>
  <c r="D210" i="7"/>
  <c r="D206" i="7"/>
  <c r="D136" i="7"/>
  <c r="D135" i="7"/>
  <c r="D124" i="7"/>
  <c r="D112" i="7"/>
  <c r="D111" i="7"/>
  <c r="D103" i="7"/>
  <c r="D96" i="7"/>
  <c r="D92" i="7"/>
  <c r="D90" i="7"/>
  <c r="D88" i="7"/>
  <c r="D84" i="7"/>
  <c r="D83" i="7"/>
  <c r="D81" i="7"/>
  <c r="D79" i="7"/>
  <c r="D75" i="7"/>
  <c r="D69" i="7"/>
  <c r="D67" i="7"/>
  <c r="D57" i="7"/>
  <c r="D56" i="7"/>
  <c r="D54" i="7"/>
  <c r="D53" i="7"/>
  <c r="D51" i="7"/>
  <c r="D49" i="7"/>
  <c r="D46" i="7"/>
  <c r="D44" i="7"/>
  <c r="D42" i="7"/>
  <c r="D37" i="7"/>
  <c r="D34" i="7"/>
  <c r="D28" i="7"/>
  <c r="D27" i="7"/>
  <c r="D21" i="7"/>
  <c r="D20" i="7"/>
  <c r="D16" i="7"/>
  <c r="D14" i="7"/>
  <c r="D12" i="7"/>
  <c r="D17" i="7"/>
  <c r="F255" i="7"/>
  <c r="F254" i="7"/>
  <c r="F248" i="7"/>
  <c r="F247" i="7"/>
  <c r="F138" i="7"/>
  <c r="F139" i="7"/>
  <c r="F140" i="7"/>
</calcChain>
</file>

<file path=xl/sharedStrings.xml><?xml version="1.0" encoding="utf-8"?>
<sst xmlns="http://schemas.openxmlformats.org/spreadsheetml/2006/main" count="1224" uniqueCount="1072">
  <si>
    <t>Misc Income Deductions</t>
  </si>
  <si>
    <t>Loss on R/A debt</t>
  </si>
  <si>
    <t>Int to Assoc Co's</t>
  </si>
  <si>
    <t>AFUDC - E</t>
  </si>
  <si>
    <t>AFUDC - G</t>
  </si>
  <si>
    <t>Balance Sheet - Page 1</t>
  </si>
  <si>
    <t>Assets</t>
  </si>
  <si>
    <t>Utility Plant in Service</t>
  </si>
  <si>
    <t>Construction Work in Progress</t>
  </si>
  <si>
    <t>Net Utility Plant</t>
  </si>
  <si>
    <t>Nonutility Property</t>
  </si>
  <si>
    <t>Other Investments</t>
  </si>
  <si>
    <t>Cash</t>
  </si>
  <si>
    <t>Working Funds</t>
  </si>
  <si>
    <t>Derivative Instrument Assets</t>
  </si>
  <si>
    <t>Notes Receivable from Assoc. Co.</t>
  </si>
  <si>
    <t>Accounts Receivable from Assoc. Co.</t>
  </si>
  <si>
    <t>Fuel Stock</t>
  </si>
  <si>
    <t>Plant Materials &amp; Operating Supplies</t>
  </si>
  <si>
    <t>Other Materials &amp; Supplies</t>
  </si>
  <si>
    <t>Stores Expense Undistributed</t>
  </si>
  <si>
    <t>Prepayments</t>
  </si>
  <si>
    <t>Total Current &amp; Accrued Assets</t>
  </si>
  <si>
    <t>Unamortized Debt Expense</t>
  </si>
  <si>
    <t>Other Regulatory Assets</t>
  </si>
  <si>
    <t>Preliminary Survey &amp; Investigation</t>
  </si>
  <si>
    <t>Clearing Accounts</t>
  </si>
  <si>
    <t>Temporary Facilities</t>
  </si>
  <si>
    <t>Miscellaneous Deferred Debits</t>
  </si>
  <si>
    <t>Unamortized Loss on Reacquired Debt</t>
  </si>
  <si>
    <t>Accumulated Deferred Income Taxes</t>
  </si>
  <si>
    <t>Unrecovered Purchased Gas Costs</t>
  </si>
  <si>
    <t>Total Deferred Debits</t>
  </si>
  <si>
    <t>TOTAL ASSETS AND OTHER DEBITS</t>
  </si>
  <si>
    <t>Proprietary Capital</t>
  </si>
  <si>
    <t>Common Stock Issued</t>
  </si>
  <si>
    <t>Premium on Capital Stock</t>
  </si>
  <si>
    <t>Other Paid-in Capital Stock</t>
  </si>
  <si>
    <t>Retained Earnings</t>
  </si>
  <si>
    <t>Total Proprietary Capital</t>
  </si>
  <si>
    <t>Liabilities</t>
  </si>
  <si>
    <t>Bonds</t>
  </si>
  <si>
    <t>Unamortized Premium on Long-Term Debt</t>
  </si>
  <si>
    <t>Total Long-Term Debt</t>
  </si>
  <si>
    <t>Obligations Under Capital Leases - Noncurrent</t>
  </si>
  <si>
    <t>Accum. Misc. Operating Provisions</t>
  </si>
  <si>
    <t>Total Other Noncurrent Liabilities</t>
  </si>
  <si>
    <t>Accounts Payable</t>
  </si>
  <si>
    <t>Notes Payable to Assoc. Co.</t>
  </si>
  <si>
    <t>Accounts Payable to Assoc. Co.</t>
  </si>
  <si>
    <t>Customer Deposits</t>
  </si>
  <si>
    <t>Taxes Accrued</t>
  </si>
  <si>
    <t>Interest Accrued</t>
  </si>
  <si>
    <t>Tax Collections Payable</t>
  </si>
  <si>
    <t>Misc. Current &amp; Accrued Liabilities</t>
  </si>
  <si>
    <t>Obligations Under Capital Leases - Current</t>
  </si>
  <si>
    <t>Total Current &amp; Accrued Liabilities</t>
  </si>
  <si>
    <t>Customer Advances for Construction</t>
  </si>
  <si>
    <t>Accum. Deferred Investment Tax Credits</t>
  </si>
  <si>
    <t>Other Deferred Credits</t>
  </si>
  <si>
    <t>Other Regulatory Liabilities</t>
  </si>
  <si>
    <t>Total Deferred Credits</t>
  </si>
  <si>
    <t xml:space="preserve">TOTAL PROPRIETARY CAPITAL, </t>
  </si>
  <si>
    <t>LIABILITIES, AND OTHER DEFERRED CREDITS</t>
  </si>
  <si>
    <t>(Unaudited)</t>
  </si>
  <si>
    <t>Balance Sheet - Page 2</t>
  </si>
  <si>
    <t>Income Statement</t>
  </si>
  <si>
    <t>Revenues</t>
  </si>
  <si>
    <t>Residential Sales</t>
  </si>
  <si>
    <t>Commercial Sales</t>
  </si>
  <si>
    <t>Industrial Sales</t>
  </si>
  <si>
    <t>Sales to Public Authorities</t>
  </si>
  <si>
    <t>Public Street &amp; Highway Lighting</t>
  </si>
  <si>
    <t>Misc. Service Revenues</t>
  </si>
  <si>
    <t>Revenues from Transportation</t>
  </si>
  <si>
    <t>Rents from Property</t>
  </si>
  <si>
    <t>Other Revenues</t>
  </si>
  <si>
    <t>Total Revenues</t>
  </si>
  <si>
    <t>Operating Expenses</t>
  </si>
  <si>
    <t>Operation Expense</t>
  </si>
  <si>
    <t>Maintenance Expense</t>
  </si>
  <si>
    <t>Depreciation Expense</t>
  </si>
  <si>
    <t>Amortization and Depletion</t>
  </si>
  <si>
    <t>Taxes Other than Income Taxes</t>
  </si>
  <si>
    <t>Income Taxes - Federal &amp; Other</t>
  </si>
  <si>
    <t>Investment Tax Credit Adjustment</t>
  </si>
  <si>
    <t>Total Operating Expenses</t>
  </si>
  <si>
    <t>NET OPERATING INCOME</t>
  </si>
  <si>
    <t>Other Income &amp; Deductions</t>
  </si>
  <si>
    <t>Revenues from Merchandising, Jobbing and Contract Work</t>
  </si>
  <si>
    <t>Revenues from Nonutility Operations</t>
  </si>
  <si>
    <t xml:space="preserve">     Less Expenses from Nonutility Operations</t>
  </si>
  <si>
    <t>Interest &amp; Dividend Income</t>
  </si>
  <si>
    <t>AFUDC</t>
  </si>
  <si>
    <t>Misc. Income Deductions</t>
  </si>
  <si>
    <t>Provision for Deferred Income Taxes - Net</t>
  </si>
  <si>
    <t>Total Other Income &amp; Deductions</t>
  </si>
  <si>
    <t>Interest Charges</t>
  </si>
  <si>
    <t>Interest on Long Term Debt</t>
  </si>
  <si>
    <t>Amortization of Debt Disc. And Expense</t>
  </si>
  <si>
    <t>Other Interest Expense</t>
  </si>
  <si>
    <t>Net interest Charges</t>
  </si>
  <si>
    <t>Extraordinary Items after Taxes</t>
  </si>
  <si>
    <t>NET INCOME</t>
  </si>
  <si>
    <t>Florence</t>
  </si>
  <si>
    <t>Rents - G</t>
  </si>
  <si>
    <t>E</t>
  </si>
  <si>
    <t>G</t>
  </si>
  <si>
    <t>101100-COMMON PLANT IN SERVICE</t>
  </si>
  <si>
    <t>101200-GAS INTANGIBLE PLANT IN SERVIC</t>
  </si>
  <si>
    <t>101300-ELECTRIC PLANT IN SERVICE</t>
  </si>
  <si>
    <t>106100-COMM COMP CONSTR NOT CLASS</t>
  </si>
  <si>
    <t>106200-GAS COM CON NOT CLASS INTANGIB</t>
  </si>
  <si>
    <t>106300-ELEC COMP CONSTR NOT CLASS</t>
  </si>
  <si>
    <t>107000-CONSTRUCTION WORK IN PROG</t>
  </si>
  <si>
    <t>107040-ELEC CONST OH LABOR RELATED to Distribution</t>
  </si>
  <si>
    <t>107050-ELEC CONST OH LABOR RELATED - Other</t>
  </si>
  <si>
    <t>107080-ELEC CONST OH LABOR RELATED to Substations</t>
  </si>
  <si>
    <t>107090-ELEC CONST OH LABOR RELATED to Transmission</t>
  </si>
  <si>
    <t>107100-GAS CONST OH LABOR RELATED to Gas</t>
  </si>
  <si>
    <t>107200-GAS CONSTRUCTION WORK IN PROGR</t>
  </si>
  <si>
    <t>107700-COMM CONSTR WORK IN PROGRESS</t>
  </si>
  <si>
    <t>108100-COMMON ACC DEPR PROVISION</t>
  </si>
  <si>
    <t>108200-GAS ACC DEPR PROVISION</t>
  </si>
  <si>
    <t>108300-ELECTRIC ACC DEPR PROVISION</t>
  </si>
  <si>
    <t>108410-RETIREMENT WORK IN PROGRESS</t>
  </si>
  <si>
    <t>111100-COMMON ACC DEPR PROVISION</t>
  </si>
  <si>
    <t>111200-GAS ACC DEPR PROVISION</t>
  </si>
  <si>
    <t>111300-ELECTRIC ACC DEPR PROVISION</t>
  </si>
  <si>
    <t>121700-NONUTILITY PROPERTY</t>
  </si>
  <si>
    <t>122700-NONUTILITY ACC DEPR PROVISION</t>
  </si>
  <si>
    <t>124060-PENDLETON COUNTY</t>
  </si>
  <si>
    <t>124090-CAMPBELL CO BUSINESS DEVELOPME</t>
  </si>
  <si>
    <t>124350-Investment - VEBA</t>
  </si>
  <si>
    <t>131001-CASH ACCOUNT - PNC 0659</t>
  </si>
  <si>
    <t>131002-CASH ACCOUNT - FIFTH THIRD 0926</t>
  </si>
  <si>
    <t>131004-CASH ACCOUNT - FIRSTAR 1761</t>
  </si>
  <si>
    <t>131005-CASH ACCOUNT - HUNTINGTON 3145</t>
  </si>
  <si>
    <t>135110-WORKING FUNDS</t>
  </si>
  <si>
    <t>142020-CUST ACCTS REC - UTILITY SERVI</t>
  </si>
  <si>
    <t>142100-A/R - Government Assistance Vouchers</t>
  </si>
  <si>
    <t>142610-CUST ACCTS REC - PAYMENT PROT</t>
  </si>
  <si>
    <t>142710-CUST ACCTS REC -ENERGY DIVER R</t>
  </si>
  <si>
    <t>142720-CUST ACCTS REC - TEMPORARY ELE</t>
  </si>
  <si>
    <t>142800-ACCTS REC - WMS AR SYSTEM</t>
  </si>
  <si>
    <t>142830-ACCTS REC - MERCHG-JOBBING-CON</t>
  </si>
  <si>
    <t>142950-SALE OF ACCOUNTS RECEIVABLE</t>
  </si>
  <si>
    <t>143100-OTHER ACCTS REC - MISCELLANEOU</t>
  </si>
  <si>
    <t>143150-OTHER ACCTS REC - MISC NONUTIL</t>
  </si>
  <si>
    <t>143210-OTHER ACCTS REC - EMPLOYEES PA</t>
  </si>
  <si>
    <t>143350-A/R DAMAGE &amp; CLAIMS - GAS</t>
  </si>
  <si>
    <t>143990-MISC A/R- Fitness Center</t>
  </si>
  <si>
    <t>144000-ACC PROV UNCOLL ACCTS-CUST UTI</t>
  </si>
  <si>
    <t>145890-Notes Receivable Related Party Cinergy Receivables Company LLC</t>
  </si>
  <si>
    <t>146050-ACCTS REC FROM KO TRANSMISSION</t>
  </si>
  <si>
    <t>146620-ACCTS REC FRO WHOLESALE POWER</t>
  </si>
  <si>
    <t>146630-ACCT RECV FOR CINERGY TECHNOLO</t>
  </si>
  <si>
    <t>146641-A/R fr Cinergy Solutions</t>
  </si>
  <si>
    <t>146651-Accts Rec from Vestar</t>
  </si>
  <si>
    <t>146771-Accts Rec from Cinergy Ventures LLC</t>
  </si>
  <si>
    <t>151760-PROPANE INVENTORY</t>
  </si>
  <si>
    <t>154090-PLT MATERIALS &amp; SUPPLIES - GAS</t>
  </si>
  <si>
    <t>154100-PLT MATERIALS &amp; SUPPLIES - COM</t>
  </si>
  <si>
    <t>154110-PLT MATERIALS &amp; SUPPLIES - ELE</t>
  </si>
  <si>
    <t>154300-M&amp;S FUELS AND MISC</t>
  </si>
  <si>
    <t>154410-MINOR MATERIAL</t>
  </si>
  <si>
    <t>163000-STORES EXPENSE ELEC DISTR</t>
  </si>
  <si>
    <t>164110-GAS STORD UNDRGRND CRRNT COLUM</t>
  </si>
  <si>
    <t>172910-OTHER MISC RENTS REC - POLE CONTACT RENTALS</t>
  </si>
  <si>
    <t>181080-UNAMORTIZED DEBT EXPENSE - 7 875 SENIOR UNSECURED DEBENTURES DUE 9/15/09</t>
  </si>
  <si>
    <t>181250-UNAMRT DBT EXP- 6 5 DEB DUE 4/</t>
  </si>
  <si>
    <t>181260-UNAMRT DBT EXP-6 5 DEB TREAS H</t>
  </si>
  <si>
    <t>181620-UNAMRT DBT EXP- 7 65 HEDGE 7 1</t>
  </si>
  <si>
    <t>182300-REG ASSET - FAS 109</t>
  </si>
  <si>
    <t>182400-DEFERRED DSM COSTS</t>
  </si>
  <si>
    <t>182500-WORK FORCE REDUCTION - GAS</t>
  </si>
  <si>
    <t>182510-WORK FORCE REDUCTION - ELECTRI</t>
  </si>
  <si>
    <t>182900-ULH&amp;P LERP Cash Costs</t>
  </si>
  <si>
    <t>182910-ULH&amp;P LERP Delayed Cash Costs</t>
  </si>
  <si>
    <t>182970-ULH&amp;P AMRP Study Costs</t>
  </si>
  <si>
    <t>182980-ULH&amp;P Other Rate Case Expenses</t>
  </si>
  <si>
    <t>184410-TRANSPORTATION EXPENSES</t>
  </si>
  <si>
    <t>184420-TRANSPORTATION EXPENSES MP&amp;AT</t>
  </si>
  <si>
    <t>184430-TRANSPORTATION FIXED EXP CLEAR</t>
  </si>
  <si>
    <t>184910-CHARGEBACKS</t>
  </si>
  <si>
    <t>185000-TEMPORARY FACILITIES</t>
  </si>
  <si>
    <t>186030-MISC DEFER DEB-CUSTOMER CHOICE</t>
  </si>
  <si>
    <t>186050-EDBU MISCELLANEOUS DEFERRED DEBITS</t>
  </si>
  <si>
    <t>186455-DEFERRED COST - MERCHANT PLANTS</t>
  </si>
  <si>
    <t>186625-Intangible Asset FAS87-Qualified Pensions</t>
  </si>
  <si>
    <t>186630-INTAG ASSET ASSOC WITH MISC RE</t>
  </si>
  <si>
    <t>186655-ACCUM EXPENSES - SHELF REGISTRATION</t>
  </si>
  <si>
    <t>189100-UNAMRT LOSS REAQUIRD DEBT-10 2</t>
  </si>
  <si>
    <t>189110-UNAMRT LOSS REAQUIRD DEBT-10 2</t>
  </si>
  <si>
    <t>189120-UNAMRT LOSS REAQUIRD DEBT- 9 7</t>
  </si>
  <si>
    <t>189130-UNAMRT LOSS REAQUIRD DEBT- 9 5</t>
  </si>
  <si>
    <t>190030-ACC DEF FIT-PROPANE TAX CAP IN</t>
  </si>
  <si>
    <t>190070-ACC DEF FIT-OFFSITE GAS STRGE</t>
  </si>
  <si>
    <t>190080-ACC DEF FIT-PURCH SOFTWRE COST</t>
  </si>
  <si>
    <t>190081-ACC DEF FIT - SUPPLEMENTAL PENSION N/U</t>
  </si>
  <si>
    <t>190082-ACC DEF FIT - EXECUTIVE LIFE INSURANCE N/U</t>
  </si>
  <si>
    <t>190083-ACC DEF FIT-GAS REF TRANS-GAS</t>
  </si>
  <si>
    <t>190085-ACC DEF FIT - MINIMUM PENSION LIABILITY</t>
  </si>
  <si>
    <t>190090-ACC DEF FIT-PENSION EXPENSE-GA</t>
  </si>
  <si>
    <t>190100-ACC DEF FIT-PENSION EXPENSE-EL</t>
  </si>
  <si>
    <t>190110-ACC DEF FIT-UNCOLLECTIBLE ACCT</t>
  </si>
  <si>
    <t>190111-ACC DEF FIT-401 K INCENTIVE GAS</t>
  </si>
  <si>
    <t>190112-ACC DEF FIT-401 K INCENTIVE ELECTRIC</t>
  </si>
  <si>
    <t>190120-ACC DEF FIT-UNCOLLECTIBLE ACCT</t>
  </si>
  <si>
    <t>190130-ACC DEF FIT-POST RET BEN-GAS</t>
  </si>
  <si>
    <t>190140-ACC DEF FIT - POST RET BEN - LIFE INS - ELEC</t>
  </si>
  <si>
    <t>190150-ACC DEF FIT-VAC PAY ACCRUAL-GA</t>
  </si>
  <si>
    <t>190160-ACC DEF FIT-VAC PAY ACCRUAL-EL</t>
  </si>
  <si>
    <t>190170-ACC DEF FIT-POST RET HLTH CARE</t>
  </si>
  <si>
    <t>190180-ACC DEF FITPOST RET HLTH CARE-</t>
  </si>
  <si>
    <t>190190-ACC DEF FIT-TRUCK STOCK-GAS</t>
  </si>
  <si>
    <t>190200-ACC DEF FIT- TRUCK STOCK-ELEC</t>
  </si>
  <si>
    <t>190210-ACC DEF FIT-NET OF TAX DIFF-FA</t>
  </si>
  <si>
    <t>190230-ACC DEF FIT-POST EMP BEN-GAS-F</t>
  </si>
  <si>
    <t>190240-ACC DEF FIT- POST EMP BEN - ELEC - FAS 112</t>
  </si>
  <si>
    <t>190250-ACC DEF FIT-INJURIES &amp; DAMAGES</t>
  </si>
  <si>
    <t>190260-ACC DEF FIT- INJURIES AND DAMAGES - ELEC</t>
  </si>
  <si>
    <t>190270-ACC DEF FIT-HOSP &amp; MEDICAL EXP</t>
  </si>
  <si>
    <t>190280-ACC DEF FIT- HOSP &amp; MEDICAL EXP - ELEC</t>
  </si>
  <si>
    <t>190290-ACC DEF FIT-DEFERRED COMP-GAS</t>
  </si>
  <si>
    <t>190300-ACC DEF FIT - DEFERRED COMP - ELEC</t>
  </si>
  <si>
    <t>190310-ACC DEF FIT-MISC-GAS</t>
  </si>
  <si>
    <t>190311-ACC DEF FIT - METER &amp; TRANSFORMERS - GF</t>
  </si>
  <si>
    <t>190320-ACC DEF FIT- MISC - ELEC</t>
  </si>
  <si>
    <t>190321-ACC DEF FIT - METER &amp; TRANSFORMERS - EF</t>
  </si>
  <si>
    <t>190333-ACC DEF SIT - METER &amp; TRANSFORMERS - ES</t>
  </si>
  <si>
    <t>190360-ACCUM DEFERRED INCOME TAX</t>
  </si>
  <si>
    <t>190390-ACC DEF FIT-PURCH SOFTWRE COST</t>
  </si>
  <si>
    <t>190400-ACC DEF FIT-REFND-GAS CUST TRN</t>
  </si>
  <si>
    <t>190440-ACC DEF FIT - SUPP PENSION PLA</t>
  </si>
  <si>
    <t>190497-ACC DEF FIT - BENEFITS</t>
  </si>
  <si>
    <t>190580-ACC DEF SIT-PROPANE TAX CAP IN</t>
  </si>
  <si>
    <t>190581-ACC DEF SIT - SUPPLEMENTAL PENSION N/U</t>
  </si>
  <si>
    <t>190582-ACC DEF SIT - EXECUTIVE LIFE INSURANCE N/U</t>
  </si>
  <si>
    <t>190583-ACC DEF SIT-GAS REF TRANS-GAS</t>
  </si>
  <si>
    <t>190585-ACC DEF SIT - MINIMUM PENSION</t>
  </si>
  <si>
    <t>190590-ACC DEF SIT-PENSION EXPENSE-GA</t>
  </si>
  <si>
    <t>190600-ACC DEF SIT-PENSION EXPENSE-EL</t>
  </si>
  <si>
    <t>190610-ACC DEF SIT-UNCOLLECTIBLE ACCT</t>
  </si>
  <si>
    <t>190611-ACC DEF SIT - 401 K - GAS</t>
  </si>
  <si>
    <t>190612-ACC DEF SIT - 401 K - ELECTRIC</t>
  </si>
  <si>
    <t>190620-ACC DEF SIT-UNCOLLECTIBLE ACCT</t>
  </si>
  <si>
    <t>190630-ACC DEF SIT-POST RET BEN-GAS</t>
  </si>
  <si>
    <t>190640-ACC DEF SIT - POST RET BEN - LIFE - ELEC</t>
  </si>
  <si>
    <t>190650-ACC DEF SIT-VAC PAY ACCRUAL-GA</t>
  </si>
  <si>
    <t>173950-ACCOUNTS RECEIVABLE SOLD</t>
  </si>
  <si>
    <t>182376-Deferred Project Costs</t>
  </si>
  <si>
    <t>190350-ACCUM DEFERRED INCOME TAX</t>
  </si>
  <si>
    <t>190850-ACCUM DEFERRED INCOME TAX</t>
  </si>
  <si>
    <t>233800-NOTES PAY TO CINERGY CORP</t>
  </si>
  <si>
    <t>236197-Accr OH - Other</t>
  </si>
  <si>
    <t>236198-Accr KY - Other</t>
  </si>
  <si>
    <t>282190-ACC DEF FIT-AFUDC-NONUTILITY</t>
  </si>
  <si>
    <t>282690-ACC DEF SIT-AFUDC-NONUTILITY</t>
  </si>
  <si>
    <t>Rents from Property - E</t>
  </si>
  <si>
    <t>488010-MISC SERVICE REVENUE - GAS</t>
  </si>
  <si>
    <t>Erlanger - NJ</t>
  </si>
  <si>
    <t>3230-Non-affiliated companies</t>
  </si>
  <si>
    <t>555050-ELEC PURCHASED UNBILLED</t>
  </si>
  <si>
    <t>3230-Non-affiliated companies Total</t>
  </si>
  <si>
    <t>904000-CUST ACCTG UNCOL ACTS PRV -ELE</t>
  </si>
  <si>
    <t>513000-MAINTENANCE OF ELECTRIC PLANT</t>
  </si>
  <si>
    <t>411980-TAXES ALLOC FROM SERV CO - GAS</t>
  </si>
  <si>
    <t>411990-TAXES ALLOC FROM SERV CO - ELE</t>
  </si>
  <si>
    <t>408591-HIGHWAY TAXES-MISC STATES</t>
  </si>
  <si>
    <t>410910-FEDERAL INCOME TAX-NON UTIL</t>
  </si>
  <si>
    <t>410920-STATE INCOME TAX-NON UTIL</t>
  </si>
  <si>
    <t>411910-FEDERAL INCOME TAX-NON UTIL</t>
  </si>
  <si>
    <t>411920-STATE INCOME TAX-NON UTIL</t>
  </si>
  <si>
    <t>Exp from Merch, Job, Const Work - NJ</t>
  </si>
  <si>
    <t>Non Util Revenue - N/J</t>
  </si>
  <si>
    <t>Non Util Dep</t>
  </si>
  <si>
    <t xml:space="preserve">          Common Stock</t>
  </si>
  <si>
    <t>Non Util Revenue</t>
  </si>
  <si>
    <t>421111-Gain on Disposal of Property</t>
  </si>
  <si>
    <t>Non-Util Revenue - NJ</t>
  </si>
  <si>
    <t>426310-INCOME DEDUCTIONS - PENALTIES</t>
  </si>
  <si>
    <t>Interest &amp; Dividend Exp</t>
  </si>
  <si>
    <t>190660-ACC DEF SIT-VAC PAY ACCRUAL-EL</t>
  </si>
  <si>
    <t>190670-ACC DEF SIT-POST RET HLTH CARE</t>
  </si>
  <si>
    <t>190680-ACC DEF SIT-POST RET HLTH CARE</t>
  </si>
  <si>
    <t>190690-ACC DEF SIT-TRUCK STOCK-GAS</t>
  </si>
  <si>
    <t>190700-ACC DEF SIT-TRUCK STOCK-ELEC</t>
  </si>
  <si>
    <t>190730-ACC DEF SIT-POST EMP BEN-GAS-F</t>
  </si>
  <si>
    <t>190740-ACC DEF SIT - POST EMP BEN - ELEC - FAS 112</t>
  </si>
  <si>
    <t>190750-ACC DEF SIT-INJURIES &amp; DAMAGES</t>
  </si>
  <si>
    <t>190760-ACC DEF SIT- INJURIES AND DAMAGES - ELEC</t>
  </si>
  <si>
    <t>190770-ACC DEF SIT-HOSP &amp; MEDICAL-GAS</t>
  </si>
  <si>
    <t>190780-ACC DEF SIT - HOSP &amp; MEDICAL EXPENSES - ELEC</t>
  </si>
  <si>
    <t>190790-ACC DEF SIT-DEFERRED COMP-GAS</t>
  </si>
  <si>
    <t>190800-ACC DEF SIT - DEFERRED COMP - ELEC</t>
  </si>
  <si>
    <t>190810-ACC DEF SIT-MISC-GAS</t>
  </si>
  <si>
    <t>190820-ACC DEF SIT - MISCELLANEOUS - ELEC</t>
  </si>
  <si>
    <t>190860-ACCUM DEFERRED INCOME TAX</t>
  </si>
  <si>
    <t>190900-ACC DEF SIT-REFND-GAS CUST TRN</t>
  </si>
  <si>
    <t>190940-ACC DEF SIT - SUPP PENSION PLA</t>
  </si>
  <si>
    <t>190970-ACC DEF SIT-OFFSITE GAS STRGE</t>
  </si>
  <si>
    <t>190980-ACC DEF SIT-PURCH SOFTWRE COST</t>
  </si>
  <si>
    <t>190990-ACC DEF SIT-PURCH SOFTWRE COST</t>
  </si>
  <si>
    <t>190997-ACC DEF SIT - BENEFITS</t>
  </si>
  <si>
    <t>201000-COMMON STOCK ISSUED</t>
  </si>
  <si>
    <t>207000-PREMIUM ON CAPITAL STOCK COMMO</t>
  </si>
  <si>
    <t>208000-DONATIONS RECEIVED FROM STCKHL</t>
  </si>
  <si>
    <t>211110-PAID IN CAPITAL - SHARESAVER</t>
  </si>
  <si>
    <t>216000-UNAPPROPRIATED RETND ERNG BAL</t>
  </si>
  <si>
    <t>216990-UNAPP RET ERNGS-CURR YR NET IN</t>
  </si>
  <si>
    <t>219100-OCI- Minimum Pension Liability</t>
  </si>
  <si>
    <t>219101-OCI - Minimum Pension Liability - Fed Taxes</t>
  </si>
  <si>
    <t>219102-OCI- Minimum Pension Liability-State Tax</t>
  </si>
  <si>
    <t>219103-OCI-Minimum Pension Liability Qualified Plans</t>
  </si>
  <si>
    <t>219104-OCI-Minimium Pension Liability -Federal Tax - Qualified Plan</t>
  </si>
  <si>
    <t>219105-OCI-Minimum Pension Liabilities-State Tax-Qualified Plan</t>
  </si>
  <si>
    <t>224080-7 875 SENIOR UNSECURED DEBENTURE DUE 9/15/09</t>
  </si>
  <si>
    <t>224250-6 5  DEBENTURES DUE 04/30/08</t>
  </si>
  <si>
    <t>224950-OTHER LT UNSCD DEBNTRS 7 65 7-</t>
  </si>
  <si>
    <t>226080-UNAMORTIZED DISCOUNT - 7 875 SENIOR UNSECURED DEBENTURE DUE 9/15/09</t>
  </si>
  <si>
    <t>226250-UNAMRT DIS ULH&amp;P 6 5 DB DUE 4/</t>
  </si>
  <si>
    <t>226620-UNAMRT DIS ULH&amp;P 7 65  DUE  7</t>
  </si>
  <si>
    <t>3010-Non-affiliated companies</t>
  </si>
  <si>
    <t>440500-ELEC REV RESIDENTIAL - GENERAL</t>
  </si>
  <si>
    <t>440510-ELEC REV RESIDENTIAL - UNBILLE</t>
  </si>
  <si>
    <t>442500-ELEC REV COMMERCIAL - GENERAL</t>
  </si>
  <si>
    <t>442510-ELEC REV COMMERCIAL - UNBILLED</t>
  </si>
  <si>
    <t>442550-ELEC REV INDUSTRIAL - GENERAL</t>
  </si>
  <si>
    <t>442560-ELEC REV INDUSTRIAL - UNBILLED</t>
  </si>
  <si>
    <t>444500-PUBLIC ST &amp; HIGHWAY LIGHTING -</t>
  </si>
  <si>
    <t>445500-SALES PUB AUTHORITY MUNI PUMP</t>
  </si>
  <si>
    <t>445510-SALES PUBLIC AUTHORITY OTHER</t>
  </si>
  <si>
    <t>445520-SALES PUBLIC AUTHORITY - UNBIL</t>
  </si>
  <si>
    <t>448500-INTER DEPARTMENTAL SALES - ELE</t>
  </si>
  <si>
    <t>3010-Non-affiliated companies Total</t>
  </si>
  <si>
    <t>3040-Non-affiliated companies</t>
  </si>
  <si>
    <t>451011-MISC SERVICE REVENUES</t>
  </si>
  <si>
    <t>451020-MISC REV RECONNECTION CHARGE</t>
  </si>
  <si>
    <t>451040-TEMPORARY FACILITIES</t>
  </si>
  <si>
    <t>451050-MISC REV CUST DIVERSN EXP</t>
  </si>
  <si>
    <t>451060-MISC REV BAD CHECK CHARGE</t>
  </si>
  <si>
    <t>454020-RENT ELEC OTHER EQUIPMENT</t>
  </si>
  <si>
    <t>454050-RENT FROM ELEC PROP CATV</t>
  </si>
  <si>
    <t>454850-Cst of Cap Ovrhd-ED-record inc on util bks for the use of cap related to srvcs provd to the non-util</t>
  </si>
  <si>
    <t>456040-SALES USE TAX COLL FEE</t>
  </si>
  <si>
    <t>456070-DATA PROCESSING SERVICE</t>
  </si>
  <si>
    <t>456120-CUSTOMER CONTRIBUTION RELATED</t>
  </si>
  <si>
    <t>3040-Non-affiliated companies Total</t>
  </si>
  <si>
    <t>3050-Affiliated companies</t>
  </si>
  <si>
    <t>456855-Transmission Revenue RB Intercompany</t>
  </si>
  <si>
    <t>456865-Transmission Revenue EM Intercompany</t>
  </si>
  <si>
    <t>3050-Affiliated companies Total</t>
  </si>
  <si>
    <t>3090-Non-affiliated companies</t>
  </si>
  <si>
    <t>480400-RESIDENTIAL SALES GAS</t>
  </si>
  <si>
    <t>480410-RESIDENTIAL UNBILLED GAS</t>
  </si>
  <si>
    <t>481400-COMMERCIAL SALES GAS</t>
  </si>
  <si>
    <t>481410-COMMERCIAL UNBILLED GAS</t>
  </si>
  <si>
    <t>481450-INDUSTRIAL SALES GAS</t>
  </si>
  <si>
    <t>481460-INDUSTRIAL UNBILLED GAS</t>
  </si>
  <si>
    <t>482400-PUBLIC ST &amp; HGWY LIGHTING GAS</t>
  </si>
  <si>
    <t>482450-OTHER SALES TO PUB AUTHORITY G</t>
  </si>
  <si>
    <t>482460-OTHER SALES TO PUB AUTH UNBILL</t>
  </si>
  <si>
    <t>484400-INTER DEPARTMENTAL SALES GAS</t>
  </si>
  <si>
    <t>3090-Non-affiliated companies Total</t>
  </si>
  <si>
    <t>3120-Non-affiliated companies</t>
  </si>
  <si>
    <t>489000-REV TRANPS GAS OF OTHERS</t>
  </si>
  <si>
    <t>489040-REV TRANSP GAS - FUEL OIL REPL</t>
  </si>
  <si>
    <t>489110-REV FIRM TRANSP AGREEMENTS - C</t>
  </si>
  <si>
    <t>489120-REV FIRM TRANSP AGREEMENTS - I</t>
  </si>
  <si>
    <t>489125-INDUSTRIAL  REVENUE TRANSP-UNBILLED</t>
  </si>
  <si>
    <t>489130-REV FIRM TRANSP AGREE - OTHER</t>
  </si>
  <si>
    <t>489140-REV TNTER TRANS - METERED POOL</t>
  </si>
  <si>
    <t>3120-Non-affiliated companies Total</t>
  </si>
  <si>
    <t>3130-Affiliated companies</t>
  </si>
  <si>
    <t>489010-REVENUE TRANSPORTATION OF GAS - ASSOCIATED COMPANIES</t>
  </si>
  <si>
    <t>3130-Affiliated companies Total</t>
  </si>
  <si>
    <t>3150-Non-affiliated companies</t>
  </si>
  <si>
    <t>488020-MISC REV RECONN CHARGES GAS</t>
  </si>
  <si>
    <t>Misc Current and Accrued Assets</t>
  </si>
  <si>
    <t>488040-MISC REV CUST DIVERSN EXP GAS</t>
  </si>
  <si>
    <t>488060-MISC REV BAD CHECK CHARGE</t>
  </si>
  <si>
    <t>495020-SALES USE TAX COLLECT FEE</t>
  </si>
  <si>
    <t>495030-GAS LOSSES DAMAGED LINES</t>
  </si>
  <si>
    <t>3150-Non-affiliated companies Total</t>
  </si>
  <si>
    <t>3160-Affiliated companies</t>
  </si>
  <si>
    <t>488030-MISC GAS REV ERLANGER GAS PLT</t>
  </si>
  <si>
    <t>493040-RENT LAND &amp; BUILDINGS - ASSOC</t>
  </si>
  <si>
    <t>3160-Affiliated companies Total</t>
  </si>
  <si>
    <t>3224-Non-affiliated companies</t>
  </si>
  <si>
    <t>801000-NATURAL GAS FIELD LINE PURCHAS</t>
  </si>
  <si>
    <t>805000-UNRECOVERED PURCH GAS ADJUSTME</t>
  </si>
  <si>
    <t>805200-PURCHASE GAS COST UNBILLED REV</t>
  </si>
  <si>
    <t>3224-Non-affiliated companies Total</t>
  </si>
  <si>
    <t>3240-Affiliated companies</t>
  </si>
  <si>
    <t>555010-ELEC PURCHASED INTER CO FROM C</t>
  </si>
  <si>
    <t>3240-Affiliated companies Total</t>
  </si>
  <si>
    <t>3270-Production</t>
  </si>
  <si>
    <t>556000-ELEC SYSTEM OPERATNS DEPT</t>
  </si>
  <si>
    <t>557000-ELEC OTHER POWER SUPPLY</t>
  </si>
  <si>
    <t>711000-GAS BOILER LABOR</t>
  </si>
  <si>
    <t>712000-GAS PRODUCTION - OTHER EXPENSE</t>
  </si>
  <si>
    <t>717000-LIQUID PETROLEUM GAS EXPENSE</t>
  </si>
  <si>
    <t>728001-LIQUID PETROLEUM GAS</t>
  </si>
  <si>
    <t>735000-GAS MISCELLANEOUS PROD EXPENSE</t>
  </si>
  <si>
    <t>807000-GAS PURCHASED EXPENSES</t>
  </si>
  <si>
    <t>807010-GAS PURCHASED EXPENSES - INTER</t>
  </si>
  <si>
    <t>3270-Production Total</t>
  </si>
  <si>
    <t>3280-Transmission</t>
  </si>
  <si>
    <t>560000-OPERATION SUPERVISION &amp; ENGINE</t>
  </si>
  <si>
    <t>561000-LOAD DISPATCHING</t>
  </si>
  <si>
    <t>Gas Stored Underground Inventory</t>
  </si>
  <si>
    <t>562000-STATION EXPENSES</t>
  </si>
  <si>
    <t>563000-OVERHEAD LINE EXPENSES</t>
  </si>
  <si>
    <t>565855-TRANSMISSION ELECTRIC BY OTHERS - RB - INTERCOMPANY</t>
  </si>
  <si>
    <t>566000-MISCELLANEOUS TRANSMISSION EXP</t>
  </si>
  <si>
    <t>859000-OTHER EXPENSES</t>
  </si>
  <si>
    <t>3280-Transmission Total</t>
  </si>
  <si>
    <t>3290-Distribution</t>
  </si>
  <si>
    <t>567010-RENTS - INTERCO - CG&amp;E</t>
  </si>
  <si>
    <t>580000-OPERATION SUPERVISION &amp; ENGINE</t>
  </si>
  <si>
    <t>581000-LOAD DISPATCHING</t>
  </si>
  <si>
    <t>582000-STATION EXPENSES</t>
  </si>
  <si>
    <t>583000-OVERHEAD LINE EXPENSES</t>
  </si>
  <si>
    <t>584000-UNDERGROUND LINE EXPENSES</t>
  </si>
  <si>
    <t>585000-STREET LIGHTING &amp; SIGNAL SYSTE</t>
  </si>
  <si>
    <t>586000-METER EXPENSES</t>
  </si>
  <si>
    <t>587000-CUSTOMER INSTALLATIONS EXPENSE</t>
  </si>
  <si>
    <t>588000-MISCELLANEOUS DISTRIBUTION EXP</t>
  </si>
  <si>
    <t>589010-RENTS - INTERCO - CG&amp;E</t>
  </si>
  <si>
    <t>870000-DIST SUPERVISION &amp; ENGINEERING</t>
  </si>
  <si>
    <t>871000-DISTRIBUTION LOAD DISPATCHING</t>
  </si>
  <si>
    <t>874000-MAINS AND SERVICES</t>
  </si>
  <si>
    <t>875000-MEASURING &amp; REG STATIONS - GEN</t>
  </si>
  <si>
    <t>876000-MEASURING &amp; REG STATIONS - IND</t>
  </si>
  <si>
    <t>878000-METER AND HOUSE REGULATORS</t>
  </si>
  <si>
    <t>879000-CUSTOMER INSTALLATIONS</t>
  </si>
  <si>
    <t>880000-GAS DISTRIBUTION OTHER EXPENSE</t>
  </si>
  <si>
    <t>881020-RENTS INTERCO - BUILDINGS</t>
  </si>
  <si>
    <t>881030-RENTS INTERCO - STORES</t>
  </si>
  <si>
    <t>881040-RENTS INTERCO - MICROWAVE</t>
  </si>
  <si>
    <t>931200-RENTS - ELECTRIC - INTERCO</t>
  </si>
  <si>
    <t>3290-Distribution Total</t>
  </si>
  <si>
    <t>3300-Administrative and general</t>
  </si>
  <si>
    <t>401492-ED NONREG CHARGES - NON LABOR</t>
  </si>
  <si>
    <t>426002-Sale of A/R Fees Electric</t>
  </si>
  <si>
    <t>426092-Sale of A/R Fees Gas</t>
  </si>
  <si>
    <t>901000-SUPVN CUST BILL &amp; COLL-ELECTRI</t>
  </si>
  <si>
    <t>901090-SUPVN CUST BILL &amp; COLL-GAS</t>
  </si>
  <si>
    <t>902000-BILLG CLTNS METER READING -ELE</t>
  </si>
  <si>
    <t>902090-BILLG CLTNS METER READING - GA</t>
  </si>
  <si>
    <t>903000-MARKETING OPERATIONS - ELECTRI</t>
  </si>
  <si>
    <t>903090-MARKETING OPERATIONS - GAS</t>
  </si>
  <si>
    <t>904002-Loss on Sale of A/R Electric</t>
  </si>
  <si>
    <t>904092-Loss on Sale of A/R Gas</t>
  </si>
  <si>
    <t>905000-CUST RELTNS BILLG &amp; COLL  -ELE</t>
  </si>
  <si>
    <t>905090-CUST RELTNS BILLG &amp; COLL  - GA</t>
  </si>
  <si>
    <t>907090-MARKETING CUST ASST - GAS</t>
  </si>
  <si>
    <t>908000-CUSTOMER ASSISTANC - ELECTRIC</t>
  </si>
  <si>
    <t>908090-CUSTOMER ASSISTANC - GAS</t>
  </si>
  <si>
    <t>910000-MISC CUST SERV AND INFO - ELEC</t>
  </si>
  <si>
    <t>910090-MISC CUST SERV AND INFO - GAS</t>
  </si>
  <si>
    <t>911000-MARKETING OPERATIONS - ELECTRI</t>
  </si>
  <si>
    <t>911090-MARKETING OPERATIONS - GAS</t>
  </si>
  <si>
    <t>912000-ENERGY MARKETING - ELECTRIC</t>
  </si>
  <si>
    <t>912090-ENERGY MARKETING - GAS</t>
  </si>
  <si>
    <t>916000-MISCELLANEOUS SALES EXPS - ELE</t>
  </si>
  <si>
    <t>916090-MISCELLANEOUS SALES EXPS - GAS</t>
  </si>
  <si>
    <t>920000-ADMIN &amp; GENERAL LABOR - ELECTR</t>
  </si>
  <si>
    <t>920090-ADMIN &amp; GENERAL LABOR - GAS</t>
  </si>
  <si>
    <t>921000-ADMIN &amp; GEN OFF SUPPL&amp;EXP ELEC</t>
  </si>
  <si>
    <t>921090-ADMIN &amp; GEN OFF SUPPL &amp; EXP -</t>
  </si>
  <si>
    <t>922000-DUPLICATE CHARGES CREDIT - ELE</t>
  </si>
  <si>
    <t>923000-SPECIAL SERVICES - ELECTRIC</t>
  </si>
  <si>
    <t>923090-SPECIAL SERVICES - GAS</t>
  </si>
  <si>
    <t>924000-PROPERTY INSURANCE - ELECTRIC</t>
  </si>
  <si>
    <t>924090-PROPERTY INSURANCE - GAS</t>
  </si>
  <si>
    <t>925000-INJURIES &amp; DAMAGES - ELECTRIC</t>
  </si>
  <si>
    <t>925090-INJURIES &amp; DAMAGES - GAS</t>
  </si>
  <si>
    <t>926000-EMPL PENSION &amp; BENEFITS - ELEC</t>
  </si>
  <si>
    <t>926090-EMPL PENSION &amp; BENEFITS - GAS</t>
  </si>
  <si>
    <t>926110-EMPLOYEE FRINGE BENEFITS LOADI</t>
  </si>
  <si>
    <t>926140-PENSION COST ADJ - CR - GAS</t>
  </si>
  <si>
    <t>928000-STATE REG COMM PROCEEDING -ELE</t>
  </si>
  <si>
    <t>928090-STATE REG COMM PROCEEDING - GA</t>
  </si>
  <si>
    <t>929010-SERVICE USED OWN DEPT CR - ELE</t>
  </si>
  <si>
    <t>929030-JOBBING OVERHEADS - ELECTRIC</t>
  </si>
  <si>
    <t>929110-SERVICE USED BY OWN DEPT CR -</t>
  </si>
  <si>
    <t>929130-LOBBYING OVERHEADS - GAS</t>
  </si>
  <si>
    <t>930000-GENERAL &amp; MISC MEDIA - ELECTRI</t>
  </si>
  <si>
    <t>930090-GENERAL &amp; MISC MEDIA - GAS</t>
  </si>
  <si>
    <t>930200-GENERAL MISC - ELECTRIC</t>
  </si>
  <si>
    <t>930290-GENERAL MISC - GAS</t>
  </si>
  <si>
    <t>931000-RENTS - ELECTRIC</t>
  </si>
  <si>
    <t>931090-RENTS - GAS</t>
  </si>
  <si>
    <t>931290-RENTS - GAS - INTERCO</t>
  </si>
  <si>
    <t>3300-Administrative and general Total</t>
  </si>
  <si>
    <t>3340-Production</t>
  </si>
  <si>
    <t>742000-MAINT - GAS PRODUCTION EQUIPME</t>
  </si>
  <si>
    <t>3340-Production Total</t>
  </si>
  <si>
    <t>3350-Transmission</t>
  </si>
  <si>
    <t>568000-MAINTENANCE SUPERV &amp; ENGINEERI</t>
  </si>
  <si>
    <t>569000-MAINTENANCE OF STRUCTURES</t>
  </si>
  <si>
    <t>570000-MAINTENANCE OF STATION EQUIPME</t>
  </si>
  <si>
    <t>571000-MAINTENANCE OF OVERHEAD LINES</t>
  </si>
  <si>
    <t>573000-MAINT OF MISC TRANSMISSION PLA</t>
  </si>
  <si>
    <t>3350-Transmission Total</t>
  </si>
  <si>
    <t>3360-Distribution</t>
  </si>
  <si>
    <t>590000-MAINTENANCE SUPERV &amp; ENGINEERI</t>
  </si>
  <si>
    <t>591000-MAINTENANCE OF STRUCTURES</t>
  </si>
  <si>
    <t>592000-MAINTENANCE OF STATION EQUIPME</t>
  </si>
  <si>
    <t>593000-MAINTENANCE OF OVERHEAD LINES</t>
  </si>
  <si>
    <t>594000-MAINTENANCE OF UNDERGROUND LIN</t>
  </si>
  <si>
    <t>595000-MAINTENANCE OF LINE TRANSFORME</t>
  </si>
  <si>
    <t>596000-MAINT OF STREET LIGHTING &amp; SIG</t>
  </si>
  <si>
    <t>597000-MAINTENANCE OF METERS</t>
  </si>
  <si>
    <t>598000-MAINT OF MISC DISTRIBUTION PLA</t>
  </si>
  <si>
    <t>885000-MAINT- SUPERVISION &amp; ENGINEERI</t>
  </si>
  <si>
    <t>887000-MAINTENANCE OF MAINS</t>
  </si>
  <si>
    <t>889000-MAINT- MEASURING &amp; REG STAT -</t>
  </si>
  <si>
    <t>890000-MAINT- MEASURING &amp; REG STAT -</t>
  </si>
  <si>
    <t>892000-MAINTENANCE OF SERVICES</t>
  </si>
  <si>
    <t>893000-MAINTENANCE OF METERS &amp; HOUSE</t>
  </si>
  <si>
    <t>894000-MAINT - OTHER DISTRIBUTION EQU</t>
  </si>
  <si>
    <t>3360-Distribution Total</t>
  </si>
  <si>
    <t>3370-Administrative and general</t>
  </si>
  <si>
    <t>935000-MAINT OF GENERAL PLANT - ELECT</t>
  </si>
  <si>
    <t>935090-MAINT OF GENERAL PLANT - GAS</t>
  </si>
  <si>
    <t>3370-Administrative and general Total</t>
  </si>
  <si>
    <t>3410-Depreciation</t>
  </si>
  <si>
    <t>403200-Gas Depreciation Expense</t>
  </si>
  <si>
    <t>403300-Electric Depreciation Expense</t>
  </si>
  <si>
    <t>404200-Amortization Limited Term Gas</t>
  </si>
  <si>
    <t>404300-Amortization Limited Term Electric</t>
  </si>
  <si>
    <t>405200-Amortization Other Gas Plant</t>
  </si>
  <si>
    <t>405300-Amortization Other Electric Plant</t>
  </si>
  <si>
    <t>3410-Depreciation Total</t>
  </si>
  <si>
    <t>3470-Income taxes</t>
  </si>
  <si>
    <t>409100-FEDERAL INCOME TAXES</t>
  </si>
  <si>
    <t>409140-GENERAL TAXES</t>
  </si>
  <si>
    <t>409200-FEDERAL INCOME TAXES</t>
  </si>
  <si>
    <t>409240-KENTUCKY INCOME TAXES</t>
  </si>
  <si>
    <t>409980-TAXES ALLOC FROM SERV CO - GAS</t>
  </si>
  <si>
    <t>409990-TAXES ALLOC FROM SERV CO - ELE</t>
  </si>
  <si>
    <t>410410-FEDERAL INCOME TAX-GAS</t>
  </si>
  <si>
    <t>410420-STATE INCOME TAX-GAS</t>
  </si>
  <si>
    <t>410510-FEDERAL INCOME TAX-ELECTRIC</t>
  </si>
  <si>
    <t>410520-STATE INCOME TAX-ELECTRIC</t>
  </si>
  <si>
    <t>410980-TAXES ALLOC FROM SERV CO - GAS</t>
  </si>
  <si>
    <t>410990-TAXES ALLOC FROM SERV CO - ELE</t>
  </si>
  <si>
    <t>411410-FEDERAL INCOME TAX-GAS</t>
  </si>
  <si>
    <t>411420-STATE INCOME TAX-GAS</t>
  </si>
  <si>
    <t>411430-AMORTIZATION OF ITC - GAS</t>
  </si>
  <si>
    <t>411497-DEF FIT- BENEFITS</t>
  </si>
  <si>
    <t>411510-FEDERAL INCOME TAX-ELECTRIC</t>
  </si>
  <si>
    <t>411520-STATE INCOME TAX-ELECTRIC</t>
  </si>
  <si>
    <t>411530-AMORTIZATION OF ITC - ELECTRIC</t>
  </si>
  <si>
    <t>411997-DEF SIT - BENEFITS</t>
  </si>
  <si>
    <t>3470-Income taxes Total</t>
  </si>
  <si>
    <t>3480-Taxes other than income taxes</t>
  </si>
  <si>
    <t>408140-KENTUCKY PROPERTY TAX - GAS</t>
  </si>
  <si>
    <t>408150-KENTUCKY PROPERTY TAX - ELECTR</t>
  </si>
  <si>
    <t>408200-WEST VIRGINA PROPERTY TAX - GA</t>
  </si>
  <si>
    <t>408230-WEST VIRGINIA LICENSE TAX</t>
  </si>
  <si>
    <t>408390-OHIO FRANCHISE TAX - NON-UTILI</t>
  </si>
  <si>
    <t>408410-SOCIAL SECURITY TAXES</t>
  </si>
  <si>
    <t>408419-SOCIAL SECURITY TAXES</t>
  </si>
  <si>
    <t>408480-INDIANA HIGHWAY USE -GAS</t>
  </si>
  <si>
    <t>Interest &amp; Dividends Receivable</t>
  </si>
  <si>
    <t>408490-INDIANA HIGHWAY USE - ELECTRIC</t>
  </si>
  <si>
    <t>408520-OHIO HIGHWAY USE - GAS</t>
  </si>
  <si>
    <t>408530-OHIO HIGHWAY USE - ELECTRIC</t>
  </si>
  <si>
    <t>408540-KENTUCKY HIGHWAY USE - GAS</t>
  </si>
  <si>
    <t>408550-KENTUCKY HIGHWAY USE - ELECTRI</t>
  </si>
  <si>
    <t>3480-Taxes other than income taxes Total</t>
  </si>
  <si>
    <t>3515-construction</t>
  </si>
  <si>
    <t>419920-ALLW FR FNDS USD DR CNSTR</t>
  </si>
  <si>
    <t>3515-construction Total</t>
  </si>
  <si>
    <t>3550-Income taxes</t>
  </si>
  <si>
    <t>409900-FEDERAL INCOME TAXES</t>
  </si>
  <si>
    <t>409940-KENTUCKY INCOME TAXES</t>
  </si>
  <si>
    <t>3550-Income taxes Total</t>
  </si>
  <si>
    <t>3560-Other - net</t>
  </si>
  <si>
    <t>408220-SOC SEC TAXES-BELOW THE LINE</t>
  </si>
  <si>
    <t>415000-REVENUES-JOBBING &amp; CONTRACT WO</t>
  </si>
  <si>
    <t>415100-OTHR INC - MISC GAS JOBBING RE</t>
  </si>
  <si>
    <t>415110-OTHR INC - REV CUST PROP -THIR</t>
  </si>
  <si>
    <t>415200-OTHR INC-REV RENEW GAS SERV LE</t>
  </si>
  <si>
    <t>415210-OTHR INC-REV INST GAS SERV LES</t>
  </si>
  <si>
    <t>415300-OTHR INC-REV TRACK ASSOC CATV</t>
  </si>
  <si>
    <t>415520-OTHR INC-REV ELEC JOBWK SPEC F</t>
  </si>
  <si>
    <t>415540-OTHR INC-REV ELEC JOBWK SPEC F</t>
  </si>
  <si>
    <t>415560-OTHR INC-REV ELEC JOBWK SPEC F</t>
  </si>
  <si>
    <t>416000-COST - JOBBING &amp; CONTRACT WORK</t>
  </si>
  <si>
    <t>416100-GAS JOBBING- MISCELLANEOUS</t>
  </si>
  <si>
    <t>416110-GAS JOBBING- CUST PROP THIRD P</t>
  </si>
  <si>
    <t>416200-GAS JOBBING- RENEW SERV   2</t>
  </si>
  <si>
    <t>416210-GAS JOBBING- INSTALL SERV   2</t>
  </si>
  <si>
    <t>416300-GAS JOBBING- PLACEMENT CATV FA</t>
  </si>
  <si>
    <t>416520-ELEC JOBBING- SPEC FLAT CHARGE</t>
  </si>
  <si>
    <t>416530-ELEC JOBBING- SPECIFIC T &amp; M</t>
  </si>
  <si>
    <t>416540-ELEC JOBBING- SPEC FLAT CHARGE</t>
  </si>
  <si>
    <t>416560-ELEC JOBBING- SPEC FLAT CHARGE</t>
  </si>
  <si>
    <t>417020-NON-UTILITY SERVICE REVENUE</t>
  </si>
  <si>
    <t>417030-REVENUES - NONUTILITY  NEW</t>
  </si>
  <si>
    <t>417120-NON-UTILITY EXPENSES</t>
  </si>
  <si>
    <t>418400-NON OPER DEPRCTN- LEASE OTHER</t>
  </si>
  <si>
    <t>418555-NonOp Rental Inc - Florence</t>
  </si>
  <si>
    <t>419030-INTEREST INCOME - LAWRENCEBURG</t>
  </si>
  <si>
    <t>419040-INT REV TEMPORARY CAS INVESTME</t>
  </si>
  <si>
    <t>419100-INT INCOME - PSI</t>
  </si>
  <si>
    <t>419140-INT REV DIVIDENEDS ON STOCK -</t>
  </si>
  <si>
    <t>419230-INTEREST INCOME - EARNED CARRY</t>
  </si>
  <si>
    <t>419240-INTEREST INCOME - EARNED CARRY</t>
  </si>
  <si>
    <t>419575-Other Interest Income - VEBA</t>
  </si>
  <si>
    <t>419890-Interest Income Cinergy Receivables Company LLC</t>
  </si>
  <si>
    <t>421020-MISC NONOPER INC - OTHER</t>
  </si>
  <si>
    <t>426120-Donations - ED</t>
  </si>
  <si>
    <t>426410-MISC INC DEDUCT - CIVIC &amp; POLI</t>
  </si>
  <si>
    <t>426420-MISC INC DEDUCT -POLITICAL LOB</t>
  </si>
  <si>
    <t>426575-VEBA Trust - Expenses</t>
  </si>
  <si>
    <t>426590-MISC INT DEDUCT - OTHER</t>
  </si>
  <si>
    <t>3560-Other - net Total</t>
  </si>
  <si>
    <t>3610-Interest on long-term debt</t>
  </si>
  <si>
    <t>427080-INTEREST ON DEBT - 7 875 SENIOR UNSECURED DEBENTURE DUE 9/15/09</t>
  </si>
  <si>
    <t>427130-INT ON DEBT - 611   DEBENTURES</t>
  </si>
  <si>
    <t>427250-INT ON DEBT - 6 5  DEBENTURES</t>
  </si>
  <si>
    <t>427340-INT ON DEBT - UNSCD DEBNTRS 7</t>
  </si>
  <si>
    <t>428080-DEBT DISCOUNT &amp; EXPENSE - 7 875 SENIOR UNSECURED DEBENTURE DUE 9/15/09</t>
  </si>
  <si>
    <t>428100-LOSS REAQUIRED DEBT- 10 25 6-0</t>
  </si>
  <si>
    <t>428110-LOSS REAQUIRED DEBT- 10 25 11-</t>
  </si>
  <si>
    <t>428130-LOSS REAQUIRED DEBT- 9 5 12-01</t>
  </si>
  <si>
    <t>Other Accounts Receivable</t>
  </si>
  <si>
    <t>428140-LOSS REAQUIRED DEBT- 8 0 10-01</t>
  </si>
  <si>
    <t>428250-DEBT DISCT &amp; EXP-6 5 DB DUE 4/</t>
  </si>
  <si>
    <t>428260-DEBT DISCT &amp; EXP-6 5 DB TREAS</t>
  </si>
  <si>
    <t>428270-DEBT DISCT &amp; EXP-611 DB</t>
  </si>
  <si>
    <t>428770-DEBT DISCT &amp; EXP-7 65 SER 7-15</t>
  </si>
  <si>
    <t>428780-DEBT DISCT &amp; EXP-7 65 HDG 7-20</t>
  </si>
  <si>
    <t>428920-LOSS ON REAQUIRED 9 7 SER 07-0</t>
  </si>
  <si>
    <t>3610-Interest on long-term debt Total</t>
  </si>
  <si>
    <t>3620-Other interest</t>
  </si>
  <si>
    <t>430010-INTEREST EXPENSE - CG&amp;E</t>
  </si>
  <si>
    <t>430500-INTEREST EXPENSE - CINERGY SER</t>
  </si>
  <si>
    <t>430800-INTEREST EXPENSE - CINERGY COR</t>
  </si>
  <si>
    <t>431020-INTEREST- CUSTOMER SERVICE DEP</t>
  </si>
  <si>
    <t>431070-INTEREST- REFUNDS - ADJUSTMENT</t>
  </si>
  <si>
    <t>431130-INTEREST EXPENSE - CAPITAL LEASE</t>
  </si>
  <si>
    <t>431550-INTEREST ASSIGNED FROM SERVICE</t>
  </si>
  <si>
    <t>431910-OTHER INTEREST EXPENSE</t>
  </si>
  <si>
    <t>3620-Other interest Total</t>
  </si>
  <si>
    <t>3635-construction</t>
  </si>
  <si>
    <t>432000-AFUDC Debt - Electric</t>
  </si>
  <si>
    <t>432001-AFUDC Debt - gas</t>
  </si>
  <si>
    <t>3635-construction Total</t>
  </si>
  <si>
    <t>227010-NONCURRENT CAPITAL LEASE - METERS</t>
  </si>
  <si>
    <t>228200-I &amp; D PUBLIC - GAS PROVISION</t>
  </si>
  <si>
    <t>228300-RES-FAS 106 LIFE POSTRETMT BEN</t>
  </si>
  <si>
    <t>228380-RES-FAS 106 MED/DEN POSTREMT B</t>
  </si>
  <si>
    <t>228390-RES-FAS 112 POSTEMPLOYMENT BEN</t>
  </si>
  <si>
    <t>228395-RES-FAS 112 POSTEMPLOYMENT BEN WORKERS COMPENSATION</t>
  </si>
  <si>
    <t>228440-Reserve - MGP Sites FERC 228</t>
  </si>
  <si>
    <t>228600-I &amp; D PUBLIC - ELECTRIC PROVIS</t>
  </si>
  <si>
    <t>232000-PAYABLE FOR 401 K  INCENTIVE M</t>
  </si>
  <si>
    <t>232002-Profit Sharing Pay Balanced Pension</t>
  </si>
  <si>
    <t>232050-A/P PURCHASED GAS</t>
  </si>
  <si>
    <t>232110-A/P EXCLUDING CCD-CD</t>
  </si>
  <si>
    <t>232140-UNVOUCHERED STOCK MATERIALS RE</t>
  </si>
  <si>
    <t>232310-ACCRUED PAYROLL</t>
  </si>
  <si>
    <t>232320-A/P WINTERCARE</t>
  </si>
  <si>
    <t>232610-A/P UTILITY BILL INSURANCE</t>
  </si>
  <si>
    <t>232710-DED FOR PURCH OF U S  SAVINGS</t>
  </si>
  <si>
    <t>232795-A/P MISO Transmission Exp RB</t>
  </si>
  <si>
    <t>232880-UNION EMPLOYEE INCENTIVE PLAN</t>
  </si>
  <si>
    <t>232920-A/P ANNUAL INCENTIVE PLAN</t>
  </si>
  <si>
    <t>232930-A/P NON-UNION EMPLOYEE INCENTI</t>
  </si>
  <si>
    <t>233500-NOTES PAY TO SERV - MONEY POOL</t>
  </si>
  <si>
    <t>234010-ACCTS PAY TO CG&amp;E</t>
  </si>
  <si>
    <t>234500-ACCTS PAY TO CINERGY SERVICES</t>
  </si>
  <si>
    <t>235000-CUSTOMER DEPOSITS</t>
  </si>
  <si>
    <t>236030-ACCRUED FEDERAL HIGHWAY USE</t>
  </si>
  <si>
    <t>236040-ACCR FED EXCISE SPECIAL FUEL</t>
  </si>
  <si>
    <t>236050-ACCRUED FIT - CURRENT YEAR</t>
  </si>
  <si>
    <t>236060-ACCRUED FIT - PRIOR YEAR</t>
  </si>
  <si>
    <t>236099-Accrued Federal Income Taxes - Other</t>
  </si>
  <si>
    <t>236110-ACCRUED OHIO FRANCHISE TAX</t>
  </si>
  <si>
    <t>236150-ACCRUED FICA TAXES</t>
  </si>
  <si>
    <t>236160-ACCR KY INCOME TAX - PRIOR YEA</t>
  </si>
  <si>
    <t>236180-ACCR HWY USE TAX - MISC STATES</t>
  </si>
  <si>
    <t>236190-ACCRUED KY HIGHWAY USE TAX</t>
  </si>
  <si>
    <t>236200-ACCRUED IND HIGHWAY USE TAX</t>
  </si>
  <si>
    <t>236210-ACCRUED OHIO HIGHWAY USE TAX</t>
  </si>
  <si>
    <t>236220-ACCRUED CINTI EARNED INCOME TA</t>
  </si>
  <si>
    <t>236280-ACCRUED KENTUCKY PROPERTY TAXE</t>
  </si>
  <si>
    <t>236300-ACCRUED WEST VIRGINIA PROP TAX</t>
  </si>
  <si>
    <t>236320-ACCR  KENTUCKY INC  TAX - CURR</t>
  </si>
  <si>
    <t>236510-ACCRUED INDIANA SALES AND USE</t>
  </si>
  <si>
    <t>236520-ACCRUED OHIO SALES AND USE TAX</t>
  </si>
  <si>
    <t>236530-ACCRUED KENTUCKY SALES AND USE</t>
  </si>
  <si>
    <t>236560-KY SALES TAX REFUNDS</t>
  </si>
  <si>
    <t>236610-ACCRUED STATE FUEL TAX W/H - C</t>
  </si>
  <si>
    <t>236710-ACCRUED SUPERFUND TAXES - PRIO</t>
  </si>
  <si>
    <t>237080-INTEREST ACCRUED - 7 875 SENIOR UNSECURED DEBENTURE DUE 9/15/09</t>
  </si>
  <si>
    <t>237250-INT ACCRUED-6 5  DEBENTURES 4/</t>
  </si>
  <si>
    <t>237300-INT ACCRUED- CUSTOMER SERV DEP</t>
  </si>
  <si>
    <t>237350-INT ACCRUED- UNSCD DEBNTRS 7 6</t>
  </si>
  <si>
    <t>241050-CAMPBELL COUNTY SCHOOL TAX W/H</t>
  </si>
  <si>
    <t>241060-KENTON COUNTY SCHOOL TAX W/H</t>
  </si>
  <si>
    <t>241070-PENDLETON SCHOOL TAX W/H</t>
  </si>
  <si>
    <t>241080-OHIO STATE INCOME TAX WITHHELD</t>
  </si>
  <si>
    <t>241100-KENTUCKY STATE INC TAX WITHHEL</t>
  </si>
  <si>
    <t>241110-TAX COLLECTIONS PAYABLE</t>
  </si>
  <si>
    <t>241120-BOONE CO SCHOOL TAX W/H</t>
  </si>
  <si>
    <t>Long-Term Portion of Derivative Instrument Liabilities</t>
  </si>
  <si>
    <t>241130-WILLIAMSTOWN SCHOOL TAX W/H</t>
  </si>
  <si>
    <t>241140-LUDLOW SCHOOL TAX W/H</t>
  </si>
  <si>
    <t>241150-GRANT CO SCHOOL TAX W/H</t>
  </si>
  <si>
    <t>241160-GALLATIN SCHOOL TAX W/H</t>
  </si>
  <si>
    <t>241170-BEECHWOOD SCHOOL TAX W/H</t>
  </si>
  <si>
    <t>241180-FT  THOMAS  KY SCHOOL TAX W/H</t>
  </si>
  <si>
    <t>Emission Allowances</t>
  </si>
  <si>
    <t>241190-ERLANGER/ELSMERE  KY SCHOOL TAX W/H</t>
  </si>
  <si>
    <t>241210-INDIANA STATE INCOME TAX WITHH</t>
  </si>
  <si>
    <t>241220-COUNTY INCOME TAX DEARBORN CTY</t>
  </si>
  <si>
    <t>241400-BELLEVUE FRANCHISE FEE W/H</t>
  </si>
  <si>
    <t>241410-COVINGTON FRANCHISE FEE W/H</t>
  </si>
  <si>
    <t>241420-DAYTON FRANCHISE FEE W/H</t>
  </si>
  <si>
    <t>241430-FORT THOMAS FRANCHISE FEE W/H</t>
  </si>
  <si>
    <t>241440-GLENCOE FRANCHISE FEE W/H</t>
  </si>
  <si>
    <t>241450-LATONIA LAKES FRANCHISE FEE W/</t>
  </si>
  <si>
    <t>241460-NEWPORT FRANCHISE FEE W/H</t>
  </si>
  <si>
    <t>241470-TAYLOR MILL FRANCHISE FEE W/H</t>
  </si>
  <si>
    <t>241480-SOUTHGATE  FRANCHISE FEE W/H</t>
  </si>
  <si>
    <t>241490-Woodlawn Franchise Fee</t>
  </si>
  <si>
    <t>241600-CUST  FED EXCISE TAX W/H -CNG</t>
  </si>
  <si>
    <t>241610-CUST  KY STATE FUEL TAX W/H -</t>
  </si>
  <si>
    <t>241900-TAX COL  PAY - CINCY &amp; COL</t>
  </si>
  <si>
    <t xml:space="preserve">ACCOUNT </t>
  </si>
  <si>
    <t>TOTAL</t>
  </si>
  <si>
    <t>Line Item</t>
  </si>
  <si>
    <t>A/P Total</t>
  </si>
  <si>
    <t>A/P Assoc Co Total</t>
  </si>
  <si>
    <t>A/R Total</t>
  </si>
  <si>
    <t>A/R From Assoc Co's Total</t>
  </si>
  <si>
    <t>Acc Def investment tax Total</t>
  </si>
  <si>
    <t>Acc Other Comp Total</t>
  </si>
  <si>
    <t>190415-DEF FIT - ANTHEM GRANTOR TRUST</t>
  </si>
  <si>
    <t>Capital Structure</t>
  </si>
  <si>
    <t>Actual</t>
  </si>
  <si>
    <t xml:space="preserve"> </t>
  </si>
  <si>
    <t>Activity</t>
  </si>
  <si>
    <t>Liabilities and Shareholders' Equity</t>
  </si>
  <si>
    <t>Non-Current Liabilities</t>
  </si>
  <si>
    <t>Common Stock Equity</t>
  </si>
  <si>
    <t xml:space="preserve">              TOTAL CAPITALIZATION</t>
  </si>
  <si>
    <t>Asset Retirement Obligation</t>
  </si>
  <si>
    <t>Account 190</t>
  </si>
  <si>
    <t>190915-DEF SIT - ANTHEM GRANTOR TRUST</t>
  </si>
  <si>
    <t>Account 190 Total</t>
  </si>
  <si>
    <t>Account 282 Total</t>
  </si>
  <si>
    <t>Account 283/284 Total</t>
  </si>
  <si>
    <t>Accum Misc Oper Provisions Total</t>
  </si>
  <si>
    <t>Cash Total</t>
  </si>
  <si>
    <t>Chargebacks Total</t>
  </si>
  <si>
    <t>Common Stock Total</t>
  </si>
  <si>
    <t>Const Work in Progress Total</t>
  </si>
  <si>
    <t>Cust advances for Const. Total</t>
  </si>
  <si>
    <t>Cust Dep Total</t>
  </si>
  <si>
    <t>Fuel Stock Total</t>
  </si>
  <si>
    <t>Gas Stored under Current Total</t>
  </si>
  <si>
    <t>I&amp;D Elec Total</t>
  </si>
  <si>
    <t>I&amp;D Gas Total</t>
  </si>
  <si>
    <t>Interest Income Total</t>
  </si>
  <si>
    <t>Less: Acc Dep Total</t>
  </si>
  <si>
    <t>Materials  Total</t>
  </si>
  <si>
    <t>Misc Current &amp; Accrued Liab Total</t>
  </si>
  <si>
    <t>Misc Current Accrued Assets Total</t>
  </si>
  <si>
    <t>Misc Def Debit Total</t>
  </si>
  <si>
    <t>N/P Assoc. Co Total</t>
  </si>
  <si>
    <t>Non-Util Property Total</t>
  </si>
  <si>
    <t>Notes Rec Assoc Co. Total</t>
  </si>
  <si>
    <t>Obligations under capital leases Total</t>
  </si>
  <si>
    <t>Other A/R Total</t>
  </si>
  <si>
    <t>Other Deferred Credits Total</t>
  </si>
  <si>
    <t>Other Invest Total</t>
  </si>
  <si>
    <t>Other M&amp;S Total</t>
  </si>
  <si>
    <t>Other Reg Asset Total</t>
  </si>
  <si>
    <t>Other Reg. Lia Total</t>
  </si>
  <si>
    <t>Paid in Capital Total</t>
  </si>
  <si>
    <t>Premium on Common Stock Total</t>
  </si>
  <si>
    <t>Provision Total</t>
  </si>
  <si>
    <t>Retained Earnings Total</t>
  </si>
  <si>
    <t>Split btw Bonds/Curr Long term Total</t>
  </si>
  <si>
    <t>Stores Exp Total</t>
  </si>
  <si>
    <t>Tax Collections Payable Total</t>
  </si>
  <si>
    <t>Taxes Accrued Total</t>
  </si>
  <si>
    <t>Temp Facilities Total</t>
  </si>
  <si>
    <t>Unamort Debt Exp Total</t>
  </si>
  <si>
    <t>Unamort Discount on LT Debt Total</t>
  </si>
  <si>
    <t>Unamort Loss of Reaquired Debt Total</t>
  </si>
  <si>
    <t>191999-UNREC PURCH GAS-MANUAL RECLASS</t>
  </si>
  <si>
    <t>Unrecovered Pur Gas</t>
  </si>
  <si>
    <t>Unrecovered Pur Gas Total</t>
  </si>
  <si>
    <t>Utility Plant in Service Total</t>
  </si>
  <si>
    <t>Working Funds Total</t>
  </si>
  <si>
    <t>Z Credit Page 1</t>
  </si>
  <si>
    <t>Z Credit Page 1 Total</t>
  </si>
  <si>
    <t>241920-TAX COL  PAY - OHIO MUNIS</t>
  </si>
  <si>
    <t>241930-TAX COLL  PAY - KENTUCKY MUNIS</t>
  </si>
  <si>
    <t>242950-CLAIMS RESERVE - RETIREE MEDICAL</t>
  </si>
  <si>
    <t>242955-CLAIMS RESERVE - ACTIVE MEDICAL</t>
  </si>
  <si>
    <t>242970-CLAIMS RESERVE - ACTIVE DENTAL</t>
  </si>
  <si>
    <t>242975-CLAIMS RESERVE - RETIREE DENTAL</t>
  </si>
  <si>
    <t>243010-CURRENT CAPITAL LEASE - METERS</t>
  </si>
  <si>
    <t>252050-GAS CONTRIBUTIONS POST 1992</t>
  </si>
  <si>
    <t>253130-GAS REFUNDS &amp; RECONCIL ADJUST</t>
  </si>
  <si>
    <t>253270-SUPPLEMENTAL PENSION-EXCESS PL</t>
  </si>
  <si>
    <t>253320-ENERGY GIFT CERTIFICATES</t>
  </si>
  <si>
    <t>253440-ADD MIN LIAB - MRP EXCESS PENS</t>
  </si>
  <si>
    <t>253870-PENSION COST ADJUSTMENT</t>
  </si>
  <si>
    <t>253875-Pension Cost Adj - FAS87 - Qualified Plans</t>
  </si>
  <si>
    <t>253915-Miscellaneous Deferred Credits</t>
  </si>
  <si>
    <t>254300-OTHER REG LIABILITY - SFAS 109</t>
  </si>
  <si>
    <t>255030-ACCUM DEFERRED INCOME TAX</t>
  </si>
  <si>
    <t>255040-ACCUM DEFERRED INCOME TAX</t>
  </si>
  <si>
    <t>282010-ACC DEF FIT-LIB DEPR-UTIL OPER</t>
  </si>
  <si>
    <t>282015-ACC DEF FIT-LIB DEPR-CHANGE OF ACTNG</t>
  </si>
  <si>
    <t>282020-ACC DEF FIT-LIB DEPR-UTIL OPER</t>
  </si>
  <si>
    <t>282025-ACC DEF FIT - LIBER DEP - CHANGE OF ACCTING</t>
  </si>
  <si>
    <t>282030-PROPERTY TAX CAP CWIP - FIT -</t>
  </si>
  <si>
    <t>282060-PROPERTY TAX - GAS - FIT</t>
  </si>
  <si>
    <t>282070-ACC DEF FIT-PAYROLL TAXES CAP-</t>
  </si>
  <si>
    <t>282080-ACC DEF FIT- PAYROLL TAXES CAP</t>
  </si>
  <si>
    <t>282110-ACC DEF FIT-TAX INTEREST CAP-G</t>
  </si>
  <si>
    <t>282120-ACC DEF FIT-TAX INTEREST CAP-E</t>
  </si>
  <si>
    <t>282130-PROPERTY TAX - ELEC - FIT</t>
  </si>
  <si>
    <t>282140-ACC DEF FIT-CIAC-GAS</t>
  </si>
  <si>
    <t>282150-ACC DEF FIT-CIAC-ELEC</t>
  </si>
  <si>
    <t>282170-ACC DEF FIT-AFUDC-GAS</t>
  </si>
  <si>
    <t>282180-ACC DEF FIT-AFUDC-ELEC</t>
  </si>
  <si>
    <t>282210-ACC DEF FIT-POST RET-LIFE INS-</t>
  </si>
  <si>
    <t>282220-ACC DEF FIT-POST RET-LIFE INS-</t>
  </si>
  <si>
    <t>282240-ACC DEF FIT-METER INST COSTS-E</t>
  </si>
  <si>
    <t>282250-ACC DEF FIT-FAS 109</t>
  </si>
  <si>
    <t>282260-ACCUM DEFERRED INCOME TAX</t>
  </si>
  <si>
    <t>282270-ACCUM DEFERRED INCOME TAX</t>
  </si>
  <si>
    <t>282280-ACC DEF FIT-POST RET-HLTH CARE</t>
  </si>
  <si>
    <t>282290-ACC DEF FIT-POST RET-HLTH CARE</t>
  </si>
  <si>
    <t>282300-ACC DEF FIT-PENSION COSTS CAP-</t>
  </si>
  <si>
    <t>282310-ACC DEF FIT-PENSION COSTS CAP-</t>
  </si>
  <si>
    <t>282330-ACCUM DEFERRED INCOME TAX</t>
  </si>
  <si>
    <t>173000-ACCRUED UTILITY REVENUE - ELECTRIC</t>
  </si>
  <si>
    <t>173110-ACCRUED UTILITY REVENUE - GAS</t>
  </si>
  <si>
    <t>173150-GAS TRANSPORTATION UNBILLED</t>
  </si>
  <si>
    <t>190217-ACC DEF FIT - MGB HAZARDOUS CLEANUP</t>
  </si>
  <si>
    <t>190717-ACC DEF SCNIT -MGB HAZARDOUS CLEANUP</t>
  </si>
  <si>
    <t>236199-Accrued Supp Net Inc Tax - Other</t>
  </si>
  <si>
    <t>241010-EMPLOYEES FED INS CONTR TAXES</t>
  </si>
  <si>
    <t>241020-EMPLOYEES FIT WITHHELD</t>
  </si>
  <si>
    <t>242380-Retirement Bank Accrual - acct title change 08/03</t>
  </si>
  <si>
    <t>242850-Vacation Entitlement Reserve - effective 08/03</t>
  </si>
  <si>
    <t>451010-MISC SERVICE REVENUES</t>
  </si>
  <si>
    <t>456020-TAB METER OPERATIONS</t>
  </si>
  <si>
    <t>418525-NonOp Rental Inc - Florence</t>
  </si>
  <si>
    <t>506000-MISCELLANEOUS STEAM POWER EXPE</t>
  </si>
  <si>
    <t>928020-FED ENERGY REG COM PROCEED-ELE</t>
  </si>
  <si>
    <t>511000-MAINTENANCE OF STRUCTURES</t>
  </si>
  <si>
    <t>418425-Non Oper Deprec - Florence Facility</t>
  </si>
  <si>
    <t>Deferred income taxes - E</t>
  </si>
  <si>
    <t>Deferred income taxes - e</t>
  </si>
  <si>
    <t>408510-FEDERAL HWY USE TAX - ELECTRIC</t>
  </si>
  <si>
    <t>Income Taxes - Fed and Other NJ</t>
  </si>
  <si>
    <t>410217-DEF FIT -  MGB HAZARDOUS CLEANUP</t>
  </si>
  <si>
    <t>410717-DEF SCNIT - MGB HAZARDOUS CLEANUP</t>
  </si>
  <si>
    <t>Def Inc Tax - NJ</t>
  </si>
  <si>
    <t>415530-OTHR INC-REV EL JOB WK SPEC T</t>
  </si>
  <si>
    <t>421525-Misc Non-op Inc-Anthem GrantorTrust</t>
  </si>
  <si>
    <t>282331-ACC DEF FIT - SECTION 481 DEF - ELEC</t>
  </si>
  <si>
    <t>282332-ACC DEF FIT - SECTION 481 DEF - GAS</t>
  </si>
  <si>
    <t>282334-ACC DEF FIT - KY INC TAX -ELEC</t>
  </si>
  <si>
    <t>282335-ACC DEF FIT - KY INC TAX - GAS</t>
  </si>
  <si>
    <t>282336-ACC DEF FIT - KY INC TAX - N/U</t>
  </si>
  <si>
    <t>241200-CITY OF WILDER FRANCHISE TAX WITHHELD</t>
  </si>
  <si>
    <t>450000-LATE PAYMENT CHARGE</t>
  </si>
  <si>
    <t>Misc Service Rev - E</t>
  </si>
  <si>
    <t>454155-RENT - CONDUIT SPACE</t>
  </si>
  <si>
    <t>Rev from Trans - G</t>
  </si>
  <si>
    <t>Misc Service Rev - G</t>
  </si>
  <si>
    <t>Oper Exp - G</t>
  </si>
  <si>
    <t>Oper Exp - E</t>
  </si>
  <si>
    <t>514000-MAINTENANCE OF MISCELLANEOUS S</t>
  </si>
  <si>
    <t>Dep Exp - G</t>
  </si>
  <si>
    <t>Dep Exp - E</t>
  </si>
  <si>
    <t>416561-ED NONUTIL CHARGE - NON LABOR TAX</t>
  </si>
  <si>
    <t>282337-ACC DEF FIT - SEC 174 - ELEC</t>
  </si>
  <si>
    <t>282338-ACC DEF FIT - SEC 174 - GAS</t>
  </si>
  <si>
    <t>282339-ACC DEF FIT - Gas Rate Case</t>
  </si>
  <si>
    <t>282341-ACC DEF FIT - CAPPED BENEFITS - ELEC</t>
  </si>
  <si>
    <t>282342-ACC DEF FIT - CAPPED BENEFITS - GAS</t>
  </si>
  <si>
    <t>282343-ACC DEF FIT-Red in Force - Gas</t>
  </si>
  <si>
    <t>282350-ACCUM DEFERRED INCOME TAX</t>
  </si>
  <si>
    <t>282390-PROPERTY TAX CAP CWIP - FIT -</t>
  </si>
  <si>
    <t>282510-ACC DEF SIT-LIB DEPR-UTIL OPER</t>
  </si>
  <si>
    <t>282515-ACC DEF SIT - LIBER DEP - CHANGE OF ACCTING</t>
  </si>
  <si>
    <t>282520-ACC DEF SIT-LIB DEPR-UTIL OPER</t>
  </si>
  <si>
    <t>282525-ACC DEF SIT - LIBER DEP - CHANGE OF ACCTING</t>
  </si>
  <si>
    <t>282530-PROPERTY TAX CAP CWIP - SIT -</t>
  </si>
  <si>
    <t>282560-PROPERTY TAX - GAS - SIT</t>
  </si>
  <si>
    <t>282570-ACC DEF SIT-PAYROLL TAXES CAP-</t>
  </si>
  <si>
    <t>282580-ACC DEF SIT-PAYROLL TAXES CAP-</t>
  </si>
  <si>
    <t>282610-ACC DEF SIT-TAX INTEREST CAP-G</t>
  </si>
  <si>
    <t>282620-ACC DEF SIT-TAX INTEREST CAP-E</t>
  </si>
  <si>
    <t>282630-PROPERTY TAX - ELEC - SIT</t>
  </si>
  <si>
    <t>282640-ACC DEF SIT-CIAC-GAS</t>
  </si>
  <si>
    <t>282650-ACC DEF SIT-CIAC-ELECTRIC</t>
  </si>
  <si>
    <t>282670-ACC DEF SIT-AFUDC-GAS</t>
  </si>
  <si>
    <t>282680-ACC DEF SIT-AFUDC-ELECTRIC</t>
  </si>
  <si>
    <t>282710-ACC DEF SIT-POST RET-LIFE INS-</t>
  </si>
  <si>
    <t>282720-ACC DEF SIT-POST RET-LIFE INS-</t>
  </si>
  <si>
    <t>282750-ACC DEF SIT-FAS 109</t>
  </si>
  <si>
    <t>282780-ACC DEF SIT-POST RET-HLTH CARE</t>
  </si>
  <si>
    <t>282790-ACC DEF SIT-POST RET-HLTH CARE</t>
  </si>
  <si>
    <t>282800-ACC DEF SIT-PENSION COSTS CAP-</t>
  </si>
  <si>
    <t>282810-ACC DEF SIT-PENSION COSTS CAP-</t>
  </si>
  <si>
    <t>282831-ACC DEF SIT - SECTION 481 DEF - ELEC</t>
  </si>
  <si>
    <t>282832-ACC DEF SIT - SECTION 481 DEF - GAS</t>
  </si>
  <si>
    <t>282834-ACC DEF SIT - KY INC TAX -ELEC</t>
  </si>
  <si>
    <t>282835-ACC DEF SIT - KY INC TAX - GAS</t>
  </si>
  <si>
    <t>282836-ACC DEF SIT - KY INC TAX - N/U</t>
  </si>
  <si>
    <t>282837-ACC DEF SIT - SEC 174 - ELEC</t>
  </si>
  <si>
    <t>282838-ACC DEF SIT - SEC 174 - GAS</t>
  </si>
  <si>
    <t>282839-ACC DEF SIT - Gas Rate Case</t>
  </si>
  <si>
    <t>282841-ACC DEF SIT - CAPPED BENEFITS - ELEC</t>
  </si>
  <si>
    <t>282842-ACC DEF SIT - CAPPED BENEFITS - GAS</t>
  </si>
  <si>
    <t>282843-ACC DEF SIT-Red in Force - Gas</t>
  </si>
  <si>
    <t>282850-ACCUM DEFERRED INCOME TAX</t>
  </si>
  <si>
    <t>282870-ACCUM DEFERRED INCOME TAX</t>
  </si>
  <si>
    <t>283030-ACC DEF FIT-UNRECOV PURCH GAS</t>
  </si>
  <si>
    <t>283050-ACC DEF FIT-DEF MISC ITEMS-GAS</t>
  </si>
  <si>
    <t>283060-ACC DEF FIT-DEF MISC ITEMS-ELE</t>
  </si>
  <si>
    <t>283150-ACC DEF FIT-CIS CAPITALIZED-GA</t>
  </si>
  <si>
    <t>283160-ACC DEF FIT-CIS CAPITALIZED-EL</t>
  </si>
  <si>
    <t>283170-ACC DEF FIT-IRIF COSTS-GAS</t>
  </si>
  <si>
    <t>283190-ACC DEF FIT-FAS 109 DEF FLOW T</t>
  </si>
  <si>
    <t>283300-ACC DEF FIT-LOSS HEDG TRANS 6</t>
  </si>
  <si>
    <t>108101-Common Accumulated Provision for Depreciation Cost of Removal</t>
  </si>
  <si>
    <t>108201-Gas Accumulated Provision for Depreciation Cost of Removal</t>
  </si>
  <si>
    <t>108301-Electric Accumulated Provision for Depreciation Cost of Removal</t>
  </si>
  <si>
    <t>146030-ACCTS REC FROM LAWRENCEBURG GA</t>
  </si>
  <si>
    <t>184100-FRINGE BENEFITS CLEARING</t>
  </si>
  <si>
    <t>184600-INDIRECT LABOR CLEARING - NON-</t>
  </si>
  <si>
    <t>184610-INDIRECT LABOR CLEARING - UNIO</t>
  </si>
  <si>
    <t>186910-JOURNAL ENTRY REJECTS - CORP A</t>
  </si>
  <si>
    <t>232355-FSA-MEDICAL</t>
  </si>
  <si>
    <t>234100-ACCTS PAY TO PSI ENERGY</t>
  </si>
  <si>
    <t>234800-ACCTS PAY TO CINERGY CORP</t>
  </si>
  <si>
    <t>283320-ACC DEF FIT - Project CALEB</t>
  </si>
  <si>
    <t>284320-ACC DEF SIT - Project CALEB</t>
  </si>
  <si>
    <t>3310-Other</t>
  </si>
  <si>
    <t>489115-COMMERCIAL  REVENUE TRANSP-UNBILLED</t>
  </si>
  <si>
    <t>489135-OTHER  REVENUE TRANSP-UNBILLED</t>
  </si>
  <si>
    <t>565865-TRANSMISSION ELECTRIC BY OTHERS - EC - INTERCOMPANY</t>
  </si>
  <si>
    <t>913000-MARKETING/CUSTOMER RELTNS -ELE</t>
  </si>
  <si>
    <t>913090-MARKETING/CUSTOMER RELTNS - GA</t>
  </si>
  <si>
    <t>416150-GAS JOBBING- LIGHTING PILOT</t>
  </si>
  <si>
    <t>3310-Other Total</t>
  </si>
  <si>
    <t>408740-SALES AND USE TAX EXPENSE</t>
  </si>
  <si>
    <t>417501-ED NONREG MISC SVC REV - OTHER</t>
  </si>
  <si>
    <t>419010-INTEREST INCOME - CG&amp;E</t>
  </si>
  <si>
    <t xml:space="preserve"> 200403 12 Month End</t>
  </si>
  <si>
    <t>5/10/04 7:15 am</t>
  </si>
  <si>
    <t>Invest Tax Credit ADJ - E</t>
  </si>
  <si>
    <t>NJ</t>
  </si>
  <si>
    <t>Revenue from Merch, Job, Const Work - NJ</t>
  </si>
  <si>
    <t>Other Rev -E</t>
  </si>
  <si>
    <t>Other Rev -G</t>
  </si>
  <si>
    <t>Exp from Merch, Jobbing, Const Work - NJ</t>
  </si>
  <si>
    <t>Maint Exp - E</t>
  </si>
  <si>
    <t>Maint Exp - G</t>
  </si>
  <si>
    <t>Amort &amp; Depletion -G</t>
  </si>
  <si>
    <t>Amort &amp; Depletion -E</t>
  </si>
  <si>
    <t>Disc &amp; Exp</t>
  </si>
  <si>
    <t>Loss on Required Debt</t>
  </si>
  <si>
    <t>Other interest</t>
  </si>
  <si>
    <t>283310-ACC DEF FIT-LOSS HEDG TRANS 6</t>
  </si>
  <si>
    <t>283350-ACC DEF FIT-UNBILLED REV FUEL-</t>
  </si>
  <si>
    <t>283360-ACC DEF FIT-UNBILLED REV FUEL-</t>
  </si>
  <si>
    <t>283499-ACC DEF FIT - State Combined Rate change</t>
  </si>
  <si>
    <t>283510-ACC DEF FIT - DSM PROGRAM COST</t>
  </si>
  <si>
    <t>283720-ACC DEF FIT-DEFRD GAIN INTERCO</t>
  </si>
  <si>
    <t>283730-ACC DEF FIT-LOSS R/A DEBT 1ST</t>
  </si>
  <si>
    <t>283740-ACC DEF FIT-LOSS R/A DEBT 1ST</t>
  </si>
  <si>
    <t>283780-ACC DEF FIT-LOSS R/A DEBT GAS</t>
  </si>
  <si>
    <t>283790-ACC DEF FIT-LOSS R/A DEBT-ELEC</t>
  </si>
  <si>
    <t>283999-ACC DEF SIT - State Combined Rate Change</t>
  </si>
  <si>
    <t>284030-ACC DEF SIT-UNRECOV PURCH GAS</t>
  </si>
  <si>
    <t>284050-ACC DEF SIT-DEF MISC ITEMS -GA</t>
  </si>
  <si>
    <t>284060-ACC DEF SIT-DEF MISC ITEMS - E</t>
  </si>
  <si>
    <t>284150-ACC DEF SIT-CIS CAPITALIZED-GA</t>
  </si>
  <si>
    <t>284160-ACC DEF SIT-CIS CAPITALIZED-EL</t>
  </si>
  <si>
    <t>284170-ACC DEF SIT-IRIF COSTS-GAS</t>
  </si>
  <si>
    <t>284300-ACC DEF SIT-LOSS HEDG TRANS 6</t>
  </si>
  <si>
    <t>284310-ACC DEF SIT-LOSS HEDG TRANS 6</t>
  </si>
  <si>
    <t>284350-ACC DEF SIT-UNBILLED REV FUEL-</t>
  </si>
  <si>
    <t>284360-ACC DEF SIT-UNBILLED REV FUEL-</t>
  </si>
  <si>
    <t>284510-ACC DEF SIT - DSM PROGRAM COST</t>
  </si>
  <si>
    <t>284730-ACC DEF SIT-LOSS R/A DEBT 1ST</t>
  </si>
  <si>
    <t>284740-ACC DEF SIT-LOSS R/A DEBT 1ST</t>
  </si>
  <si>
    <t>284780-ACC DEF SIT-LOSS R/A DEBT-GAS</t>
  </si>
  <si>
    <t>284790-ACC DEF SIT-LOSS R/A DEBT-ELEC</t>
  </si>
  <si>
    <t>975000-CHARGEBACKS</t>
  </si>
  <si>
    <t>Total</t>
  </si>
  <si>
    <t>linedescription</t>
  </si>
  <si>
    <t>corpdesc</t>
  </si>
  <si>
    <t>acctdesc</t>
  </si>
  <si>
    <t>Date And Time</t>
  </si>
  <si>
    <t>Legal Entity Reporting Tool</t>
  </si>
  <si>
    <t>Trial Balance  v 1.00.0003</t>
  </si>
  <si>
    <t>Accumulated Other Comprehensive Income</t>
  </si>
  <si>
    <t>Inter-Departmental Sales</t>
  </si>
  <si>
    <t>(All)</t>
  </si>
  <si>
    <t>Grand Total</t>
  </si>
  <si>
    <t>Electric</t>
  </si>
  <si>
    <t>Gas</t>
  </si>
  <si>
    <t>Non-</t>
  </si>
  <si>
    <t xml:space="preserve">Total </t>
  </si>
  <si>
    <t>Jurisdictional</t>
  </si>
  <si>
    <t>Company</t>
  </si>
  <si>
    <t>e</t>
  </si>
  <si>
    <t>g</t>
  </si>
  <si>
    <t xml:space="preserve">          Premium On Capital Stock Common</t>
  </si>
  <si>
    <t xml:space="preserve">          Common Dividend Declared</t>
  </si>
  <si>
    <t>Temporary Cash Investments</t>
  </si>
  <si>
    <t>Customer Accounts Receivable</t>
  </si>
  <si>
    <t>Total Other Property &amp; Investments</t>
  </si>
  <si>
    <t>Duke Energy Kentucky, Inc.</t>
  </si>
  <si>
    <t>Sales for Resale</t>
  </si>
  <si>
    <t>Rents Receivable</t>
  </si>
  <si>
    <t>Derivative Instrument Liabilities</t>
  </si>
  <si>
    <t>Monthly Supplemental Financial Statements</t>
  </si>
  <si>
    <t>Amortization of Loss on Reacquired Debt</t>
  </si>
  <si>
    <t xml:space="preserve">           Obligations under Capital Lease-Noncurrent</t>
  </si>
  <si>
    <t>Other Special Funds</t>
  </si>
  <si>
    <t xml:space="preserve">          Donations Received From Stockholders</t>
  </si>
  <si>
    <t xml:space="preserve">          Donations Received From Stockholders Tax</t>
  </si>
  <si>
    <t xml:space="preserve">          Other Miscellaneous PIC</t>
  </si>
  <si>
    <t xml:space="preserve">          Unappropriated Retained Earnings Balance</t>
  </si>
  <si>
    <t xml:space="preserve">          Unappropriated Retained Earnings - Current Year Net Income </t>
  </si>
  <si>
    <t xml:space="preserve">       Total Long-term debt</t>
  </si>
  <si>
    <t xml:space="preserve">      Total Common Stock Equity</t>
  </si>
  <si>
    <t>Gain on Disposition of Property</t>
  </si>
  <si>
    <t>Loss on Disposition of Property</t>
  </si>
  <si>
    <t xml:space="preserve">     Less: Accumulated Depreciation</t>
  </si>
  <si>
    <t xml:space="preserve">     Less: Provision for Uncollectibles</t>
  </si>
  <si>
    <t xml:space="preserve">     Less: Unamortized Discount on Long-Term Debt</t>
  </si>
  <si>
    <t xml:space="preserve">     Less: Expense of Merchandising, Jobbing and Contract Work</t>
  </si>
  <si>
    <t xml:space="preserve">     Less: Allowance for Borrowed Fund Used During Construction - Credit</t>
  </si>
  <si>
    <t xml:space="preserve">     Less:  Long-Term Portion of Derivative Instrument Liabilities</t>
  </si>
  <si>
    <t>Interest on Debt to Assoc. Co.</t>
  </si>
  <si>
    <t>Advances from Associated Companies</t>
  </si>
  <si>
    <t xml:space="preserve">           Advances from Associated Companies</t>
  </si>
  <si>
    <t xml:space="preserve">          Miscellaneous PIC</t>
  </si>
  <si>
    <t xml:space="preserve">NOTE: </t>
  </si>
  <si>
    <t xml:space="preserve">* "Long-Term Debt" under Non-Current Liabilities does </t>
  </si>
  <si>
    <t xml:space="preserve">  </t>
  </si>
  <si>
    <t xml:space="preserve">         * Long-term debt</t>
  </si>
  <si>
    <t xml:space="preserve">   not included current portion of Long-Term Debt,</t>
  </si>
  <si>
    <t xml:space="preserve">   Unamortized Discount, nor Unamortized Debt Expense.</t>
  </si>
  <si>
    <t>Long Term Portion of Derivative Instrument Assets</t>
  </si>
  <si>
    <t>As of December 31, 2017</t>
  </si>
  <si>
    <t>For the 12 Months Ended December 31, 2017</t>
  </si>
  <si>
    <t>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</si>
</sst>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###.00"/>
    <numFmt numFmtId="165" formatCode="_(* #,##0_);_(* \(#,##0\);_(* &quot;-&quot;??_);_(@_)"/>
    <numFmt numFmtId="166" formatCode="_(&quot;$&quot;* #,##0_);_(&quot;$&quot;* \(#,##0\);_(&quot;$&quot;* &quot;-&quot;??_);_(@_)"/>
    <numFmt numFmtId="167" formatCode="0.000%"/>
    <numFmt numFmtId="168" formatCode="[$-409]mmmm\ d\,\ yyyy;@"/>
    <numFmt numFmtId="169" formatCode="#,##0.00\ ;[Red]\(#,##0.00\)"/>
    <numFmt numFmtId="170" formatCode="&quot;$&quot;#,##0\ ;\(&quot;$&quot;#,##0\)"/>
    <numFmt numFmtId="171" formatCode="0.000000000%"/>
    <numFmt numFmtId="172" formatCode="_(* #,##0.000000_);_(* \(#,##0.000000\);_(* &quot;-&quot;??_);_(@_)"/>
    <numFmt numFmtId="173" formatCode="#,##0.00&quot; $&quot;;\-#,##0.00&quot; $&quot;"/>
    <numFmt numFmtId="174" formatCode="0.000000_)"/>
    <numFmt numFmtId="175" formatCode="mm/dd/yy_)"/>
    <numFmt numFmtId="176" formatCode="0.00_)"/>
    <numFmt numFmtId="177" formatCode="#,##0_ ;[Red]\(#,##0\)\ "/>
    <numFmt numFmtId="178" formatCode="General_)"/>
    <numFmt numFmtId="179" formatCode="0.00000000%"/>
    <numFmt numFmtId="180" formatCode="_(* #,##0.00000_);_(* \(#,##0.00000\);_(* &quot;-&quot;??_);_(@_)"/>
    <numFmt numFmtId="181" formatCode="_-* #,##0_-;\-* #,##0_-;_-* &quot;-&quot;_-;_-@_-"/>
    <numFmt numFmtId="182" formatCode="_-* #,##0.00_-;\-* #,##0.00_-;_-* &quot;-&quot;??_-;_-@_-"/>
  </numFmts>
  <fonts count="5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0"/>
      <name val="Courier"/>
      <family val="3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0"/>
      <color indexed="24"/>
      <name val="Times New Roman"/>
      <family val="1"/>
    </font>
    <font>
      <b/>
      <sz val="10"/>
      <color indexed="10"/>
      <name val="Arial"/>
      <family val="2"/>
    </font>
    <font>
      <sz val="12"/>
      <color indexed="12"/>
      <name val="SWISS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16"/>
      <name val="Times New Roman"/>
      <family val="1"/>
    </font>
    <font>
      <b/>
      <sz val="10"/>
      <name val="Book Antiqua"/>
      <family val="1"/>
    </font>
    <font>
      <sz val="10"/>
      <name val="MS Sans Serif"/>
      <family val="2"/>
    </font>
    <font>
      <sz val="10"/>
      <color indexed="18"/>
      <name val="Times New Roman"/>
      <family val="1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11"/>
      <name val="Book Antiqua"/>
      <family val="1"/>
    </font>
    <font>
      <i/>
      <sz val="12"/>
      <color indexed="50"/>
      <name val="Arial"/>
      <family val="2"/>
    </font>
    <font>
      <sz val="12"/>
      <color indexed="8"/>
      <name val="Arial MT"/>
    </font>
    <font>
      <sz val="8"/>
      <color indexed="12"/>
      <name val="Arial"/>
      <family val="2"/>
    </font>
    <font>
      <u/>
      <sz val="8.4"/>
      <color indexed="12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4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2" fontId="2" fillId="0" borderId="16" applyNumberFormat="0" applyFont="0" applyFill="0" applyAlignment="0"/>
    <xf numFmtId="0" fontId="13" fillId="0" borderId="16"/>
    <xf numFmtId="169" fontId="2" fillId="3" borderId="22">
      <alignment horizontal="center" vertical="center"/>
    </xf>
    <xf numFmtId="167" fontId="14" fillId="4" borderId="23" applyNumberFormat="0"/>
    <xf numFmtId="37" fontId="14" fillId="0" borderId="24">
      <protection locked="0"/>
    </xf>
    <xf numFmtId="0" fontId="15" fillId="5" borderId="25" applyNumberFormat="0" applyFont="0" applyFill="0" applyAlignment="0"/>
    <xf numFmtId="0" fontId="16" fillId="0" borderId="3"/>
    <xf numFmtId="0" fontId="17" fillId="0" borderId="0" applyNumberFormat="0" applyFill="0" applyBorder="0" applyAlignment="0" applyProtection="0"/>
    <xf numFmtId="0" fontId="18" fillId="0" borderId="0" applyBorder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1" fillId="0" borderId="0" applyFont="0" applyFill="0" applyBorder="0" applyAlignment="0" applyProtection="0"/>
    <xf numFmtId="37" fontId="14" fillId="6" borderId="19"/>
    <xf numFmtId="44" fontId="1" fillId="0" borderId="0" applyFont="0" applyFill="0" applyBorder="0" applyAlignment="0" applyProtection="0"/>
    <xf numFmtId="170" fontId="21" fillId="0" borderId="0" applyFont="0" applyFill="0" applyBorder="0" applyAlignment="0" applyProtection="0"/>
    <xf numFmtId="43" fontId="2" fillId="0" borderId="0" applyBorder="0"/>
    <xf numFmtId="0" fontId="21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2" fillId="7" borderId="0">
      <alignment horizontal="left"/>
    </xf>
    <xf numFmtId="37" fontId="14" fillId="0" borderId="0"/>
    <xf numFmtId="166" fontId="2" fillId="0" borderId="0"/>
    <xf numFmtId="166" fontId="2" fillId="0" borderId="0"/>
    <xf numFmtId="3" fontId="16" fillId="7" borderId="26">
      <protection locked="0"/>
    </xf>
    <xf numFmtId="2" fontId="21" fillId="0" borderId="0" applyFont="0" applyFill="0" applyBorder="0" applyAlignment="0" applyProtection="0"/>
    <xf numFmtId="0" fontId="23" fillId="8" borderId="3"/>
    <xf numFmtId="38" fontId="1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Alignment="0" applyProtection="0">
      <alignment horizontal="left" vertical="center"/>
    </xf>
    <xf numFmtId="0" fontId="25" fillId="0" borderId="16">
      <alignment horizontal="left" vertical="center"/>
    </xf>
    <xf numFmtId="173" fontId="2" fillId="0" borderId="0">
      <protection locked="0"/>
    </xf>
    <xf numFmtId="173" fontId="2" fillId="0" borderId="0">
      <protection locked="0"/>
    </xf>
    <xf numFmtId="0" fontId="10" fillId="0" borderId="27" applyNumberFormat="0" applyFill="0" applyAlignment="0" applyProtection="0"/>
    <xf numFmtId="0" fontId="16" fillId="9" borderId="24"/>
    <xf numFmtId="0" fontId="16" fillId="10" borderId="3"/>
    <xf numFmtId="0" fontId="16" fillId="8" borderId="3"/>
    <xf numFmtId="0" fontId="26" fillId="11" borderId="0"/>
    <xf numFmtId="174" fontId="27" fillId="12" borderId="28" applyAlignment="0"/>
    <xf numFmtId="10" fontId="18" fillId="13" borderId="14" applyNumberFormat="0" applyBorder="0" applyAlignment="0" applyProtection="0"/>
    <xf numFmtId="10" fontId="28" fillId="0" borderId="29" applyFont="0" applyAlignment="0">
      <protection locked="0"/>
    </xf>
    <xf numFmtId="38" fontId="29" fillId="12" borderId="30" applyNumberFormat="0" applyFont="0" applyBorder="0" applyAlignment="0" applyProtection="0"/>
    <xf numFmtId="0" fontId="18" fillId="7" borderId="0"/>
    <xf numFmtId="175" fontId="30" fillId="7" borderId="24" applyNumberFormat="0"/>
    <xf numFmtId="0" fontId="31" fillId="3" borderId="31"/>
    <xf numFmtId="0" fontId="29" fillId="0" borderId="3"/>
    <xf numFmtId="0" fontId="16" fillId="12" borderId="28"/>
    <xf numFmtId="37" fontId="32" fillId="0" borderId="32"/>
    <xf numFmtId="38" fontId="33" fillId="0" borderId="0"/>
    <xf numFmtId="37" fontId="34" fillId="0" borderId="0"/>
    <xf numFmtId="176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6" fillId="0" borderId="0" applyBorder="0">
      <alignment horizontal="centerContinuous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13" borderId="0" applyNumberFormat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177" fontId="39" fillId="0" borderId="15"/>
    <xf numFmtId="0" fontId="17" fillId="0" borderId="21">
      <alignment horizontal="center"/>
    </xf>
    <xf numFmtId="3" fontId="38" fillId="0" borderId="0" applyFont="0" applyFill="0" applyBorder="0" applyAlignment="0" applyProtection="0"/>
    <xf numFmtId="0" fontId="38" fillId="14" borderId="0" applyNumberFormat="0" applyFont="0" applyBorder="0" applyAlignment="0" applyProtection="0"/>
    <xf numFmtId="3" fontId="40" fillId="0" borderId="0" applyNumberFormat="0"/>
    <xf numFmtId="3" fontId="41" fillId="0" borderId="0" applyNumberFormat="0" applyFill="0" applyBorder="0" applyAlignment="0"/>
    <xf numFmtId="0" fontId="23" fillId="0" borderId="0"/>
    <xf numFmtId="0" fontId="42" fillId="0" borderId="0" applyNumberFormat="0" applyFill="0" applyBorder="0" applyAlignment="0" applyProtection="0"/>
    <xf numFmtId="37" fontId="43" fillId="0" borderId="0"/>
    <xf numFmtId="37" fontId="43" fillId="15" borderId="24"/>
    <xf numFmtId="0" fontId="44" fillId="7" borderId="24">
      <alignment horizontal="center"/>
    </xf>
    <xf numFmtId="0" fontId="45" fillId="0" borderId="0"/>
    <xf numFmtId="9" fontId="2" fillId="0" borderId="0" applyFont="0" applyFill="0" applyBorder="0" applyAlignment="0" applyProtection="0"/>
    <xf numFmtId="0" fontId="23" fillId="0" borderId="0"/>
    <xf numFmtId="37" fontId="46" fillId="0" borderId="0" applyNumberFormat="0"/>
    <xf numFmtId="178" fontId="47" fillId="0" borderId="0"/>
    <xf numFmtId="37" fontId="18" fillId="16" borderId="0" applyNumberFormat="0" applyBorder="0" applyAlignment="0" applyProtection="0"/>
    <xf numFmtId="37" fontId="18" fillId="0" borderId="0"/>
    <xf numFmtId="3" fontId="48" fillId="0" borderId="27" applyProtection="0"/>
    <xf numFmtId="0" fontId="16" fillId="17" borderId="3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1" fillId="0" borderId="0"/>
    <xf numFmtId="0" fontId="21" fillId="0" borderId="0"/>
    <xf numFmtId="43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21" applyFont="0" applyFill="0" applyAlignment="0" applyProtection="0"/>
    <xf numFmtId="10" fontId="2" fillId="0" borderId="21" applyFont="0" applyFill="0" applyAlignment="0" applyProtection="0"/>
    <xf numFmtId="0" fontId="3" fillId="0" borderId="6" applyNumberFormat="0" applyFill="0" applyProtection="0">
      <alignment horizontal="center" wrapText="1"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indent="1"/>
    </xf>
    <xf numFmtId="37" fontId="2" fillId="0" borderId="6" applyFont="0" applyFill="0" applyAlignment="0" applyProtection="0"/>
    <xf numFmtId="10" fontId="2" fillId="0" borderId="6" applyFont="0" applyFill="0" applyAlignment="0" applyProtection="0"/>
    <xf numFmtId="37" fontId="2" fillId="0" borderId="33" applyFont="0" applyFill="0" applyAlignment="0" applyProtection="0"/>
    <xf numFmtId="10" fontId="2" fillId="0" borderId="33" applyFont="0" applyFill="0" applyAlignment="0" applyProtection="0"/>
    <xf numFmtId="0" fontId="12" fillId="0" borderId="0" applyNumberFormat="0" applyFill="0" applyBorder="0" applyAlignment="0" applyProtection="0"/>
    <xf numFmtId="37" fontId="2" fillId="0" borderId="16" applyFont="0" applyFill="0" applyAlignment="0" applyProtection="0"/>
    <xf numFmtId="10" fontId="2" fillId="0" borderId="16" applyFont="0" applyFill="0" applyAlignment="0" applyProtection="0"/>
    <xf numFmtId="3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7" fontId="2" fillId="0" borderId="17" applyFont="0" applyFill="0" applyAlignment="0" applyProtection="0"/>
    <xf numFmtId="10" fontId="2" fillId="0" borderId="17" applyFon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center" wrapText="1"/>
    </xf>
    <xf numFmtId="43" fontId="2" fillId="0" borderId="0" applyFont="0" applyFill="0" applyBorder="0" applyAlignment="0" applyProtection="0"/>
    <xf numFmtId="0" fontId="2" fillId="0" borderId="0"/>
    <xf numFmtId="0" fontId="51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3" xfId="0" pivotButton="1" applyBorder="1"/>
    <xf numFmtId="0" fontId="0" fillId="0" borderId="5" xfId="0" applyBorder="1"/>
    <xf numFmtId="164" fontId="0" fillId="0" borderId="5" xfId="0" applyNumberFormat="1" applyBorder="1"/>
    <xf numFmtId="164" fontId="0" fillId="0" borderId="3" xfId="0" applyNumberFormat="1" applyBorder="1"/>
    <xf numFmtId="0" fontId="0" fillId="0" borderId="0" xfId="0" applyFill="1"/>
    <xf numFmtId="37" fontId="0" fillId="0" borderId="0" xfId="0" applyNumberFormat="1" applyFill="1"/>
    <xf numFmtId="0" fontId="3" fillId="0" borderId="0" xfId="0" applyFont="1"/>
    <xf numFmtId="0" fontId="0" fillId="0" borderId="6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" xfId="0" applyNumberFormat="1" applyBorder="1"/>
    <xf numFmtId="164" fontId="0" fillId="0" borderId="4" xfId="0" applyNumberFormat="1" applyBorder="1"/>
    <xf numFmtId="0" fontId="3" fillId="0" borderId="12" xfId="0" applyFont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0" fontId="3" fillId="0" borderId="15" xfId="0" applyFont="1" applyBorder="1"/>
    <xf numFmtId="0" fontId="5" fillId="0" borderId="0" xfId="0" applyFont="1"/>
    <xf numFmtId="0" fontId="5" fillId="0" borderId="0" xfId="0" quotePrefix="1" applyFont="1"/>
    <xf numFmtId="0" fontId="5" fillId="0" borderId="0" xfId="0" applyFont="1" applyFill="1"/>
    <xf numFmtId="0" fontId="3" fillId="0" borderId="6" xfId="0" applyFont="1" applyBorder="1"/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/>
    <xf numFmtId="164" fontId="3" fillId="0" borderId="0" xfId="0" applyNumberFormat="1" applyFont="1" applyBorder="1"/>
    <xf numFmtId="4" fontId="5" fillId="0" borderId="0" xfId="0" applyNumberFormat="1" applyFont="1" applyBorder="1"/>
    <xf numFmtId="4" fontId="3" fillId="0" borderId="0" xfId="0" applyNumberFormat="1" applyFont="1" applyBorder="1"/>
    <xf numFmtId="4" fontId="0" fillId="0" borderId="0" xfId="0" applyNumberFormat="1" applyBorder="1"/>
    <xf numFmtId="0" fontId="3" fillId="0" borderId="1" xfId="0" applyFont="1" applyBorder="1"/>
    <xf numFmtId="0" fontId="3" fillId="0" borderId="9" xfId="0" applyFont="1" applyBorder="1"/>
    <xf numFmtId="164" fontId="3" fillId="0" borderId="5" xfId="0" applyNumberFormat="1" applyFont="1" applyBorder="1"/>
    <xf numFmtId="4" fontId="0" fillId="0" borderId="6" xfId="0" applyNumberFormat="1" applyBorder="1"/>
    <xf numFmtId="0" fontId="3" fillId="0" borderId="14" xfId="0" applyFont="1" applyBorder="1"/>
    <xf numFmtId="164" fontId="3" fillId="0" borderId="15" xfId="0" applyNumberFormat="1" applyFont="1" applyBorder="1"/>
    <xf numFmtId="164" fontId="3" fillId="2" borderId="14" xfId="0" applyNumberFormat="1" applyFont="1" applyFill="1" applyBorder="1"/>
    <xf numFmtId="0" fontId="3" fillId="0" borderId="0" xfId="0" applyFont="1" applyFill="1" applyBorder="1"/>
    <xf numFmtId="0" fontId="3" fillId="0" borderId="0" xfId="0" applyNumberFormat="1" applyFont="1"/>
    <xf numFmtId="0" fontId="2" fillId="0" borderId="0" xfId="0" applyFont="1" applyFill="1"/>
    <xf numFmtId="165" fontId="6" fillId="0" borderId="0" xfId="1" applyNumberFormat="1" applyFont="1"/>
    <xf numFmtId="165" fontId="5" fillId="0" borderId="16" xfId="1" applyNumberFormat="1" applyFont="1" applyFill="1" applyBorder="1"/>
    <xf numFmtId="165" fontId="0" fillId="0" borderId="0" xfId="1" applyNumberFormat="1" applyFont="1" applyFill="1"/>
    <xf numFmtId="165" fontId="5" fillId="0" borderId="0" xfId="1" applyNumberFormat="1" applyFont="1" applyFill="1"/>
    <xf numFmtId="165" fontId="2" fillId="0" borderId="0" xfId="1" applyNumberFormat="1" applyFont="1" applyFill="1"/>
    <xf numFmtId="43" fontId="0" fillId="0" borderId="0" xfId="1" applyFont="1" applyFill="1"/>
    <xf numFmtId="165" fontId="0" fillId="0" borderId="0" xfId="1" applyNumberFormat="1" applyFont="1" applyFill="1" applyAlignment="1">
      <alignment horizontal="center"/>
    </xf>
    <xf numFmtId="165" fontId="0" fillId="0" borderId="6" xfId="1" applyNumberFormat="1" applyFont="1" applyFill="1" applyBorder="1" applyAlignment="1">
      <alignment horizontal="center"/>
    </xf>
    <xf numFmtId="165" fontId="5" fillId="0" borderId="6" xfId="1" applyNumberFormat="1" applyFont="1" applyFill="1" applyBorder="1"/>
    <xf numFmtId="165" fontId="5" fillId="0" borderId="0" xfId="1" applyNumberFormat="1" applyFont="1" applyFill="1" applyBorder="1"/>
    <xf numFmtId="165" fontId="5" fillId="0" borderId="7" xfId="1" applyNumberFormat="1" applyFont="1" applyFill="1" applyBorder="1"/>
    <xf numFmtId="0" fontId="4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/>
    <xf numFmtId="0" fontId="5" fillId="0" borderId="0" xfId="0" applyFont="1" applyFill="1" applyAlignment="1"/>
    <xf numFmtId="0" fontId="0" fillId="0" borderId="0" xfId="0" applyFill="1" applyAlignment="1"/>
    <xf numFmtId="165" fontId="6" fillId="0" borderId="0" xfId="1" applyNumberFormat="1" applyFont="1" applyAlignment="1"/>
    <xf numFmtId="0" fontId="6" fillId="0" borderId="0" xfId="2" applyFont="1"/>
    <xf numFmtId="0" fontId="7" fillId="0" borderId="0" xfId="2" applyFont="1"/>
    <xf numFmtId="0" fontId="6" fillId="0" borderId="0" xfId="2" applyFont="1" applyAlignment="1"/>
    <xf numFmtId="165" fontId="0" fillId="0" borderId="0" xfId="0" applyNumberFormat="1" applyFill="1"/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2" applyFont="1"/>
    <xf numFmtId="0" fontId="2" fillId="0" borderId="0" xfId="2" applyFont="1" applyFill="1"/>
    <xf numFmtId="0" fontId="2" fillId="0" borderId="0" xfId="2" quotePrefix="1" applyFont="1"/>
    <xf numFmtId="165" fontId="2" fillId="0" borderId="16" xfId="1" applyNumberFormat="1" applyFont="1" applyFill="1" applyBorder="1"/>
    <xf numFmtId="0" fontId="2" fillId="0" borderId="0" xfId="0" applyFont="1" applyFill="1" applyAlignment="1">
      <alignment horizontal="left"/>
    </xf>
    <xf numFmtId="165" fontId="6" fillId="0" borderId="0" xfId="1" applyNumberFormat="1" applyFont="1" applyBorder="1"/>
    <xf numFmtId="165" fontId="6" fillId="0" borderId="0" xfId="1" applyNumberFormat="1" applyFont="1" applyBorder="1" applyAlignment="1"/>
    <xf numFmtId="165" fontId="2" fillId="0" borderId="0" xfId="1" applyNumberFormat="1" applyFont="1" applyFill="1" applyBorder="1"/>
    <xf numFmtId="165" fontId="2" fillId="0" borderId="6" xfId="1" applyNumberFormat="1" applyFont="1" applyFill="1" applyBorder="1"/>
    <xf numFmtId="165" fontId="2" fillId="0" borderId="17" xfId="1" applyNumberFormat="1" applyFont="1" applyFill="1" applyBorder="1"/>
    <xf numFmtId="0" fontId="8" fillId="0" borderId="0" xfId="0" applyFont="1"/>
    <xf numFmtId="165" fontId="5" fillId="0" borderId="0" xfId="0" applyNumberFormat="1" applyFont="1" applyFill="1"/>
    <xf numFmtId="165" fontId="2" fillId="0" borderId="0" xfId="0" applyNumberFormat="1" applyFont="1" applyFill="1"/>
    <xf numFmtId="165" fontId="5" fillId="0" borderId="0" xfId="0" applyNumberFormat="1" applyFont="1" applyFill="1" applyBorder="1"/>
    <xf numFmtId="43" fontId="9" fillId="0" borderId="0" xfId="1" applyFont="1" applyFill="1"/>
    <xf numFmtId="165" fontId="2" fillId="0" borderId="0" xfId="1" applyNumberFormat="1" applyFont="1" applyFill="1" applyAlignment="1">
      <alignment horizontal="center"/>
    </xf>
    <xf numFmtId="165" fontId="2" fillId="0" borderId="6" xfId="1" applyNumberFormat="1" applyFont="1" applyFill="1" applyBorder="1" applyAlignment="1">
      <alignment horizontal="center"/>
    </xf>
    <xf numFmtId="165" fontId="2" fillId="0" borderId="7" xfId="1" applyNumberFormat="1" applyFont="1" applyFill="1" applyBorder="1"/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Border="1"/>
    <xf numFmtId="17" fontId="2" fillId="0" borderId="6" xfId="1" quotePrefix="1" applyNumberFormat="1" applyFont="1" applyBorder="1" applyAlignment="1">
      <alignment horizontal="center"/>
    </xf>
    <xf numFmtId="165" fontId="5" fillId="0" borderId="0" xfId="1" applyNumberFormat="1" applyFont="1" applyFill="1" applyAlignment="1"/>
    <xf numFmtId="165" fontId="5" fillId="0" borderId="6" xfId="1" applyNumberFormat="1" applyFont="1" applyFill="1" applyBorder="1" applyAlignment="1"/>
    <xf numFmtId="165" fontId="5" fillId="0" borderId="0" xfId="1" applyNumberFormat="1" applyFont="1" applyFill="1" applyBorder="1" applyAlignment="1"/>
    <xf numFmtId="165" fontId="5" fillId="0" borderId="16" xfId="1" applyNumberFormat="1" applyFont="1" applyFill="1" applyBorder="1" applyAlignment="1"/>
    <xf numFmtId="165" fontId="5" fillId="0" borderId="18" xfId="1" applyNumberFormat="1" applyFont="1" applyFill="1" applyBorder="1" applyAlignment="1"/>
    <xf numFmtId="165" fontId="5" fillId="0" borderId="18" xfId="1" applyNumberFormat="1" applyFont="1" applyFill="1" applyBorder="1"/>
    <xf numFmtId="165" fontId="0" fillId="0" borderId="0" xfId="1" applyNumberFormat="1" applyFont="1" applyFill="1" applyAlignment="1"/>
    <xf numFmtId="165" fontId="0" fillId="0" borderId="7" xfId="1" applyNumberFormat="1" applyFont="1" applyFill="1" applyBorder="1" applyAlignment="1"/>
    <xf numFmtId="0" fontId="2" fillId="0" borderId="0" xfId="0" applyFont="1" applyFill="1" applyAlignment="1"/>
    <xf numFmtId="0" fontId="2" fillId="0" borderId="0" xfId="0" applyFont="1" applyFill="1" applyAlignment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Alignment="1"/>
  </cellXfs>
  <cellStyles count="342">
    <cellStyle name="a125body" xfId="16"/>
    <cellStyle name="Activity" xfId="17"/>
    <cellStyle name="Actual Date" xfId="18"/>
    <cellStyle name="Assumption" xfId="19"/>
    <cellStyle name="BegBal" xfId="20"/>
    <cellStyle name="BIM" xfId="21"/>
    <cellStyle name="BoldUnderlineNumber" xfId="317"/>
    <cellStyle name="BoldUnderlineRate" xfId="318"/>
    <cellStyle name="Calculation in Model" xfId="22"/>
    <cellStyle name="ColLevel_" xfId="23"/>
    <cellStyle name="column1" xfId="24"/>
    <cellStyle name="ColumnHeader" xfId="319"/>
    <cellStyle name="Comma" xfId="1" builtinId="3"/>
    <cellStyle name="Comma  - Style1" xfId="25"/>
    <cellStyle name="Comma  - Style2" xfId="26"/>
    <cellStyle name="Comma  - Style3" xfId="27"/>
    <cellStyle name="Comma  - Style4" xfId="28"/>
    <cellStyle name="Comma  - Style5" xfId="29"/>
    <cellStyle name="Comma  - Style6" xfId="30"/>
    <cellStyle name="Comma  - Style7" xfId="31"/>
    <cellStyle name="Comma  - Style8" xfId="32"/>
    <cellStyle name="Comma [0] 2" xfId="267"/>
    <cellStyle name="Comma 10" xfId="144"/>
    <cellStyle name="Comma 11" xfId="204"/>
    <cellStyle name="Comma 12" xfId="193"/>
    <cellStyle name="Comma 13" xfId="209"/>
    <cellStyle name="Comma 14" xfId="190"/>
    <cellStyle name="Comma 15" xfId="200"/>
    <cellStyle name="Comma 16" xfId="197"/>
    <cellStyle name="Comma 17" xfId="188"/>
    <cellStyle name="Comma 18" xfId="201"/>
    <cellStyle name="Comma 19" xfId="196"/>
    <cellStyle name="Comma 2" xfId="6"/>
    <cellStyle name="Comma 2 2" xfId="8"/>
    <cellStyle name="Comma 2 2 2" xfId="151"/>
    <cellStyle name="Comma 2 3" xfId="143"/>
    <cellStyle name="Comma 20" xfId="186"/>
    <cellStyle name="Comma 21" xfId="203"/>
    <cellStyle name="Comma 22" xfId="194"/>
    <cellStyle name="Comma 23" xfId="211"/>
    <cellStyle name="Comma 24" xfId="221"/>
    <cellStyle name="Comma 25" xfId="216"/>
    <cellStyle name="Comma 26" xfId="223"/>
    <cellStyle name="Comma 27" xfId="214"/>
    <cellStyle name="Comma 28" xfId="219"/>
    <cellStyle name="Comma 29" xfId="218"/>
    <cellStyle name="Comma 3" xfId="10"/>
    <cellStyle name="Comma 3 2" xfId="33"/>
    <cellStyle name="Comma 3 3" xfId="139"/>
    <cellStyle name="Comma 3 4" xfId="336"/>
    <cellStyle name="Comma 30" xfId="225"/>
    <cellStyle name="Comma 31" xfId="238"/>
    <cellStyle name="Comma 32" xfId="230"/>
    <cellStyle name="Comma 33" xfId="241"/>
    <cellStyle name="Comma 34" xfId="237"/>
    <cellStyle name="Comma 35" xfId="231"/>
    <cellStyle name="Comma 36" xfId="236"/>
    <cellStyle name="Comma 37" xfId="228"/>
    <cellStyle name="Comma 38" xfId="234"/>
    <cellStyle name="Comma 39" xfId="243"/>
    <cellStyle name="Comma 4" xfId="34"/>
    <cellStyle name="Comma 4 2" xfId="174"/>
    <cellStyle name="Comma 40" xfId="244"/>
    <cellStyle name="Comma 41" xfId="247"/>
    <cellStyle name="Comma 42" xfId="261"/>
    <cellStyle name="Comma 43" xfId="253"/>
    <cellStyle name="Comma 44" xfId="248"/>
    <cellStyle name="Comma 45" xfId="260"/>
    <cellStyle name="Comma 46" xfId="254"/>
    <cellStyle name="Comma 47" xfId="266"/>
    <cellStyle name="Comma 48" xfId="268"/>
    <cellStyle name="Comma 49" xfId="269"/>
    <cellStyle name="Comma 5" xfId="35"/>
    <cellStyle name="Comma 5 2" xfId="175"/>
    <cellStyle name="Comma 50" xfId="270"/>
    <cellStyle name="Comma 51" xfId="271"/>
    <cellStyle name="Comma 52" xfId="272"/>
    <cellStyle name="Comma 53" xfId="273"/>
    <cellStyle name="Comma 54" xfId="274"/>
    <cellStyle name="Comma 55" xfId="276"/>
    <cellStyle name="Comma 56" xfId="286"/>
    <cellStyle name="Comma 57" xfId="282"/>
    <cellStyle name="Comma 58" xfId="278"/>
    <cellStyle name="Comma 59" xfId="285"/>
    <cellStyle name="Comma 6" xfId="36"/>
    <cellStyle name="Comma 6 2" xfId="166"/>
    <cellStyle name="Comma 60" xfId="293"/>
    <cellStyle name="Comma 61" xfId="292"/>
    <cellStyle name="Comma 62" xfId="280"/>
    <cellStyle name="Comma 63" xfId="283"/>
    <cellStyle name="Comma 64" xfId="279"/>
    <cellStyle name="Comma 65" xfId="296"/>
    <cellStyle name="Comma 66" xfId="4"/>
    <cellStyle name="Comma 67" xfId="340"/>
    <cellStyle name="Comma 7" xfId="37"/>
    <cellStyle name="Comma 7 2" xfId="168"/>
    <cellStyle name="Comma 8" xfId="38"/>
    <cellStyle name="Comma 9" xfId="137"/>
    <cellStyle name="Comma0" xfId="39"/>
    <cellStyle name="Condition" xfId="40"/>
    <cellStyle name="Currency [0] 2" xfId="320"/>
    <cellStyle name="Currency 2" xfId="11"/>
    <cellStyle name="Currency 2 2" xfId="140"/>
    <cellStyle name="Currency 3" xfId="12"/>
    <cellStyle name="Currency 3 2" xfId="152"/>
    <cellStyle name="Currency 4" xfId="41"/>
    <cellStyle name="Currency 5" xfId="321"/>
    <cellStyle name="Currency 6" xfId="13"/>
    <cellStyle name="Currency 7" xfId="341"/>
    <cellStyle name="Currency0" xfId="42"/>
    <cellStyle name="Currency2" xfId="43"/>
    <cellStyle name="Date" xfId="44"/>
    <cellStyle name="DetailIndented" xfId="322"/>
    <cellStyle name="DetailTotalNumber" xfId="323"/>
    <cellStyle name="DetailTotalRate" xfId="324"/>
    <cellStyle name="Dezimal [0]_fee projec" xfId="45"/>
    <cellStyle name="Dezimal_fee projec" xfId="46"/>
    <cellStyle name="Error" xfId="47"/>
    <cellStyle name="Errortest" xfId="48"/>
    <cellStyle name="f" xfId="49"/>
    <cellStyle name="f_vlookup" xfId="50"/>
    <cellStyle name="File Input Cell" xfId="51"/>
    <cellStyle name="Fixed" xfId="52"/>
    <cellStyle name="Fixed Inputs from Catawba Contracts" xfId="53"/>
    <cellStyle name="GrandTotalNumber" xfId="325"/>
    <cellStyle name="GrandTotalRate" xfId="326"/>
    <cellStyle name="Grey" xfId="54"/>
    <cellStyle name="HEADER" xfId="55"/>
    <cellStyle name="Header1" xfId="56"/>
    <cellStyle name="Header2" xfId="57"/>
    <cellStyle name="Heading1" xfId="58"/>
    <cellStyle name="Heading2" xfId="59"/>
    <cellStyle name="HIGHLIGHT" xfId="60"/>
    <cellStyle name="Historical Inputs" xfId="61"/>
    <cellStyle name="Hot Inputs" xfId="62"/>
    <cellStyle name="Imported data from another worksheet" xfId="63"/>
    <cellStyle name="inc/dec" xfId="64"/>
    <cellStyle name="IndirectReference" xfId="65"/>
    <cellStyle name="Input [yellow]" xfId="66"/>
    <cellStyle name="Input Percent" xfId="67"/>
    <cellStyle name="inputarea" xfId="68"/>
    <cellStyle name="Lines" xfId="69"/>
    <cellStyle name="Manual Input" xfId="70"/>
    <cellStyle name="Manual Input Cell" xfId="71"/>
    <cellStyle name="mennu bar" xfId="72"/>
    <cellStyle name="Model Generated Cell" xfId="73"/>
    <cellStyle name="ModGen" xfId="74"/>
    <cellStyle name="Names" xfId="75"/>
    <cellStyle name="no dec" xfId="76"/>
    <cellStyle name="Normal" xfId="0" builtinId="0"/>
    <cellStyle name="Normal - Style1" xfId="77"/>
    <cellStyle name="Normal 10" xfId="78"/>
    <cellStyle name="Normal 10 2" xfId="176"/>
    <cellStyle name="Normal 100" xfId="316"/>
    <cellStyle name="Normal 101" xfId="337"/>
    <cellStyle name="Normal 102" xfId="338"/>
    <cellStyle name="Normal 103" xfId="339"/>
    <cellStyle name="Normal 104" xfId="3"/>
    <cellStyle name="Normal 105" xfId="5"/>
    <cellStyle name="Normal 11" xfId="79"/>
    <cellStyle name="Normal 11 2" xfId="80"/>
    <cellStyle name="Normal 11 2 2" xfId="178"/>
    <cellStyle name="Normal 11 3" xfId="177"/>
    <cellStyle name="Normal 12" xfId="81"/>
    <cellStyle name="Normal 12 2" xfId="179"/>
    <cellStyle name="Normal 13" xfId="82"/>
    <cellStyle name="Normal 13 2" xfId="180"/>
    <cellStyle name="Normal 13 3" xfId="153"/>
    <cellStyle name="Normal 14" xfId="83"/>
    <cellStyle name="Normal 14 2" xfId="181"/>
    <cellStyle name="Normal 14 3" xfId="156"/>
    <cellStyle name="Normal 15" xfId="84"/>
    <cellStyle name="Normal 15 2" xfId="182"/>
    <cellStyle name="Normal 16" xfId="85"/>
    <cellStyle name="Normal 16 2" xfId="161"/>
    <cellStyle name="Normal 16 3" xfId="157"/>
    <cellStyle name="Normal 17" xfId="86"/>
    <cellStyle name="Normal 17 2" xfId="159"/>
    <cellStyle name="Normal 18" xfId="87"/>
    <cellStyle name="Normal 18 2" xfId="160"/>
    <cellStyle name="Normal 19" xfId="158"/>
    <cellStyle name="Normal 2" xfId="2"/>
    <cellStyle name="Normal 2 2" xfId="7"/>
    <cellStyle name="Normal 2 2 2" xfId="154"/>
    <cellStyle name="Normal 2 2 2 2" xfId="162"/>
    <cellStyle name="Normal 2 2 3" xfId="163"/>
    <cellStyle name="Normal 2 3" xfId="88"/>
    <cellStyle name="Normal 2 4" xfId="89"/>
    <cellStyle name="Normal 2 4 2" xfId="183"/>
    <cellStyle name="Normal 20" xfId="164"/>
    <cellStyle name="Normal 21" xfId="165"/>
    <cellStyle name="Normal 22" xfId="167"/>
    <cellStyle name="Normal 23" xfId="169"/>
    <cellStyle name="Normal 24" xfId="145"/>
    <cellStyle name="Normal 25" xfId="205"/>
    <cellStyle name="Normal 26" xfId="192"/>
    <cellStyle name="Normal 27" xfId="187"/>
    <cellStyle name="Normal 28" xfId="202"/>
    <cellStyle name="Normal 29" xfId="195"/>
    <cellStyle name="Normal 3" xfId="9"/>
    <cellStyle name="Normal 3 2" xfId="90"/>
    <cellStyle name="Normal 3 2 2" xfId="91"/>
    <cellStyle name="Normal 3 3" xfId="92"/>
    <cellStyle name="Normal 3 4" xfId="141"/>
    <cellStyle name="Normal 3 5" xfId="146"/>
    <cellStyle name="Normal 30" xfId="208"/>
    <cellStyle name="Normal 31" xfId="191"/>
    <cellStyle name="Normal 32" xfId="199"/>
    <cellStyle name="Normal 33" xfId="198"/>
    <cellStyle name="Normal 34" xfId="206"/>
    <cellStyle name="Normal 35" xfId="207"/>
    <cellStyle name="Normal 36" xfId="189"/>
    <cellStyle name="Normal 37" xfId="210"/>
    <cellStyle name="Normal 38" xfId="222"/>
    <cellStyle name="Normal 39" xfId="215"/>
    <cellStyle name="Normal 4" xfId="14"/>
    <cellStyle name="Normal 4 2" xfId="93"/>
    <cellStyle name="Normal 4 3" xfId="142"/>
    <cellStyle name="Normal 4 4" xfId="147"/>
    <cellStyle name="Normal 40" xfId="94"/>
    <cellStyle name="Normal 41" xfId="212"/>
    <cellStyle name="Normal 42" xfId="220"/>
    <cellStyle name="Normal 43" xfId="217"/>
    <cellStyle name="Normal 44" xfId="213"/>
    <cellStyle name="Normal 45" xfId="224"/>
    <cellStyle name="Normal 46" xfId="239"/>
    <cellStyle name="Normal 47" xfId="229"/>
    <cellStyle name="Normal 48" xfId="226"/>
    <cellStyle name="Normal 49" xfId="227"/>
    <cellStyle name="Normal 5" xfId="95"/>
    <cellStyle name="Normal 5 2" xfId="149"/>
    <cellStyle name="Normal 5 3" xfId="170"/>
    <cellStyle name="Normal 5 4" xfId="155"/>
    <cellStyle name="Normal 50" xfId="235"/>
    <cellStyle name="Normal 51" xfId="233"/>
    <cellStyle name="Normal 52" xfId="240"/>
    <cellStyle name="Normal 53" xfId="232"/>
    <cellStyle name="Normal 54" xfId="242"/>
    <cellStyle name="Normal 55" xfId="245"/>
    <cellStyle name="Normal 56" xfId="246"/>
    <cellStyle name="Normal 57" xfId="262"/>
    <cellStyle name="Normal 58" xfId="252"/>
    <cellStyle name="Normal 59" xfId="249"/>
    <cellStyle name="Normal 6" xfId="96"/>
    <cellStyle name="Normal 6 2" xfId="97"/>
    <cellStyle name="Normal 6 2 2" xfId="184"/>
    <cellStyle name="Normal 6 3" xfId="171"/>
    <cellStyle name="Normal 6 4" xfId="148"/>
    <cellStyle name="Normal 60" xfId="259"/>
    <cellStyle name="Normal 61" xfId="255"/>
    <cellStyle name="Normal 62" xfId="257"/>
    <cellStyle name="Normal 63" xfId="264"/>
    <cellStyle name="Normal 64" xfId="251"/>
    <cellStyle name="Normal 65" xfId="263"/>
    <cellStyle name="Normal 66" xfId="250"/>
    <cellStyle name="Normal 67" xfId="258"/>
    <cellStyle name="Normal 68" xfId="256"/>
    <cellStyle name="Normal 69" xfId="265"/>
    <cellStyle name="Normal 7" xfId="98"/>
    <cellStyle name="Normal 7 2" xfId="172"/>
    <cellStyle name="Normal 7 3" xfId="150"/>
    <cellStyle name="Normal 70" xfId="275"/>
    <cellStyle name="Normal 71" xfId="287"/>
    <cellStyle name="Normal 72" xfId="281"/>
    <cellStyle name="Normal 73" xfId="289"/>
    <cellStyle name="Normal 74" xfId="290"/>
    <cellStyle name="Normal 75" xfId="294"/>
    <cellStyle name="Normal 76" xfId="284"/>
    <cellStyle name="Normal 77" xfId="277"/>
    <cellStyle name="Normal 78" xfId="291"/>
    <cellStyle name="Normal 79" xfId="295"/>
    <cellStyle name="Normal 8" xfId="99"/>
    <cellStyle name="Normal 8 2" xfId="100"/>
    <cellStyle name="Normal 8 3" xfId="138"/>
    <cellStyle name="Normal 80" xfId="288"/>
    <cellStyle name="Normal 81" xfId="297"/>
    <cellStyle name="Normal 82" xfId="298"/>
    <cellStyle name="Normal 83" xfId="299"/>
    <cellStyle name="Normal 84" xfId="300"/>
    <cellStyle name="Normal 85" xfId="301"/>
    <cellStyle name="Normal 86" xfId="302"/>
    <cellStyle name="Normal 87" xfId="303"/>
    <cellStyle name="Normal 88" xfId="304"/>
    <cellStyle name="Normal 89" xfId="305"/>
    <cellStyle name="Normal 9" xfId="101"/>
    <cellStyle name="Normal 9 2" xfId="185"/>
    <cellStyle name="Normal 9 3" xfId="136"/>
    <cellStyle name="Normal 90" xfId="306"/>
    <cellStyle name="Normal 91" xfId="307"/>
    <cellStyle name="Normal 92" xfId="308"/>
    <cellStyle name="Normal 93" xfId="309"/>
    <cellStyle name="Normal 94" xfId="310"/>
    <cellStyle name="Normal 95" xfId="311"/>
    <cellStyle name="Normal 96" xfId="312"/>
    <cellStyle name="Normal 97" xfId="313"/>
    <cellStyle name="Normal 98" xfId="314"/>
    <cellStyle name="Normal 99" xfId="315"/>
    <cellStyle name="Output Report Heading_C_BS5_D_C_YTD_CONSG_ALL_U" xfId="102"/>
    <cellStyle name="Percent [2]" xfId="103"/>
    <cellStyle name="Percent 2" xfId="15"/>
    <cellStyle name="Percent 2 2" xfId="104"/>
    <cellStyle name="Percent 3" xfId="105"/>
    <cellStyle name="Percent 4" xfId="106"/>
    <cellStyle name="Percent 4 2" xfId="173"/>
    <cellStyle name="Phase" xfId="107"/>
    <cellStyle name="PSChar" xfId="108"/>
    <cellStyle name="PSDate" xfId="109"/>
    <cellStyle name="PSDec" xfId="110"/>
    <cellStyle name="PSDetail" xfId="111"/>
    <cellStyle name="PSHeading" xfId="112"/>
    <cellStyle name="PSInt" xfId="113"/>
    <cellStyle name="PSSpacer" xfId="114"/>
    <cellStyle name="Rangename" xfId="115"/>
    <cellStyle name="Rangenames" xfId="116"/>
    <cellStyle name="Result field" xfId="117"/>
    <cellStyle name="RowLevel_" xfId="118"/>
    <cellStyle name="Schedule Heading" xfId="119"/>
    <cellStyle name="Screen Display Heading" xfId="120"/>
    <cellStyle name="Setup" xfId="121"/>
    <cellStyle name="Standard_By Team" xfId="122"/>
    <cellStyle name="Style 1" xfId="123"/>
    <cellStyle name="SubHeader" xfId="327"/>
    <cellStyle name="SubTotalNumber" xfId="328"/>
    <cellStyle name="SubTotalRate" xfId="329"/>
    <cellStyle name="Summary Column Cell" xfId="124"/>
    <cellStyle name="TextNumber" xfId="330"/>
    <cellStyle name="TextRate" xfId="331"/>
    <cellStyle name="TotalNumber" xfId="332"/>
    <cellStyle name="TotalRate" xfId="333"/>
    <cellStyle name="TotalText" xfId="334"/>
    <cellStyle name="Transition" xfId="125"/>
    <cellStyle name="Undefined" xfId="126"/>
    <cellStyle name="UnitHeader" xfId="335"/>
    <cellStyle name="Unprot" xfId="127"/>
    <cellStyle name="Unprot$" xfId="128"/>
    <cellStyle name="Unprotect" xfId="129"/>
    <cellStyle name="Variable Inputs" xfId="130"/>
    <cellStyle name="Währung [0]_fee projec" xfId="131"/>
    <cellStyle name="Währung_fee projec" xfId="132"/>
    <cellStyle name="콤마 [0]_VERA" xfId="133"/>
    <cellStyle name="콤마_VERA" xfId="134"/>
    <cellStyle name="하이퍼링크_VERA" xfId="135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Employee%20Folders\BenSmith\ULHP%20Statements\2nd%20Q%202004\Balance%20Sheet%202004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Table"/>
      <sheetName val="Data"/>
      <sheetName val="Table"/>
    </sheetNames>
    <sheetDataSet>
      <sheetData sheetId="0" refreshError="1"/>
      <sheetData sheetId="1" refreshError="1"/>
      <sheetData sheetId="2">
        <row r="4">
          <cell r="A4" t="str">
            <v>101100-COMMON PLANT IN SERVICE</v>
          </cell>
          <cell r="B4">
            <v>34041614.090000004</v>
          </cell>
          <cell r="C4" t="str">
            <v>Utility Plant in Service Line 11 Page1</v>
          </cell>
        </row>
        <row r="5">
          <cell r="A5" t="str">
            <v>101200-GAS INTANGIBLE PLANT IN SERVIC</v>
          </cell>
          <cell r="B5">
            <v>179667764.28999999</v>
          </cell>
          <cell r="C5" t="str">
            <v>Utility Plant in Service Line 11 Page1</v>
          </cell>
        </row>
        <row r="6">
          <cell r="A6" t="str">
            <v>101300-ELECTRIC PLANT IN SERVICE</v>
          </cell>
          <cell r="B6">
            <v>243568295.21000001</v>
          </cell>
          <cell r="C6" t="str">
            <v>Utility Plant in Service Line 11 Page1</v>
          </cell>
        </row>
        <row r="7">
          <cell r="A7" t="str">
            <v>106100-COMM COMP CONSTR NOT CLASS</v>
          </cell>
          <cell r="B7">
            <v>723418.26</v>
          </cell>
          <cell r="C7" t="str">
            <v>Utility Plant in Service Line 11 Page1</v>
          </cell>
        </row>
        <row r="8">
          <cell r="A8" t="str">
            <v>106200-GAS COM CON NOT CLASS INTANGIB</v>
          </cell>
          <cell r="B8">
            <v>62224054</v>
          </cell>
          <cell r="C8" t="str">
            <v>Utility Plant in Service Line 11 Page1</v>
          </cell>
        </row>
        <row r="9">
          <cell r="A9" t="str">
            <v>106300-ELEC COMP CONSTR NOT CLASS</v>
          </cell>
          <cell r="B9">
            <v>33155951.829999998</v>
          </cell>
          <cell r="C9" t="str">
            <v>Utility Plant in Service Line 11 Page1</v>
          </cell>
        </row>
        <row r="10">
          <cell r="A10" t="str">
            <v>107000-CONSTRUCTION WORK IN PROG</v>
          </cell>
          <cell r="B10">
            <v>7818898.3399999999</v>
          </cell>
          <cell r="C10" t="str">
            <v>Const Work in Progress Line 12 Page 1</v>
          </cell>
        </row>
        <row r="11">
          <cell r="A11" t="str">
            <v>107020-ELEC ADM SUPPORT CONST OH LABO</v>
          </cell>
          <cell r="B11">
            <v>-75811.48</v>
          </cell>
          <cell r="C11" t="str">
            <v>Const Work in Progress Line 12 Page 1</v>
          </cell>
        </row>
        <row r="12">
          <cell r="A12" t="str">
            <v>107040-ELEC CONST OH LABOR RELATED to Distribution</v>
          </cell>
          <cell r="B12">
            <v>719264.73</v>
          </cell>
          <cell r="C12" t="str">
            <v>Const Work in Progress Line 12 Page 1</v>
          </cell>
        </row>
        <row r="13">
          <cell r="A13" t="str">
            <v>107050-ELEC CONST OH LABOR RELATED - Other</v>
          </cell>
          <cell r="B13">
            <v>71218.009999999995</v>
          </cell>
          <cell r="C13" t="str">
            <v>Const Work in Progress Line 12 Page 1</v>
          </cell>
        </row>
        <row r="14">
          <cell r="A14" t="str">
            <v>107080-ELEC CONST OH LABOR RELATED to Substations</v>
          </cell>
          <cell r="B14">
            <v>-161213.62</v>
          </cell>
          <cell r="C14" t="str">
            <v>Const Work in Progress Line 12 Page 1</v>
          </cell>
        </row>
        <row r="15">
          <cell r="A15" t="str">
            <v>107090-ELEC CONST OH LABOR RELATED to Transmission</v>
          </cell>
          <cell r="B15">
            <v>33917.300000000003</v>
          </cell>
          <cell r="C15" t="str">
            <v>Const Work in Progress Line 12 Page 1</v>
          </cell>
        </row>
        <row r="16">
          <cell r="A16" t="str">
            <v>107100-GAS CONST OH LABOR RELATED to Gas</v>
          </cell>
          <cell r="B16">
            <v>76121.460000000006</v>
          </cell>
          <cell r="C16" t="str">
            <v>Const Work in Progress Line 12 Page 1</v>
          </cell>
        </row>
        <row r="17">
          <cell r="A17" t="str">
            <v>107200-GAS CONSTRUCTION WORK IN PROGR</v>
          </cell>
          <cell r="B17">
            <v>-102532.56</v>
          </cell>
          <cell r="C17" t="str">
            <v>Const Work in Progress Line 12 Page 1</v>
          </cell>
        </row>
        <row r="18">
          <cell r="A18" t="str">
            <v>107700-COMM CONSTR WORK IN PROGRESS</v>
          </cell>
          <cell r="B18">
            <v>-10505.6</v>
          </cell>
          <cell r="C18" t="str">
            <v>Const Work in Progress Line 12 Page 1</v>
          </cell>
        </row>
        <row r="19">
          <cell r="A19" t="str">
            <v>108100-COMMON ACC DEPR PROVISION</v>
          </cell>
          <cell r="B19">
            <v>-4279693.53</v>
          </cell>
          <cell r="C19" t="str">
            <v>Less: Acc Dep Line 13 Page 1</v>
          </cell>
        </row>
        <row r="20">
          <cell r="A20" t="str">
            <v>108101-Common Accumulated Provision for Depreciation Cost of Removal</v>
          </cell>
          <cell r="B20">
            <v>2314.88</v>
          </cell>
          <cell r="C20" t="str">
            <v>Less: Acc Dep Line 13 Page 1</v>
          </cell>
        </row>
        <row r="21">
          <cell r="A21" t="str">
            <v>108200-GAS ACC DEPR PROVISION</v>
          </cell>
          <cell r="B21">
            <v>-65317009.409999996</v>
          </cell>
          <cell r="C21" t="str">
            <v>Less: Acc Dep Line 13 Page 1</v>
          </cell>
        </row>
        <row r="22">
          <cell r="A22" t="str">
            <v>108201-Gas Accumulated Provision for Depreciation Cost of Removal</v>
          </cell>
          <cell r="B22">
            <v>-13261376.93</v>
          </cell>
          <cell r="C22" t="str">
            <v>Less: Acc Dep Line 13 Page 1</v>
          </cell>
        </row>
        <row r="23">
          <cell r="A23" t="str">
            <v>108300-ELECTRIC ACC DEPR PROVISION</v>
          </cell>
          <cell r="B23">
            <v>-90808795.530000001</v>
          </cell>
          <cell r="C23" t="str">
            <v>Less: Acc Dep Line 13 Page 1</v>
          </cell>
        </row>
        <row r="24">
          <cell r="A24" t="str">
            <v>108301-Electric Accumulated Provision for Depreciation Cost of Removal</v>
          </cell>
          <cell r="B24">
            <v>-16599294.75</v>
          </cell>
          <cell r="C24" t="str">
            <v>Less: Acc Dep Line 13 Page 1</v>
          </cell>
        </row>
        <row r="25">
          <cell r="A25" t="str">
            <v>108410-RETIREMENT WORK IN PROGRESS</v>
          </cell>
          <cell r="B25">
            <v>1890210.22</v>
          </cell>
          <cell r="C25" t="str">
            <v>Less: Acc Dep Line 13 Page 1</v>
          </cell>
        </row>
        <row r="26">
          <cell r="A26" t="str">
            <v>111100-COMMON ACC DEPR PROVISION</v>
          </cell>
          <cell r="B26">
            <v>-15228187.359999999</v>
          </cell>
          <cell r="C26" t="str">
            <v>Less: Acc Dep Line 13 Page 1</v>
          </cell>
        </row>
        <row r="27">
          <cell r="A27" t="str">
            <v>111200-GAS ACC DEPR PROVISION</v>
          </cell>
          <cell r="B27">
            <v>-848664.61</v>
          </cell>
          <cell r="C27" t="str">
            <v>Less: Acc Dep Line 13 Page 1</v>
          </cell>
        </row>
        <row r="28">
          <cell r="A28" t="str">
            <v>111300-ELECTRIC ACC DEPR PROVISION</v>
          </cell>
          <cell r="B28">
            <v>-888791.64</v>
          </cell>
          <cell r="C28" t="str">
            <v>Less: Acc Dep Line 13 Page 1</v>
          </cell>
        </row>
        <row r="29">
          <cell r="A29" t="str">
            <v>121700-NONUTILITY PROPERTY</v>
          </cell>
          <cell r="B29">
            <v>18591765.469999999</v>
          </cell>
          <cell r="C29" t="str">
            <v>Non-Util Property Line 16 Page 1</v>
          </cell>
        </row>
        <row r="30">
          <cell r="A30" t="str">
            <v>122700-NONUTILITY ACC DEPR PROVISION</v>
          </cell>
          <cell r="B30">
            <v>-2857132.76</v>
          </cell>
          <cell r="C30" t="str">
            <v>Non-Util Property Line 16 Page 1</v>
          </cell>
        </row>
        <row r="31">
          <cell r="A31" t="str">
            <v>124060-PENDLETON COUNTY</v>
          </cell>
          <cell r="B31">
            <v>1000</v>
          </cell>
          <cell r="C31" t="str">
            <v>Other Invest Line 17 Page 1</v>
          </cell>
        </row>
        <row r="32">
          <cell r="A32" t="str">
            <v>124090-CAMPBELL CO BUSINESS DEVELOPME</v>
          </cell>
          <cell r="B32">
            <v>1500</v>
          </cell>
          <cell r="C32" t="str">
            <v>Other Invest Line 17 Page 1</v>
          </cell>
        </row>
        <row r="33">
          <cell r="A33" t="str">
            <v>124350-Investment - VEBA</v>
          </cell>
          <cell r="B33">
            <v>714.25</v>
          </cell>
          <cell r="C33" t="str">
            <v>Other Invest Line 17 Page 1</v>
          </cell>
        </row>
        <row r="34">
          <cell r="A34" t="str">
            <v>131001-CASH ACCOUNT - PNC 0659</v>
          </cell>
          <cell r="B34">
            <v>7099595.3200000003</v>
          </cell>
          <cell r="C34" t="str">
            <v>Cash Line 21 Page 1</v>
          </cell>
        </row>
        <row r="35">
          <cell r="A35" t="str">
            <v>131002-CASH ACCOUNT - FIFTH THIRD 0926</v>
          </cell>
          <cell r="B35">
            <v>390648.8</v>
          </cell>
          <cell r="C35" t="str">
            <v>Cash Line 21 Page 1</v>
          </cell>
        </row>
        <row r="36">
          <cell r="A36" t="str">
            <v>131004-CASH ACCOUNT - FIRSTAR 1761</v>
          </cell>
          <cell r="B36">
            <v>181</v>
          </cell>
          <cell r="C36" t="str">
            <v>Cash Line 21 Page 1</v>
          </cell>
        </row>
        <row r="37">
          <cell r="A37" t="str">
            <v>131005-CASH ACCOUNT - HUNTINGTON 3145</v>
          </cell>
          <cell r="B37">
            <v>526287.34</v>
          </cell>
          <cell r="C37" t="str">
            <v>Cash Line 21 Page 1</v>
          </cell>
        </row>
        <row r="38">
          <cell r="A38" t="str">
            <v>135110-WORKING FUNDS</v>
          </cell>
          <cell r="B38">
            <v>3500</v>
          </cell>
          <cell r="C38" t="str">
            <v>Working Funds Line 23 Page 1</v>
          </cell>
        </row>
        <row r="39">
          <cell r="A39" t="str">
            <v>142020-CUST ACCTS REC - UTILITY SERVI</v>
          </cell>
          <cell r="B39">
            <v>35976718.090000004</v>
          </cell>
          <cell r="C39" t="str">
            <v>A/R Line 26 Page1</v>
          </cell>
        </row>
        <row r="40">
          <cell r="A40" t="str">
            <v>142100-A/R - Government Assistance Vouchers</v>
          </cell>
          <cell r="B40">
            <v>135611.59</v>
          </cell>
          <cell r="C40" t="str">
            <v>A/R Line 26 Page1</v>
          </cell>
        </row>
        <row r="41">
          <cell r="A41" t="str">
            <v>142610-CUST ACCTS REC - PAYMENT PROT</v>
          </cell>
          <cell r="B41">
            <v>509.58</v>
          </cell>
          <cell r="C41" t="str">
            <v>A/R Line 26 Page1</v>
          </cell>
        </row>
        <row r="42">
          <cell r="A42" t="str">
            <v>142710-CUST ACCTS REC -ENERGY DIVER R</v>
          </cell>
          <cell r="B42">
            <v>164445.19</v>
          </cell>
          <cell r="C42" t="str">
            <v>A/R Line 26 Page1</v>
          </cell>
        </row>
        <row r="43">
          <cell r="A43" t="str">
            <v>142720-CUST ACCTS REC - TEMPORARY ELE</v>
          </cell>
          <cell r="B43">
            <v>8850</v>
          </cell>
          <cell r="C43" t="str">
            <v>A/R Line 26 Page1</v>
          </cell>
        </row>
        <row r="44">
          <cell r="A44" t="str">
            <v>142800-ACCTS REC - WMS AR SYSTEM</v>
          </cell>
          <cell r="B44">
            <v>379474.49</v>
          </cell>
          <cell r="C44" t="str">
            <v>A/R Line 26 Page1</v>
          </cell>
        </row>
        <row r="45">
          <cell r="A45" t="str">
            <v>142830-ACCTS REC - MERCHG-JOBBING-CON</v>
          </cell>
          <cell r="B45">
            <v>57674.78</v>
          </cell>
          <cell r="C45" t="str">
            <v>A/R Line 26 Page1</v>
          </cell>
        </row>
        <row r="46">
          <cell r="A46" t="str">
            <v>142950-SALE OF ACCOUNTS RECEIVABLE</v>
          </cell>
          <cell r="B46">
            <v>-36112329.68</v>
          </cell>
          <cell r="C46" t="str">
            <v>A/R Line 26 Page1</v>
          </cell>
        </row>
        <row r="47">
          <cell r="A47" t="str">
            <v>143100-OTHER ACCTS REC - MISCELLANEOU</v>
          </cell>
          <cell r="B47">
            <v>16610.150000000001</v>
          </cell>
          <cell r="C47" t="str">
            <v>Other A/R Line 27 Page 1</v>
          </cell>
        </row>
        <row r="48">
          <cell r="A48" t="str">
            <v>143150-OTHER ACCTS REC - MISC NONUTIL</v>
          </cell>
          <cell r="B48">
            <v>60706.15</v>
          </cell>
          <cell r="C48" t="str">
            <v>Other A/R Line 27 Page 1</v>
          </cell>
        </row>
        <row r="49">
          <cell r="A49" t="str">
            <v>143200-OTHER ACCTS REC - OFFICERS &amp; E</v>
          </cell>
          <cell r="B49">
            <v>713.84</v>
          </cell>
          <cell r="C49" t="str">
            <v>Other A/R Line 27 Page 1</v>
          </cell>
        </row>
        <row r="50">
          <cell r="A50" t="str">
            <v>143210-OTHER ACCTS REC - EMPLOYEES PA</v>
          </cell>
          <cell r="B50">
            <v>-2684.79</v>
          </cell>
          <cell r="C50" t="str">
            <v>Other A/R Line 27 Page 1</v>
          </cell>
        </row>
        <row r="51">
          <cell r="A51" t="str">
            <v>143230-OTHER ACCTS REC - PAYROLL ADVA</v>
          </cell>
          <cell r="B51">
            <v>-200</v>
          </cell>
          <cell r="C51" t="str">
            <v>Other A/R Line 27 Page 1</v>
          </cell>
        </row>
        <row r="52">
          <cell r="A52" t="str">
            <v>143350-A/R DAMAGE &amp; CLAIMS - GAS</v>
          </cell>
          <cell r="B52">
            <v>3036574.22</v>
          </cell>
          <cell r="C52" t="str">
            <v>Other A/R Line 27 Page 1</v>
          </cell>
        </row>
        <row r="53">
          <cell r="A53" t="str">
            <v>143990-MISC A/R- Fitness Center</v>
          </cell>
          <cell r="B53">
            <v>-16465.32</v>
          </cell>
          <cell r="C53" t="str">
            <v>Other A/R Line 27 Page 1</v>
          </cell>
        </row>
        <row r="54">
          <cell r="A54" t="str">
            <v>144000-ACC PROV UNCOLL ACCTS-CUST UTI</v>
          </cell>
          <cell r="B54">
            <v>-218612.17</v>
          </cell>
          <cell r="C54" t="str">
            <v>Provision Line 28 Page 1</v>
          </cell>
        </row>
        <row r="55">
          <cell r="A55" t="str">
            <v>145890-Notes Receivable Related Party Cinergy Receivables Company LLC</v>
          </cell>
          <cell r="B55">
            <v>5880742.8300000001</v>
          </cell>
          <cell r="C55" t="str">
            <v>Notes Rec Assoc Co. Line 29 Page 1</v>
          </cell>
        </row>
        <row r="56">
          <cell r="A56" t="str">
            <v>146030-ACCTS REC FROM LAWRENCEBURG GA</v>
          </cell>
          <cell r="B56">
            <v>1830.44</v>
          </cell>
          <cell r="C56" t="str">
            <v>A/R From Assoc Co's Line 30 Page 1</v>
          </cell>
        </row>
        <row r="57">
          <cell r="A57" t="str">
            <v>146050-ACCTS REC FROM KO TRANSMISSION</v>
          </cell>
          <cell r="B57">
            <v>8816.4699999999993</v>
          </cell>
          <cell r="C57" t="str">
            <v>A/R From Assoc Co's Line 30 Page 1</v>
          </cell>
        </row>
        <row r="58">
          <cell r="A58" t="str">
            <v>146620-ACCTS REC FRO WHOLESALE POWER</v>
          </cell>
          <cell r="B58">
            <v>10</v>
          </cell>
          <cell r="C58" t="str">
            <v>A/R From Assoc Co's Line 30 Page 1</v>
          </cell>
        </row>
        <row r="59">
          <cell r="A59" t="str">
            <v>146630-ACCT RECV FOR CINERGY TECHNOLO</v>
          </cell>
          <cell r="B59">
            <v>13.23</v>
          </cell>
          <cell r="C59" t="str">
            <v>A/R From Assoc Co's Line 30 Page 1</v>
          </cell>
        </row>
        <row r="60">
          <cell r="A60" t="str">
            <v>146641-A/R fr Cinergy Solutions</v>
          </cell>
          <cell r="B60">
            <v>20109.599999999999</v>
          </cell>
          <cell r="C60" t="str">
            <v>A/R From Assoc Co's Line 30 Page 1</v>
          </cell>
        </row>
        <row r="61">
          <cell r="A61" t="str">
            <v>146651-Accts Rec from Vestar</v>
          </cell>
          <cell r="B61">
            <v>5750</v>
          </cell>
          <cell r="C61" t="str">
            <v>A/R From Assoc Co's Line 30 Page 1</v>
          </cell>
        </row>
        <row r="62">
          <cell r="A62" t="str">
            <v>146771-Accts Rec from Cinergy Ventures LLC</v>
          </cell>
          <cell r="B62">
            <v>134703.56</v>
          </cell>
          <cell r="C62" t="str">
            <v>A/R From Assoc Co's Line 30 Page 1</v>
          </cell>
        </row>
        <row r="63">
          <cell r="A63" t="str">
            <v>151760-PROPANE INVENTORY</v>
          </cell>
          <cell r="B63">
            <v>1874574.69</v>
          </cell>
          <cell r="C63" t="str">
            <v>Fuel Stock Line 31 Page 1</v>
          </cell>
        </row>
        <row r="64">
          <cell r="A64" t="str">
            <v>154090-PLT MATERIALS &amp; SUPPLIES - GAS</v>
          </cell>
          <cell r="B64">
            <v>200473.73</v>
          </cell>
          <cell r="C64" t="str">
            <v>Materials Line 32 Page 1</v>
          </cell>
        </row>
        <row r="65">
          <cell r="A65" t="str">
            <v>154100-PLT MATERIALS &amp; SUPPLIES - COM</v>
          </cell>
          <cell r="B65">
            <v>13683.13</v>
          </cell>
          <cell r="C65" t="str">
            <v>Materials Line 32 Page 1</v>
          </cell>
        </row>
        <row r="66">
          <cell r="A66" t="str">
            <v>154110-PLT MATERIALS &amp; SUPPLIES - ELE</v>
          </cell>
          <cell r="B66">
            <v>143738.59</v>
          </cell>
          <cell r="C66" t="str">
            <v>Materials Line 32 Page 1</v>
          </cell>
        </row>
        <row r="67">
          <cell r="A67" t="str">
            <v>154300-M&amp;S FUELS AND MISC</v>
          </cell>
          <cell r="B67">
            <v>53538.22</v>
          </cell>
          <cell r="C67" t="str">
            <v>Other M&amp;S Line 33 Page 1</v>
          </cell>
        </row>
        <row r="68">
          <cell r="A68" t="str">
            <v>154410-MINOR MATERIAL</v>
          </cell>
          <cell r="B68">
            <v>24448.17</v>
          </cell>
          <cell r="C68" t="str">
            <v>Other M&amp;S Line 33 Page 1</v>
          </cell>
        </row>
        <row r="69">
          <cell r="A69" t="str">
            <v>163000-STORES EXPENSE ELEC DISTR</v>
          </cell>
          <cell r="B69">
            <v>25117.62</v>
          </cell>
          <cell r="C69" t="str">
            <v>Stores Exp Line 34 Page 1</v>
          </cell>
        </row>
        <row r="70">
          <cell r="A70" t="str">
            <v>164110-GAS STORD UNDRGRND CRRNT COLUM</v>
          </cell>
          <cell r="B70">
            <v>2548797.33</v>
          </cell>
          <cell r="C70" t="str">
            <v>Gas Stored under Current Line 35 Page 1</v>
          </cell>
        </row>
        <row r="71">
          <cell r="A71" t="str">
            <v>165210-Prepayments-Pub Utility Comm Assessment</v>
          </cell>
          <cell r="B71">
            <v>139452.72</v>
          </cell>
          <cell r="C71" t="str">
            <v>Prepay Line 36 Page 1</v>
          </cell>
        </row>
        <row r="72">
          <cell r="A72" t="str">
            <v>172910-OTHER MISC RENTS REC - POLE CONTACT RENTALS</v>
          </cell>
          <cell r="B72">
            <v>636.5</v>
          </cell>
          <cell r="C72" t="str">
            <v>Misc Current Accrued Assets Line 38 Page 1</v>
          </cell>
        </row>
        <row r="73">
          <cell r="A73" t="str">
            <v>173000-ACCRUED UTILITY REVENUE - ELECTRIC</v>
          </cell>
          <cell r="B73">
            <v>7971000</v>
          </cell>
          <cell r="C73" t="str">
            <v>Unamort Debt Exp Line 41 Page 1</v>
          </cell>
        </row>
        <row r="74">
          <cell r="A74" t="str">
            <v>173110-ACCRUED UTILITY REVENUE - GAS</v>
          </cell>
          <cell r="B74">
            <v>5784000</v>
          </cell>
          <cell r="C74" t="str">
            <v>Unamort Debt Exp Line 41 Page 1</v>
          </cell>
        </row>
        <row r="75">
          <cell r="A75" t="str">
            <v>173150-GAS TRANSPORTATION UNBILLED</v>
          </cell>
          <cell r="B75">
            <v>127000</v>
          </cell>
          <cell r="C75" t="str">
            <v>Unamort Debt Exp Line 41 Page 1</v>
          </cell>
        </row>
        <row r="76">
          <cell r="A76" t="str">
            <v>173950-ACCOUNTS RECEIVABLE SOLD</v>
          </cell>
          <cell r="B76">
            <v>-13882000</v>
          </cell>
          <cell r="C76" t="str">
            <v>Unamort Debt Exp Line 41 Page 1</v>
          </cell>
        </row>
        <row r="77">
          <cell r="A77" t="str">
            <v>181080-UNAMORTIZED DEBT EXPENSE - 7 875 SENIOR UNSECURED DEBENTURES DUE 9/15/09</v>
          </cell>
          <cell r="B77">
            <v>95328.05</v>
          </cell>
          <cell r="C77" t="str">
            <v>Unamort Debt Exp Line 41 Page 1</v>
          </cell>
        </row>
        <row r="78">
          <cell r="A78" t="str">
            <v>181250-UNAMRT DBT EXP- 6 5 DEB DUE 4/</v>
          </cell>
          <cell r="B78">
            <v>56669.97</v>
          </cell>
          <cell r="C78" t="str">
            <v>Unamort Debt Exp Line 41 Page 1</v>
          </cell>
        </row>
        <row r="79">
          <cell r="A79" t="str">
            <v>181260-UNAMRT DBT EXP-6 5 DEB TREAS H</v>
          </cell>
          <cell r="B79">
            <v>-146743.73000000001</v>
          </cell>
          <cell r="C79" t="str">
            <v>Unamort Debt Exp Line 41 Page 1</v>
          </cell>
        </row>
        <row r="80">
          <cell r="A80" t="str">
            <v>181620-UNAMRT DBT EXP- 7 65 HEDGE 7 1</v>
          </cell>
          <cell r="B80">
            <v>646149.28</v>
          </cell>
          <cell r="C80" t="str">
            <v>Unamort Debt Exp Line 41 Page 1</v>
          </cell>
        </row>
        <row r="81">
          <cell r="A81" t="str">
            <v>182300-REG ASSET - FAS 109</v>
          </cell>
          <cell r="B81">
            <v>39400896.5</v>
          </cell>
          <cell r="C81" t="str">
            <v>Other Reg Asset Line 43 Page 1</v>
          </cell>
        </row>
        <row r="82">
          <cell r="A82" t="str">
            <v>182376-Deferred Project Costs</v>
          </cell>
          <cell r="B82">
            <v>514741.98</v>
          </cell>
          <cell r="C82" t="str">
            <v>Other Reg Asset Line 43 Page 1</v>
          </cell>
        </row>
        <row r="83">
          <cell r="A83" t="str">
            <v>182400-DEFERRED DSM COSTS</v>
          </cell>
          <cell r="B83">
            <v>-654295.92000000004</v>
          </cell>
          <cell r="C83" t="str">
            <v>Other Reg Asset Line 43 Page 1</v>
          </cell>
        </row>
        <row r="84">
          <cell r="A84" t="str">
            <v>182500-WORK FORCE REDUCTION - GAS</v>
          </cell>
          <cell r="B84">
            <v>47190</v>
          </cell>
          <cell r="C84" t="str">
            <v>Other Reg Asset Line 43 Page 1</v>
          </cell>
        </row>
        <row r="85">
          <cell r="A85" t="str">
            <v>182510-WORK FORCE REDUCTION - ELECTRI</v>
          </cell>
          <cell r="B85">
            <v>1530917</v>
          </cell>
          <cell r="C85" t="str">
            <v>Other Reg Asset Line 43 Page 1</v>
          </cell>
        </row>
        <row r="86">
          <cell r="A86" t="str">
            <v>182900-ULH&amp;P LERP Cash Costs</v>
          </cell>
          <cell r="B86">
            <v>50220</v>
          </cell>
          <cell r="C86" t="str">
            <v>Other Reg Asset Line 43 Page 1</v>
          </cell>
        </row>
        <row r="87">
          <cell r="A87" t="str">
            <v>182910-ULH&amp;P LERP Delayed Cash Costs</v>
          </cell>
          <cell r="B87">
            <v>142316</v>
          </cell>
          <cell r="C87" t="str">
            <v>Other Reg Asset Line 43 Page 1</v>
          </cell>
        </row>
        <row r="88">
          <cell r="A88" t="str">
            <v>182970-ULH&amp;P AMRP Study Costs</v>
          </cell>
          <cell r="B88">
            <v>250980</v>
          </cell>
          <cell r="C88" t="str">
            <v>Other Reg Asset Line 43 Page 1</v>
          </cell>
        </row>
        <row r="89">
          <cell r="A89" t="str">
            <v>182980-ULH&amp;P Other Rate Case Expenses</v>
          </cell>
          <cell r="B89">
            <v>72584.87</v>
          </cell>
          <cell r="C89" t="str">
            <v>Other Reg Asset Line 43 Page 1</v>
          </cell>
        </row>
        <row r="90">
          <cell r="A90" t="str">
            <v>184100-FRINGE BENEFITS CLEARING</v>
          </cell>
          <cell r="B90">
            <v>5153.7700000000004</v>
          </cell>
          <cell r="C90" t="str">
            <v>Chargebacks Line 45 Page 1</v>
          </cell>
        </row>
        <row r="91">
          <cell r="A91" t="str">
            <v>184410-TRANSPORTATION EXPENSES</v>
          </cell>
          <cell r="B91">
            <v>-12889747.65</v>
          </cell>
          <cell r="C91" t="str">
            <v>Chargebacks Line 45 Page 1</v>
          </cell>
        </row>
        <row r="92">
          <cell r="A92" t="str">
            <v>184420-TRANSPORTATION EXPENSES MP&amp;AT</v>
          </cell>
          <cell r="B92">
            <v>834156.62</v>
          </cell>
          <cell r="C92" t="str">
            <v>Chargebacks Line 45 Page 1</v>
          </cell>
        </row>
        <row r="93">
          <cell r="A93" t="str">
            <v>184430-TRANSPORTATION FIXED EXP CLEAR</v>
          </cell>
          <cell r="B93">
            <v>12124694.029999999</v>
          </cell>
          <cell r="C93" t="str">
            <v>Chargebacks Line 45 Page 1</v>
          </cell>
        </row>
        <row r="94">
          <cell r="A94" t="str">
            <v>184600-INDIRECT LABOR CLEARING - NON-</v>
          </cell>
          <cell r="B94">
            <v>-57366.44</v>
          </cell>
          <cell r="C94" t="str">
            <v>Chargebacks Line 45 Page 1</v>
          </cell>
        </row>
        <row r="95">
          <cell r="A95" t="str">
            <v>184610-INDIRECT LABOR CLEARING - UNIO</v>
          </cell>
          <cell r="B95">
            <v>221663.92</v>
          </cell>
          <cell r="C95" t="str">
            <v>Chargebacks Line 45 Page 1</v>
          </cell>
        </row>
        <row r="96">
          <cell r="A96" t="str">
            <v>184910-CHARGEBACKS</v>
          </cell>
          <cell r="B96">
            <v>18030.509999999998</v>
          </cell>
          <cell r="C96" t="str">
            <v>Chargebacks Line 45 Page 1</v>
          </cell>
        </row>
        <row r="97">
          <cell r="A97" t="str">
            <v>185000-TEMPORARY FACILITIES</v>
          </cell>
          <cell r="B97">
            <v>-149025.53</v>
          </cell>
          <cell r="C97" t="str">
            <v>Temp Facilities Line 46 Page 1</v>
          </cell>
        </row>
        <row r="98">
          <cell r="A98" t="str">
            <v>186030-MISC DEFER DEB-CUSTOMER CHOICE</v>
          </cell>
          <cell r="B98">
            <v>5529.44</v>
          </cell>
          <cell r="C98" t="str">
            <v>Misc Def Debit Line 47 Page 1</v>
          </cell>
        </row>
        <row r="99">
          <cell r="A99" t="str">
            <v>186050-EDBU MISCELLANEOUS DEFERRED DEBITS</v>
          </cell>
          <cell r="B99">
            <v>3864.95</v>
          </cell>
          <cell r="C99" t="str">
            <v>Misc Def Debit Line 47 Page 1</v>
          </cell>
        </row>
        <row r="100">
          <cell r="A100" t="str">
            <v>186455-DEFERRED COST - MERCHANT PLANTS</v>
          </cell>
          <cell r="B100">
            <v>709.98</v>
          </cell>
          <cell r="C100" t="str">
            <v>Misc Def Debit Line 47 Page 1</v>
          </cell>
        </row>
        <row r="101">
          <cell r="A101" t="str">
            <v>186625-Intangible Asset FAS87-Qualified Pensions</v>
          </cell>
          <cell r="B101">
            <v>314162</v>
          </cell>
          <cell r="C101" t="str">
            <v>Misc Def Debit Line 47 Page 1</v>
          </cell>
        </row>
        <row r="102">
          <cell r="A102" t="str">
            <v>186630-INTAG ASSET ASSOC WITH MISC RE</v>
          </cell>
          <cell r="B102">
            <v>11949</v>
          </cell>
          <cell r="C102" t="str">
            <v>Misc Def Debit Line 47 Page 1</v>
          </cell>
        </row>
        <row r="103">
          <cell r="A103" t="str">
            <v>186655-ACCUM EXPENSES - SHELF REGISTRATION</v>
          </cell>
          <cell r="B103">
            <v>16509.77</v>
          </cell>
          <cell r="C103" t="str">
            <v>Misc Def Debit Line 47 Page 1</v>
          </cell>
        </row>
        <row r="104">
          <cell r="A104" t="str">
            <v>186910-JOURNAL ENTRY REJECTS - CORP A</v>
          </cell>
          <cell r="B104">
            <v>-87163.1</v>
          </cell>
          <cell r="C104" t="str">
            <v>Unamort Loss of Reaquired Debt Line 48 Pg 1</v>
          </cell>
        </row>
        <row r="105">
          <cell r="A105" t="str">
            <v>189100-UNAMRT LOSS REAQUIRD DEBT-10 2</v>
          </cell>
          <cell r="B105">
            <v>634962</v>
          </cell>
          <cell r="C105" t="str">
            <v>Unamort Loss of Reaquired Debt Line 48 Pg 1</v>
          </cell>
        </row>
        <row r="106">
          <cell r="A106" t="str">
            <v>189110-UNAMRT LOSS REAQUIRD DEBT-10 2</v>
          </cell>
          <cell r="B106">
            <v>622839</v>
          </cell>
          <cell r="C106" t="str">
            <v>Unamort Loss of Reaquired Debt Line 48 Pg 1</v>
          </cell>
        </row>
        <row r="107">
          <cell r="A107" t="str">
            <v>189120-UNAMRT LOSS REAQUIRD DEBT- 9 7</v>
          </cell>
          <cell r="B107">
            <v>1021689</v>
          </cell>
          <cell r="C107" t="str">
            <v>Unamort Loss of Reaquired Debt Line 48 Pg 1</v>
          </cell>
        </row>
        <row r="108">
          <cell r="A108" t="str">
            <v>189130-UNAMRT LOSS REAQUIRD DEBT- 9 5</v>
          </cell>
          <cell r="B108">
            <v>175896</v>
          </cell>
          <cell r="C108" t="str">
            <v>Unamort Loss of Reaquired Debt Line 48 Pg 1</v>
          </cell>
        </row>
        <row r="109">
          <cell r="A109" t="str">
            <v>190030-ACC DEF FIT-PROPANE TAX CAP IN</v>
          </cell>
          <cell r="B109">
            <v>-98371.14</v>
          </cell>
          <cell r="C109" t="str">
            <v>Account 190 Line 49 Page 1</v>
          </cell>
        </row>
        <row r="110">
          <cell r="A110" t="str">
            <v>190070-ACC DEF FIT-OFFSITE GAS STRGE</v>
          </cell>
          <cell r="B110">
            <v>153606</v>
          </cell>
          <cell r="C110" t="str">
            <v>Account 190 Line 49 Page 1</v>
          </cell>
        </row>
        <row r="111">
          <cell r="A111" t="str">
            <v>190080-ACC DEF FIT-PURCH SOFTWRE COST</v>
          </cell>
          <cell r="B111">
            <v>-3010</v>
          </cell>
          <cell r="C111" t="str">
            <v>Account 190 Line 49 Page 1</v>
          </cell>
        </row>
        <row r="112">
          <cell r="A112" t="str">
            <v>190081-ACC DEF FIT - SUPPLEMENTAL PENSION N/U</v>
          </cell>
          <cell r="B112">
            <v>226843</v>
          </cell>
          <cell r="C112" t="str">
            <v>Account 190 Line 49 Page 1</v>
          </cell>
        </row>
        <row r="113">
          <cell r="A113" t="str">
            <v>190082-ACC DEF FIT - EXECUTIVE LIFE INSURANCE N/U</v>
          </cell>
          <cell r="B113">
            <v>4259</v>
          </cell>
          <cell r="C113" t="str">
            <v>Account 190 Line 49 Page 1</v>
          </cell>
        </row>
        <row r="114">
          <cell r="A114" t="str">
            <v>190083-ACC DEF FIT-GAS REF TRANS-GAS</v>
          </cell>
          <cell r="B114">
            <v>-322.61</v>
          </cell>
          <cell r="C114" t="str">
            <v>Account 190 Line 49 Page 1</v>
          </cell>
        </row>
        <row r="115">
          <cell r="A115" t="str">
            <v>190085-ACC DEF FIT - MINIMUM PENSION LIABILITY</v>
          </cell>
          <cell r="B115">
            <v>263410.59999999998</v>
          </cell>
          <cell r="C115" t="str">
            <v>Account 190 Line 49 Page 1</v>
          </cell>
        </row>
        <row r="116">
          <cell r="A116" t="str">
            <v>190090-ACC DEF FIT-PENSION EXPENSE-GA</v>
          </cell>
          <cell r="B116">
            <v>639202.52</v>
          </cell>
          <cell r="C116" t="str">
            <v>Account 190 Line 49 Page 1</v>
          </cell>
        </row>
        <row r="117">
          <cell r="A117" t="str">
            <v>190100-ACC DEF FIT-PENSION EXPENSE-EL</v>
          </cell>
          <cell r="B117">
            <v>439620.94</v>
          </cell>
          <cell r="C117" t="str">
            <v>Account 190 Line 49 Page 1</v>
          </cell>
        </row>
        <row r="118">
          <cell r="A118" t="str">
            <v>190110-ACC DEF FIT-UNCOLLECTIBLE ACCT</v>
          </cell>
          <cell r="B118">
            <v>-159955.07999999999</v>
          </cell>
          <cell r="C118" t="str">
            <v>Account 190 Line 49 Page 1</v>
          </cell>
        </row>
        <row r="119">
          <cell r="A119" t="str">
            <v>190111-ACC DEF FIT-401 K INCENTIVE GAS</v>
          </cell>
          <cell r="B119">
            <v>-408.95</v>
          </cell>
          <cell r="C119" t="str">
            <v>Account 190 Line 49 Page 1</v>
          </cell>
        </row>
        <row r="120">
          <cell r="A120" t="str">
            <v>190112-ACC DEF FIT-401 K INCENTIVE ELECTRIC</v>
          </cell>
          <cell r="B120">
            <v>-696.31</v>
          </cell>
          <cell r="C120" t="str">
            <v>Account 190 Line 49 Page 1</v>
          </cell>
        </row>
        <row r="121">
          <cell r="A121" t="str">
            <v>190120-ACC DEF FIT-UNCOLLECTIBLE ACCT</v>
          </cell>
          <cell r="B121">
            <v>-135192.10999999999</v>
          </cell>
          <cell r="C121" t="str">
            <v>Account 190 Line 49 Page 1</v>
          </cell>
        </row>
        <row r="122">
          <cell r="A122" t="str">
            <v>190130-ACC DEF FIT-POST RET BEN-GAS</v>
          </cell>
          <cell r="B122">
            <v>213266.57</v>
          </cell>
          <cell r="C122" t="str">
            <v>Account 190 Line 49 Page 1</v>
          </cell>
        </row>
        <row r="123">
          <cell r="A123" t="str">
            <v>190140-ACC DEF FIT - POST RET BEN - LIFE INS - ELEC</v>
          </cell>
          <cell r="B123">
            <v>193246.87</v>
          </cell>
          <cell r="C123" t="str">
            <v>Account 190 Line 49 Page 1</v>
          </cell>
        </row>
        <row r="124">
          <cell r="A124" t="str">
            <v>190150-ACC DEF FIT-VAC PAY ACCRUAL-GA</v>
          </cell>
          <cell r="B124">
            <v>131515.22</v>
          </cell>
          <cell r="C124" t="str">
            <v>Account 190 Line 49 Page 1</v>
          </cell>
        </row>
        <row r="125">
          <cell r="A125" t="str">
            <v>190160-ACC DEF FIT-VAC PAY ACCRUAL-EL</v>
          </cell>
          <cell r="B125">
            <v>107379.3</v>
          </cell>
          <cell r="C125" t="str">
            <v>Account 190 Line 49 Page 1</v>
          </cell>
        </row>
        <row r="126">
          <cell r="A126" t="str">
            <v>190170-ACC DEF FIT-POST RET HLTH CARE</v>
          </cell>
          <cell r="B126">
            <v>350554.43</v>
          </cell>
          <cell r="C126" t="str">
            <v>Account 190 Line 49 Page 1</v>
          </cell>
        </row>
        <row r="127">
          <cell r="A127" t="str">
            <v>190180-ACC DEF FITPOST RET HLTH CARE-</v>
          </cell>
          <cell r="B127">
            <v>453601.58</v>
          </cell>
          <cell r="C127" t="str">
            <v>Account 190 Line 49 Page 1</v>
          </cell>
        </row>
        <row r="128">
          <cell r="A128" t="str">
            <v>190190-ACC DEF FIT-TRUCK STOCK-GAS</v>
          </cell>
          <cell r="B128">
            <v>42310</v>
          </cell>
          <cell r="C128" t="str">
            <v>Account 190 Line 49 Page 1</v>
          </cell>
        </row>
        <row r="129">
          <cell r="A129" t="str">
            <v>190200-ACC DEF FIT- TRUCK STOCK-ELEC</v>
          </cell>
          <cell r="B129">
            <v>29619</v>
          </cell>
          <cell r="C129" t="str">
            <v>Account 190 Line 49 Page 1</v>
          </cell>
        </row>
        <row r="130">
          <cell r="A130" t="str">
            <v>190210-ACC DEF FIT-NET OF TAX DIFF-FA</v>
          </cell>
          <cell r="B130">
            <v>21704337.75</v>
          </cell>
          <cell r="C130" t="str">
            <v>Account 190 Line 49 Page 1</v>
          </cell>
        </row>
        <row r="131">
          <cell r="A131" t="str">
            <v>190217-ACC DEF FIT - MGB HAZARDOUS CLEANUP</v>
          </cell>
          <cell r="B131">
            <v>412501.7</v>
          </cell>
          <cell r="C131" t="str">
            <v>Account 190 Line 49 Page 1</v>
          </cell>
        </row>
        <row r="132">
          <cell r="A132" t="str">
            <v>190230-ACC DEF FIT-POST EMP BEN-GAS-F</v>
          </cell>
          <cell r="B132">
            <v>36742.03</v>
          </cell>
          <cell r="C132" t="str">
            <v>Account 190 Line 49 Page 1</v>
          </cell>
        </row>
        <row r="133">
          <cell r="A133" t="str">
            <v>190240-ACC DEF FIT- POST EMP BEN - ELEC - FAS 112</v>
          </cell>
          <cell r="B133">
            <v>-11972.33</v>
          </cell>
          <cell r="C133" t="str">
            <v>Account 190 Line 49 Page 1</v>
          </cell>
        </row>
        <row r="134">
          <cell r="A134" t="str">
            <v>190250-ACC DEF FIT-INJURIES &amp; DAMAGES</v>
          </cell>
          <cell r="B134">
            <v>212379.84</v>
          </cell>
          <cell r="C134" t="str">
            <v>Account 190 Line 49 Page 1</v>
          </cell>
        </row>
        <row r="135">
          <cell r="A135" t="str">
            <v>190260-ACC DEF FIT- INJURIES AND DAMAGES - ELEC</v>
          </cell>
          <cell r="B135">
            <v>175401.38</v>
          </cell>
          <cell r="C135" t="str">
            <v>Account 190 Line 49 Page 1</v>
          </cell>
        </row>
        <row r="136">
          <cell r="A136" t="str">
            <v>190270-ACC DEF FIT-HOSP &amp; MEDICAL EXP</v>
          </cell>
          <cell r="B136">
            <v>24484.959999999999</v>
          </cell>
          <cell r="C136" t="str">
            <v>Account 190 Line 49 Page 1</v>
          </cell>
        </row>
        <row r="137">
          <cell r="A137" t="str">
            <v>190280-ACC DEF FIT- HOSP &amp; MEDICAL EXP - ELEC</v>
          </cell>
          <cell r="B137">
            <v>33240.550000000003</v>
          </cell>
          <cell r="C137" t="str">
            <v>Account 190 Line 49 Page 1</v>
          </cell>
        </row>
        <row r="138">
          <cell r="A138" t="str">
            <v>190290-ACC DEF FIT-DEFERRED COMP-GAS</v>
          </cell>
          <cell r="B138">
            <v>22370</v>
          </cell>
          <cell r="C138" t="str">
            <v>Account 190 Line 49 Page 1</v>
          </cell>
        </row>
        <row r="139">
          <cell r="A139" t="str">
            <v>190300-ACC DEF FIT - DEFERRED COMP - ELEC</v>
          </cell>
          <cell r="B139">
            <v>28212</v>
          </cell>
          <cell r="C139" t="str">
            <v>Account 190 Line 49 Page 1</v>
          </cell>
        </row>
        <row r="140">
          <cell r="A140" t="str">
            <v>190310-ACC DEF FIT-MISC-GAS</v>
          </cell>
          <cell r="B140">
            <v>556368.27</v>
          </cell>
          <cell r="C140" t="str">
            <v>Account 190 Line 49 Page 1</v>
          </cell>
        </row>
        <row r="141">
          <cell r="A141" t="str">
            <v>190311-ACC DEF FIT - METER &amp; TRANSFORMERS - GF</v>
          </cell>
          <cell r="B141">
            <v>-368816.82</v>
          </cell>
          <cell r="C141" t="str">
            <v>Account 190 Line 49 Page 1</v>
          </cell>
        </row>
        <row r="142">
          <cell r="A142" t="str">
            <v>190320-ACC DEF FIT- MISC - ELEC</v>
          </cell>
          <cell r="B142">
            <v>77729.100000000006</v>
          </cell>
          <cell r="C142" t="str">
            <v>Account 190 Line 49 Page 1</v>
          </cell>
        </row>
        <row r="143">
          <cell r="A143" t="str">
            <v>190321-ACC DEF FIT - METER &amp; TRANSFORMERS - EF</v>
          </cell>
          <cell r="B143">
            <v>-442127.08</v>
          </cell>
          <cell r="C143" t="str">
            <v>Account 190 Line 49 Page 1</v>
          </cell>
        </row>
        <row r="144">
          <cell r="A144" t="str">
            <v>190333-ACC DEF SIT - METER &amp; TRANSFORMERS - ES</v>
          </cell>
          <cell r="B144">
            <v>-125628</v>
          </cell>
          <cell r="C144" t="str">
            <v>Account 190 Line 49 Page 1</v>
          </cell>
        </row>
        <row r="145">
          <cell r="A145" t="str">
            <v>190350-ACCUM DEFERRED INCOME TAX</v>
          </cell>
          <cell r="B145">
            <v>345.18</v>
          </cell>
          <cell r="C145" t="str">
            <v>Account 190 Line 49 Page 1</v>
          </cell>
        </row>
        <row r="146">
          <cell r="A146" t="str">
            <v>190360-ACCUM DEFERRED INCOME TAX</v>
          </cell>
          <cell r="B146">
            <v>4627.63</v>
          </cell>
          <cell r="C146" t="str">
            <v>Account 190 Line 49 Page 1</v>
          </cell>
        </row>
        <row r="147">
          <cell r="A147" t="str">
            <v>190390-ACC DEF FIT-PURCH SOFTWRE COST</v>
          </cell>
          <cell r="B147">
            <v>-2187</v>
          </cell>
          <cell r="C147" t="str">
            <v>Account 190 Line 49 Page 1</v>
          </cell>
        </row>
        <row r="148">
          <cell r="A148" t="str">
            <v>190400-ACC DEF FIT-REFND-GAS CUST TRN</v>
          </cell>
          <cell r="B148">
            <v>9738</v>
          </cell>
          <cell r="C148" t="str">
            <v>Account 190 Line 49 Page 1</v>
          </cell>
        </row>
        <row r="149">
          <cell r="A149" t="str">
            <v>190440-ACC DEF FIT - SUPP PENSION PLA</v>
          </cell>
          <cell r="B149">
            <v>-15625</v>
          </cell>
          <cell r="C149" t="str">
            <v>Account 190 Line 49 Page 1</v>
          </cell>
        </row>
        <row r="150">
          <cell r="A150" t="str">
            <v>190497-ACC DEF FIT - BENEFITS</v>
          </cell>
          <cell r="B150">
            <v>572513.37</v>
          </cell>
          <cell r="C150" t="str">
            <v>Account 190 Line 49 Page 1</v>
          </cell>
        </row>
        <row r="151">
          <cell r="A151" t="str">
            <v>190580-ACC DEF SIT-PROPANE TAX CAP IN</v>
          </cell>
          <cell r="B151">
            <v>-24413.46</v>
          </cell>
          <cell r="C151" t="str">
            <v>Account 190 Line 49 Page 1</v>
          </cell>
        </row>
        <row r="152">
          <cell r="A152" t="str">
            <v>190581-ACC DEF SIT - SUPPLEMENTAL PENSION N/U</v>
          </cell>
          <cell r="B152">
            <v>3126</v>
          </cell>
          <cell r="C152" t="str">
            <v>Account 190 Line 49 Page 1</v>
          </cell>
        </row>
        <row r="153">
          <cell r="A153" t="str">
            <v>190582-ACC DEF SIT - EXECUTIVE LIFE INSURANCE N/U</v>
          </cell>
          <cell r="B153">
            <v>58</v>
          </cell>
          <cell r="C153" t="str">
            <v>Account 190 Line 49 Page 1</v>
          </cell>
        </row>
        <row r="154">
          <cell r="A154" t="str">
            <v>190583-ACC DEF SIT-GAS REF TRANS-GAS</v>
          </cell>
          <cell r="B154">
            <v>-4.3499999999999996</v>
          </cell>
          <cell r="C154" t="str">
            <v>Account 190 Line 49 Page 1</v>
          </cell>
        </row>
        <row r="155">
          <cell r="A155" t="str">
            <v>190585-ACC DEF SIT - MINIMUM PENSION</v>
          </cell>
          <cell r="B155">
            <v>67771.09</v>
          </cell>
          <cell r="C155" t="str">
            <v>Account 190 Line 49 Page 1</v>
          </cell>
        </row>
        <row r="156">
          <cell r="A156" t="str">
            <v>190590-ACC DEF SIT-PENSION EXPENSE-GA</v>
          </cell>
          <cell r="B156">
            <v>8447.86</v>
          </cell>
          <cell r="C156" t="str">
            <v>Account 190 Line 49 Page 1</v>
          </cell>
        </row>
        <row r="157">
          <cell r="A157" t="str">
            <v>190600-ACC DEF SIT-PENSION EXPENSE-EL</v>
          </cell>
          <cell r="B157">
            <v>-47282.99</v>
          </cell>
          <cell r="C157" t="str">
            <v>Account 190 Line 49 Page 1</v>
          </cell>
        </row>
        <row r="158">
          <cell r="A158" t="str">
            <v>190610-ACC DEF SIT-UNCOLLECTIBLE ACCT</v>
          </cell>
          <cell r="B158">
            <v>35524.339999999997</v>
          </cell>
          <cell r="C158" t="str">
            <v>Account 190 Line 49 Page 1</v>
          </cell>
        </row>
        <row r="159">
          <cell r="A159" t="str">
            <v>190611-ACC DEF SIT - 401 K - GAS</v>
          </cell>
          <cell r="B159">
            <v>-96.39</v>
          </cell>
          <cell r="C159" t="str">
            <v>Account 190 Line 49 Page 1</v>
          </cell>
        </row>
        <row r="160">
          <cell r="A160" t="str">
            <v>190612-ACC DEF SIT - 401 K - ELECTRIC</v>
          </cell>
          <cell r="B160">
            <v>-164.13</v>
          </cell>
          <cell r="C160" t="str">
            <v>Account 190 Line 49 Page 1</v>
          </cell>
        </row>
        <row r="161">
          <cell r="A161" t="str">
            <v>190620-ACC DEF SIT-UNCOLLECTIBLE ACCT</v>
          </cell>
          <cell r="B161">
            <v>211199.04</v>
          </cell>
          <cell r="C161" t="str">
            <v>Account 190 Line 49 Page 1</v>
          </cell>
        </row>
        <row r="162">
          <cell r="A162" t="str">
            <v>190630-ACC DEF SIT-POST RET BEN-GAS</v>
          </cell>
          <cell r="B162">
            <v>55233.29</v>
          </cell>
          <cell r="C162" t="str">
            <v>Account 190 Line 49 Page 1</v>
          </cell>
        </row>
        <row r="163">
          <cell r="A163" t="str">
            <v>190640-ACC DEF SIT - POST RET BEN - LIFE - ELEC</v>
          </cell>
          <cell r="B163">
            <v>53919.61</v>
          </cell>
          <cell r="C163" t="str">
            <v>Account 190 Line 49 Page 1</v>
          </cell>
        </row>
        <row r="164">
          <cell r="A164" t="str">
            <v>190650-ACC DEF SIT-VAC PAY ACCRUAL-GA</v>
          </cell>
          <cell r="B164">
            <v>36694.559999999998</v>
          </cell>
          <cell r="C164" t="str">
            <v>Account 190 Line 49 Page 1</v>
          </cell>
        </row>
        <row r="165">
          <cell r="A165" t="str">
            <v>190660-ACC DEF SIT-VAC PAY ACCRUAL-EL</v>
          </cell>
          <cell r="B165">
            <v>27896.86</v>
          </cell>
          <cell r="C165" t="str">
            <v>Account 190 Line 49 Page 1</v>
          </cell>
        </row>
        <row r="166">
          <cell r="A166" t="str">
            <v>190670-ACC DEF SIT-POST RET HLTH CARE</v>
          </cell>
          <cell r="B166">
            <v>73615.8</v>
          </cell>
          <cell r="C166" t="str">
            <v>Account 190 Line 49 Page 1</v>
          </cell>
        </row>
        <row r="167">
          <cell r="A167" t="str">
            <v>190680-ACC DEF SIT-POST RET HLTH CARE</v>
          </cell>
          <cell r="B167">
            <v>81638.880000000005</v>
          </cell>
          <cell r="C167" t="str">
            <v>Account 190 Line 49 Page 1</v>
          </cell>
        </row>
        <row r="168">
          <cell r="A168" t="str">
            <v>190690-ACC DEF SIT-TRUCK STOCK-GAS</v>
          </cell>
          <cell r="B168">
            <v>11283</v>
          </cell>
          <cell r="C168" t="str">
            <v>Account 190 Line 49 Page 1</v>
          </cell>
        </row>
        <row r="169">
          <cell r="A169" t="str">
            <v>190700-ACC DEF SIT-TRUCK STOCK-ELEC</v>
          </cell>
          <cell r="B169">
            <v>7895</v>
          </cell>
          <cell r="C169" t="str">
            <v>Account 190 Line 49 Page 1</v>
          </cell>
        </row>
        <row r="170">
          <cell r="A170" t="str">
            <v>190717-ACC DEF SCNIT -MGB HAZARDOUS CLEANUP</v>
          </cell>
          <cell r="B170">
            <v>106112.24</v>
          </cell>
          <cell r="C170" t="str">
            <v>Account 190 Line 49 Page 1</v>
          </cell>
        </row>
        <row r="171">
          <cell r="A171" t="str">
            <v>190730-ACC DEF SIT-POST EMP BEN-GAS-F</v>
          </cell>
          <cell r="B171">
            <v>15112.52</v>
          </cell>
          <cell r="C171" t="str">
            <v>Account 190 Line 49 Page 1</v>
          </cell>
        </row>
        <row r="172">
          <cell r="A172" t="str">
            <v>190740-ACC DEF SIT - POST EMP BEN - ELEC - FAS 112</v>
          </cell>
          <cell r="B172">
            <v>16876.759999999998</v>
          </cell>
          <cell r="C172" t="str">
            <v>Account 190 Line 49 Page 1</v>
          </cell>
        </row>
        <row r="173">
          <cell r="A173" t="str">
            <v>190750-ACC DEF SIT-INJURIES &amp; DAMAGES</v>
          </cell>
          <cell r="B173">
            <v>20342.48</v>
          </cell>
          <cell r="C173" t="str">
            <v>Account 190 Line 49 Page 1</v>
          </cell>
        </row>
        <row r="174">
          <cell r="A174" t="str">
            <v>190760-ACC DEF SIT- INJURIES AND DAMAGES - ELEC</v>
          </cell>
          <cell r="B174">
            <v>95818.87</v>
          </cell>
          <cell r="C174" t="str">
            <v>Account 190 Line 49 Page 1</v>
          </cell>
        </row>
        <row r="175">
          <cell r="A175" t="str">
            <v>190770-ACC DEF SIT-HOSP &amp; MEDICAL-GAS</v>
          </cell>
          <cell r="B175">
            <v>6296.07</v>
          </cell>
          <cell r="C175" t="str">
            <v>Account 190 Line 49 Page 1</v>
          </cell>
        </row>
        <row r="176">
          <cell r="A176" t="str">
            <v>190780-ACC DEF SIT - HOSP &amp; MEDICAL EXPENSES - ELEC</v>
          </cell>
          <cell r="B176">
            <v>8544.48</v>
          </cell>
          <cell r="C176" t="str">
            <v>Account 190 Line 49 Page 1</v>
          </cell>
        </row>
        <row r="177">
          <cell r="A177" t="str">
            <v>190790-ACC DEF SIT-DEFERRED COMP-GAS</v>
          </cell>
          <cell r="B177">
            <v>5746</v>
          </cell>
          <cell r="C177" t="str">
            <v>Account 190 Line 49 Page 1</v>
          </cell>
        </row>
        <row r="178">
          <cell r="A178" t="str">
            <v>190800-ACC DEF SIT - DEFERRED COMP - ELEC</v>
          </cell>
          <cell r="B178">
            <v>7248</v>
          </cell>
          <cell r="C178" t="str">
            <v>Account 190 Line 49 Page 1</v>
          </cell>
        </row>
        <row r="179">
          <cell r="A179" t="str">
            <v>190810-ACC DEF SIT-MISC-GAS</v>
          </cell>
          <cell r="B179">
            <v>49108.57</v>
          </cell>
          <cell r="C179" t="str">
            <v>Account 190 Line 49 Page 1</v>
          </cell>
        </row>
        <row r="180">
          <cell r="A180" t="str">
            <v>190820-ACC DEF SIT - MISCELLANEOUS - ELEC</v>
          </cell>
          <cell r="B180">
            <v>-105968.22</v>
          </cell>
          <cell r="C180" t="str">
            <v>Account 190 Line 49 Page 1</v>
          </cell>
        </row>
        <row r="181">
          <cell r="A181" t="str">
            <v>190850-ACCUM DEFERRED INCOME TAX</v>
          </cell>
          <cell r="B181">
            <v>88.8</v>
          </cell>
          <cell r="C181" t="str">
            <v>Account 190 Line 49 Page 1</v>
          </cell>
        </row>
        <row r="182">
          <cell r="A182" t="str">
            <v>190860-ACCUM DEFERRED INCOME TAX</v>
          </cell>
          <cell r="B182">
            <v>12.21</v>
          </cell>
          <cell r="C182" t="str">
            <v>Account 190 Line 49 Page 1</v>
          </cell>
        </row>
        <row r="183">
          <cell r="A183" t="str">
            <v>190900-ACC DEF SIT-REFND-GAS CUST TRN</v>
          </cell>
          <cell r="B183">
            <v>2502</v>
          </cell>
          <cell r="C183" t="str">
            <v>Account 190 Line 49 Page 1</v>
          </cell>
        </row>
        <row r="184">
          <cell r="A184" t="str">
            <v>190940-ACC DEF SIT - SUPP PENSION PLA</v>
          </cell>
          <cell r="B184">
            <v>-4014</v>
          </cell>
          <cell r="C184" t="str">
            <v>Account 190 Line 49 Page 1</v>
          </cell>
        </row>
        <row r="185">
          <cell r="A185" t="str">
            <v>190970-ACC DEF SIT-OFFSITE GAS STRGE</v>
          </cell>
          <cell r="B185">
            <v>38966</v>
          </cell>
          <cell r="C185" t="str">
            <v>Account 190 Line 49 Page 1</v>
          </cell>
        </row>
        <row r="186">
          <cell r="A186" t="str">
            <v>190980-ACC DEF SIT-PURCH SOFTWRE COST</v>
          </cell>
          <cell r="B186">
            <v>-1744</v>
          </cell>
          <cell r="C186" t="str">
            <v>Account 190 Line 49 Page 1</v>
          </cell>
        </row>
        <row r="187">
          <cell r="A187" t="str">
            <v>190990-ACC DEF SIT-PURCH SOFTWRE COST</v>
          </cell>
          <cell r="B187">
            <v>-830</v>
          </cell>
          <cell r="C187" t="str">
            <v>Account 190 Line 49 Page 1</v>
          </cell>
        </row>
        <row r="188">
          <cell r="A188" t="str">
            <v>190997-ACC DEF SIT - BENEFITS</v>
          </cell>
          <cell r="B188">
            <v>-82167.08</v>
          </cell>
          <cell r="C188" t="str">
            <v>Account 190 Line 49 Page 1</v>
          </cell>
        </row>
        <row r="189">
          <cell r="A189" t="str">
            <v>191400-UNRECOVERD PURCH GAS COST</v>
          </cell>
          <cell r="B189">
            <v>3282812.08</v>
          </cell>
          <cell r="C189" t="str">
            <v>Unrecovered Pur Gas Line 50 Page 1</v>
          </cell>
        </row>
        <row r="190">
          <cell r="A190" t="str">
            <v>191800-UNREC PURCH GAS COST - UNBILLE</v>
          </cell>
          <cell r="B190">
            <v>-4075736</v>
          </cell>
          <cell r="C190" t="str">
            <v>Unrecovered Pur Gas Line 50 Page 1</v>
          </cell>
        </row>
        <row r="191">
          <cell r="A191" t="str">
            <v>201000-COMMON STOCK ISSUED</v>
          </cell>
          <cell r="B191">
            <v>-8779995</v>
          </cell>
          <cell r="C191" t="str">
            <v>Common Stock Line 11 Page 2</v>
          </cell>
        </row>
        <row r="192">
          <cell r="A192" t="str">
            <v>207000-PREMIUM ON CAPITAL STOCK COMMO</v>
          </cell>
          <cell r="B192">
            <v>-18838945.93</v>
          </cell>
          <cell r="C192" t="str">
            <v>Premium on Common Stock Line 12 Page 2</v>
          </cell>
        </row>
        <row r="193">
          <cell r="A193" t="str">
            <v>208000-DONATIONS RECEIVED FROM STCKHL</v>
          </cell>
          <cell r="B193">
            <v>-4858476</v>
          </cell>
          <cell r="C193" t="str">
            <v>Paid in Capital Line 13 Page 2</v>
          </cell>
        </row>
        <row r="194">
          <cell r="A194" t="str">
            <v>211110-PAID IN CAPITAL - SHARESAVER</v>
          </cell>
          <cell r="B194">
            <v>156194.18</v>
          </cell>
          <cell r="C194" t="str">
            <v>Paid in Capital Line 13 Page 2</v>
          </cell>
        </row>
        <row r="195">
          <cell r="A195" t="str">
            <v>216000-UNAPPROPRIATED RETND ERNG BAL</v>
          </cell>
          <cell r="B195">
            <v>-157524087.03999999</v>
          </cell>
          <cell r="C195" t="str">
            <v>Retained Earnings Line 15 Page 2</v>
          </cell>
        </row>
        <row r="196">
          <cell r="A196" t="str">
            <v>216990-UNAPP RET ERNGS-CURR YR NET IN</v>
          </cell>
          <cell r="B196">
            <v>-7888427.2800000003</v>
          </cell>
          <cell r="C196" t="str">
            <v>Retained Earnings Line 15 Page 2</v>
          </cell>
        </row>
        <row r="197">
          <cell r="A197" t="str">
            <v>219100-OCI- Minimum Pension Liability</v>
          </cell>
          <cell r="B197">
            <v>59653</v>
          </cell>
          <cell r="C197" t="str">
            <v>Acc Other Comp Line 16 Page 2</v>
          </cell>
        </row>
        <row r="198">
          <cell r="A198" t="str">
            <v>219101-OCI - Minimum Pension Liability - Fed Taxes</v>
          </cell>
          <cell r="B198">
            <v>-19153.740000000002</v>
          </cell>
          <cell r="C198" t="str">
            <v>Acc Other Comp Line 16 Page 2</v>
          </cell>
        </row>
        <row r="199">
          <cell r="A199" t="str">
            <v>219102-OCI- Minimum Pension Liability-State Tax</v>
          </cell>
          <cell r="B199">
            <v>-4927.93</v>
          </cell>
          <cell r="C199" t="str">
            <v>Acc Other Comp Line 16 Page 2</v>
          </cell>
        </row>
        <row r="200">
          <cell r="A200" t="str">
            <v>219103-OCI-Minimum Pension Liability Qualified Plans</v>
          </cell>
          <cell r="B200">
            <v>760721</v>
          </cell>
          <cell r="C200" t="str">
            <v>Acc Other Comp Line 16 Page 2</v>
          </cell>
        </row>
        <row r="201">
          <cell r="A201" t="str">
            <v>219104-OCI-Minimium Pension Liability -Federal Tax - Qualified Plan</v>
          </cell>
          <cell r="B201">
            <v>-244256.86</v>
          </cell>
          <cell r="C201" t="str">
            <v>Acc Other Comp Line 16 Page 2</v>
          </cell>
        </row>
        <row r="202">
          <cell r="A202" t="str">
            <v>219105-OCI-Minimum Pension Liabilities-State Tax-Qualified Plan</v>
          </cell>
          <cell r="B202">
            <v>-62843.16</v>
          </cell>
          <cell r="C202" t="str">
            <v>Acc Other Comp Line 16 Page 2</v>
          </cell>
        </row>
        <row r="203">
          <cell r="A203" t="str">
            <v>224080-7 875 SENIOR UNSECURED DEBENTURE DUE 9/15/09</v>
          </cell>
          <cell r="B203">
            <v>-20000000</v>
          </cell>
          <cell r="C203" t="str">
            <v>Split btw Bonds/Curr Long term Line 20 Pg 2</v>
          </cell>
        </row>
        <row r="204">
          <cell r="A204" t="str">
            <v>224250-6 5  DEBENTURES DUE 04/30/08</v>
          </cell>
          <cell r="B204">
            <v>-20000000</v>
          </cell>
          <cell r="C204" t="str">
            <v>Split btw Bonds/Curr Long term Line 20 Pg 2</v>
          </cell>
        </row>
        <row r="205">
          <cell r="A205" t="str">
            <v>224950-OTHER LT UNSCD DEBNTRS 7 65 7-</v>
          </cell>
          <cell r="B205">
            <v>-15000000</v>
          </cell>
          <cell r="C205" t="str">
            <v>Split btw Bonds/Curr Long term Line 20 Pg 2</v>
          </cell>
        </row>
        <row r="206">
          <cell r="A206" t="str">
            <v>226080-UNAMORTIZED DISCOUNT - 7 875 SENIOR UNSECURED DEBENTURE DUE 9/15/09</v>
          </cell>
          <cell r="B206">
            <v>28153.21</v>
          </cell>
          <cell r="C206" t="str">
            <v>Unamort Discount on LT Debt Line 24 Pg 2</v>
          </cell>
        </row>
        <row r="207">
          <cell r="A207" t="str">
            <v>226250-UNAMRT DIS ULH&amp;P 6 5 DB DUE 4/</v>
          </cell>
          <cell r="B207">
            <v>69159.58</v>
          </cell>
          <cell r="C207" t="str">
            <v>Unamort Discount on LT Debt Line 24 Pg 2</v>
          </cell>
        </row>
        <row r="208">
          <cell r="A208" t="str">
            <v>226620-UNAMRT DIS ULH&amp;P 7 65  DUE  7</v>
          </cell>
          <cell r="B208">
            <v>210083.84</v>
          </cell>
          <cell r="C208" t="str">
            <v>Unamort Discount on LT Debt Line 24 Pg 2</v>
          </cell>
        </row>
        <row r="209">
          <cell r="A209" t="str">
            <v>227010-NONCURRENT CAPITAL LEASE - METERS</v>
          </cell>
          <cell r="B209">
            <v>-6923392.8099999996</v>
          </cell>
          <cell r="C209" t="str">
            <v>Obligations under capital leases Line 28 Pg 2</v>
          </cell>
        </row>
        <row r="210">
          <cell r="A210" t="str">
            <v>228200-I &amp; D PUBLIC - GAS PROVISION</v>
          </cell>
          <cell r="B210">
            <v>-627161.31999999995</v>
          </cell>
          <cell r="C210" t="str">
            <v>I&amp;D Gas Line 29 Page 2</v>
          </cell>
        </row>
        <row r="211">
          <cell r="A211" t="str">
            <v>228300-RES-FAS 106 LIFE POSTRETMT BEN</v>
          </cell>
          <cell r="B211">
            <v>-1297811.83</v>
          </cell>
          <cell r="C211" t="str">
            <v>Accum Misc Oper Provisions Line 30 Pg 2</v>
          </cell>
        </row>
        <row r="212">
          <cell r="A212" t="str">
            <v>228325-Anthem - Grantor Trust - Emp Participants Reserve</v>
          </cell>
          <cell r="B212">
            <v>-38144.519999999997</v>
          </cell>
          <cell r="C212" t="str">
            <v>Accum Misc Oper Provisions Line 30 Pg 2</v>
          </cell>
        </row>
        <row r="213">
          <cell r="A213" t="str">
            <v>228380-RES-FAS 106 MED/DEN POSTREMT B</v>
          </cell>
          <cell r="B213">
            <v>-4492600.5999999996</v>
          </cell>
          <cell r="C213" t="str">
            <v>Accum Misc Oper Provisions Line 30 Pg 2</v>
          </cell>
        </row>
        <row r="214">
          <cell r="A214" t="str">
            <v>228390-RES-FAS 112 POSTEMPLOYMENT BEN</v>
          </cell>
          <cell r="B214">
            <v>-390579.04</v>
          </cell>
          <cell r="C214" t="str">
            <v>Accum Misc Oper Provisions Line 30 Pg 2</v>
          </cell>
        </row>
        <row r="215">
          <cell r="A215" t="str">
            <v>228395-RES-FAS 112 POSTEMPLOYMENT BEN WORKERS COMPENSATION</v>
          </cell>
          <cell r="B215">
            <v>-221303</v>
          </cell>
          <cell r="C215" t="str">
            <v>Accum Misc Oper Provisions Line 30 Pg 2</v>
          </cell>
        </row>
        <row r="216">
          <cell r="A216" t="str">
            <v>228440-Reserve - MGP Sites FERC 228</v>
          </cell>
          <cell r="B216">
            <v>-2062998.77</v>
          </cell>
          <cell r="C216" t="str">
            <v>I&amp;D Gas Line 29 Page 2</v>
          </cell>
        </row>
        <row r="217">
          <cell r="A217" t="str">
            <v>228600-I &amp; D PUBLIC - ELECTRIC PROVIS</v>
          </cell>
          <cell r="B217">
            <v>-533371.17000000004</v>
          </cell>
          <cell r="C217" t="str">
            <v>I&amp;D Elec Line 29 Page 2</v>
          </cell>
        </row>
        <row r="218">
          <cell r="A218" t="str">
            <v>232000-PAYABLE FOR 401 K  INCENTIVE M</v>
          </cell>
          <cell r="B218">
            <v>175325.11</v>
          </cell>
          <cell r="C218" t="str">
            <v>A/P Line 35 Page 2</v>
          </cell>
        </row>
        <row r="219">
          <cell r="A219" t="str">
            <v>232002-Profit Sharing Pay Balanced Pension</v>
          </cell>
          <cell r="B219">
            <v>-1251</v>
          </cell>
          <cell r="C219" t="str">
            <v>A/P Line 35 Page 2</v>
          </cell>
        </row>
        <row r="220">
          <cell r="A220" t="str">
            <v>232050-A/P PURCHASED GAS</v>
          </cell>
          <cell r="B220">
            <v>-8022700.4900000002</v>
          </cell>
          <cell r="C220" t="str">
            <v>A/P Line 35 Page 2</v>
          </cell>
        </row>
        <row r="221">
          <cell r="A221" t="str">
            <v>232110-A/P EXCLUDING CCD-CD</v>
          </cell>
          <cell r="B221">
            <v>-3624067.44</v>
          </cell>
          <cell r="C221" t="str">
            <v>A/P Line 35 Page 2</v>
          </cell>
        </row>
        <row r="222">
          <cell r="A222" t="str">
            <v>232140-UNVOUCHERED STOCK MATERIALS RE</v>
          </cell>
          <cell r="B222">
            <v>-21620.71</v>
          </cell>
          <cell r="C222" t="str">
            <v>A/P Line 35 Page 2</v>
          </cell>
        </row>
        <row r="223">
          <cell r="A223" t="str">
            <v>232310-ACCRUED PAYROLL</v>
          </cell>
          <cell r="B223">
            <v>-438935.98</v>
          </cell>
          <cell r="C223" t="str">
            <v>A/P Line 35 Page 2</v>
          </cell>
        </row>
        <row r="224">
          <cell r="A224" t="str">
            <v>232320-A/P WINTERCARE</v>
          </cell>
          <cell r="B224">
            <v>-2337.5700000000002</v>
          </cell>
          <cell r="C224" t="str">
            <v>A/P Line 35 Page 2</v>
          </cell>
        </row>
        <row r="225">
          <cell r="A225" t="str">
            <v>232355-FSA-MEDICAL</v>
          </cell>
          <cell r="B225">
            <v>-3158.72</v>
          </cell>
          <cell r="C225" t="str">
            <v>A/P Line 35 Page 2</v>
          </cell>
        </row>
        <row r="226">
          <cell r="A226" t="str">
            <v>232377-FSA-DEPENDENT CARE 2003</v>
          </cell>
          <cell r="B226">
            <v>-2981</v>
          </cell>
          <cell r="C226" t="str">
            <v>A/P Line 35 Page 2</v>
          </cell>
        </row>
        <row r="227">
          <cell r="A227" t="str">
            <v>232378-FSA-MEDICAL 2000</v>
          </cell>
          <cell r="B227">
            <v>5.6</v>
          </cell>
          <cell r="C227" t="str">
            <v>A/P Line 35 Page 2</v>
          </cell>
        </row>
        <row r="228">
          <cell r="A228" t="str">
            <v>232610-A/P UTILITY BILL INSURANCE</v>
          </cell>
          <cell r="B228">
            <v>28820.27</v>
          </cell>
          <cell r="C228" t="str">
            <v>A/P Line 35 Page 2</v>
          </cell>
        </row>
        <row r="229">
          <cell r="A229" t="str">
            <v>232710-DED FOR PURCH OF U S  SAVINGS</v>
          </cell>
          <cell r="B229">
            <v>-442.5</v>
          </cell>
          <cell r="C229" t="str">
            <v>A/P Line 35 Page 2</v>
          </cell>
        </row>
        <row r="230">
          <cell r="A230" t="str">
            <v>232795-A/P MISO Transmission Exp RB</v>
          </cell>
          <cell r="B230">
            <v>-77988.81</v>
          </cell>
          <cell r="C230" t="str">
            <v>A/P Line 35 Page 2</v>
          </cell>
        </row>
        <row r="231">
          <cell r="A231" t="str">
            <v>232880-UNION EMPLOYEE INCENTIVE PLAN</v>
          </cell>
          <cell r="B231">
            <v>-57395.040000000001</v>
          </cell>
          <cell r="C231" t="str">
            <v>A/P Line 35 Page 2</v>
          </cell>
        </row>
        <row r="232">
          <cell r="A232" t="str">
            <v>232890-Accounts payable to Cinergy Receivables Company</v>
          </cell>
          <cell r="B232">
            <v>15.58</v>
          </cell>
          <cell r="C232" t="str">
            <v>A/P Line 35 Page 2</v>
          </cell>
        </row>
        <row r="233">
          <cell r="A233" t="str">
            <v>232920-A/P ANNUAL INCENTIVE PLAN</v>
          </cell>
          <cell r="B233">
            <v>-2870.72</v>
          </cell>
          <cell r="C233" t="str">
            <v>A/P Line 35 Page 2</v>
          </cell>
        </row>
        <row r="234">
          <cell r="A234" t="str">
            <v>232930-A/P NON-UNION EMPLOYEE INCENTI</v>
          </cell>
          <cell r="B234">
            <v>-21689.22</v>
          </cell>
          <cell r="C234" t="str">
            <v>A/P Line 35 Page 2</v>
          </cell>
        </row>
        <row r="235">
          <cell r="A235" t="str">
            <v>233500-NOTES PAY TO SERV - MONEY POOL</v>
          </cell>
          <cell r="B235">
            <v>-10734298.17</v>
          </cell>
          <cell r="C235" t="str">
            <v>N/P Assoc. Co Line 36 page 2</v>
          </cell>
        </row>
        <row r="236">
          <cell r="A236" t="str">
            <v>233800-NOTES PAY TO CINERGY CORP</v>
          </cell>
          <cell r="B236">
            <v>-10461319.640000001</v>
          </cell>
          <cell r="C236" t="str">
            <v>N/P Assoc. Co Line 36 page 2</v>
          </cell>
        </row>
        <row r="237">
          <cell r="A237" t="str">
            <v>234010-ACCTS PAY TO CG&amp;E</v>
          </cell>
          <cell r="B237">
            <v>-15309965.800000001</v>
          </cell>
          <cell r="C237" t="str">
            <v>A/P Assoc. Co Line 36 page 2</v>
          </cell>
        </row>
        <row r="238">
          <cell r="A238" t="str">
            <v>234100-ACCTS PAY TO PSI ENERGY</v>
          </cell>
          <cell r="B238">
            <v>-2173005.54</v>
          </cell>
          <cell r="C238" t="str">
            <v>A/P Assoc. Co Line 36 page 2</v>
          </cell>
        </row>
        <row r="239">
          <cell r="A239" t="str">
            <v>234500-ACCTS PAY TO CINERGY SERVICES</v>
          </cell>
          <cell r="B239">
            <v>-1878343.26</v>
          </cell>
          <cell r="C239" t="str">
            <v>A/P Assoc. Co Line 36 page 2</v>
          </cell>
        </row>
        <row r="240">
          <cell r="A240" t="str">
            <v>234800-ACCTS PAY TO CINERGY CORP</v>
          </cell>
          <cell r="B240">
            <v>-5674.1</v>
          </cell>
          <cell r="C240" t="str">
            <v>A/P Assoc. Co Line 36 page 2</v>
          </cell>
        </row>
        <row r="241">
          <cell r="A241" t="str">
            <v>235000-CUSTOMER DEPOSITS</v>
          </cell>
          <cell r="B241">
            <v>-3300618.76</v>
          </cell>
          <cell r="C241" t="str">
            <v>Cust Dep Line 38 Page2</v>
          </cell>
        </row>
        <row r="242">
          <cell r="A242" t="str">
            <v>236030-ACCRUED FEDERAL HIGHWAY USE</v>
          </cell>
          <cell r="B242">
            <v>8590</v>
          </cell>
          <cell r="C242" t="str">
            <v>Taxes Accrued Line 39 Page 2</v>
          </cell>
        </row>
        <row r="243">
          <cell r="A243" t="str">
            <v>236040-ACCR FED EXCISE SPECIAL FUEL</v>
          </cell>
          <cell r="B243">
            <v>-562.30999999999995</v>
          </cell>
          <cell r="C243" t="str">
            <v>Taxes Accrued Line 39 Page 2</v>
          </cell>
        </row>
        <row r="244">
          <cell r="A244" t="str">
            <v>236050-ACCRUED FIT - CURRENT YEAR</v>
          </cell>
          <cell r="B244">
            <v>-5071989</v>
          </cell>
          <cell r="C244" t="str">
            <v>Taxes Accrued Line 39 Page 2</v>
          </cell>
        </row>
        <row r="245">
          <cell r="A245" t="str">
            <v>236060-ACCRUED FIT - PRIOR YEAR</v>
          </cell>
          <cell r="B245">
            <v>4785615.74</v>
          </cell>
          <cell r="C245" t="str">
            <v>Taxes Accrued Line 39 Page 2</v>
          </cell>
        </row>
        <row r="246">
          <cell r="A246" t="str">
            <v>236099-Accrued Federal Income Taxes - Other</v>
          </cell>
          <cell r="B246">
            <v>535087.56000000006</v>
          </cell>
          <cell r="C246" t="str">
            <v>Taxes Accrued Line 39 Page 2</v>
          </cell>
        </row>
        <row r="247">
          <cell r="A247" t="str">
            <v>236110-ACCRUED OHIO FRANCHISE TAX</v>
          </cell>
          <cell r="B247">
            <v>420</v>
          </cell>
          <cell r="C247" t="str">
            <v>Taxes Accrued Line 39 Page 2</v>
          </cell>
        </row>
        <row r="248">
          <cell r="A248" t="str">
            <v>236150-ACCRUED FICA TAXES</v>
          </cell>
          <cell r="B248">
            <v>-11455.5</v>
          </cell>
          <cell r="C248" t="str">
            <v>Taxes Accrued Line 39 Page 2</v>
          </cell>
        </row>
        <row r="249">
          <cell r="A249" t="str">
            <v>236160-ACCR KY INCOME TAX - PRIOR YEA</v>
          </cell>
          <cell r="B249">
            <v>-776280</v>
          </cell>
          <cell r="C249" t="str">
            <v>Taxes Accrued Line 39 Page 2</v>
          </cell>
        </row>
        <row r="250">
          <cell r="A250" t="str">
            <v>236180-ACCR HWY USE TAX - MISC STATES</v>
          </cell>
          <cell r="B250">
            <v>-82.53</v>
          </cell>
          <cell r="C250" t="str">
            <v>Taxes Accrued Line 39 Page 2</v>
          </cell>
        </row>
        <row r="251">
          <cell r="A251" t="str">
            <v>236190-ACCRUED KY HIGHWAY USE TAX</v>
          </cell>
          <cell r="B251">
            <v>-1091.21</v>
          </cell>
          <cell r="C251" t="str">
            <v>Taxes Accrued Line 39 Page 2</v>
          </cell>
        </row>
        <row r="252">
          <cell r="A252" t="str">
            <v>236197-Accr OH - Other</v>
          </cell>
          <cell r="B252">
            <v>-7611</v>
          </cell>
          <cell r="C252" t="str">
            <v>Taxes Accrued Line 39 Page 2</v>
          </cell>
        </row>
        <row r="253">
          <cell r="A253" t="str">
            <v>236198-Accr KY - Other</v>
          </cell>
          <cell r="B253">
            <v>-5899195</v>
          </cell>
          <cell r="C253" t="str">
            <v>Taxes Accrued Line 39 Page 2</v>
          </cell>
        </row>
        <row r="254">
          <cell r="A254" t="str">
            <v>236199-Accrued Supp Net Inc Tax - Other</v>
          </cell>
          <cell r="B254">
            <v>2315339.9300000002</v>
          </cell>
          <cell r="C254" t="str">
            <v>Taxes Accrued Line 39 Page 2</v>
          </cell>
        </row>
        <row r="255">
          <cell r="A255" t="str">
            <v>236200-ACCRUED IND HIGHWAY USE TAX</v>
          </cell>
          <cell r="B255">
            <v>-211.68</v>
          </cell>
          <cell r="C255" t="str">
            <v>Taxes Accrued Line 39 Page 2</v>
          </cell>
        </row>
        <row r="256">
          <cell r="A256" t="str">
            <v>236210-ACCRUED OHIO HIGHWAY USE TAX</v>
          </cell>
          <cell r="B256">
            <v>-418.91</v>
          </cell>
          <cell r="C256" t="str">
            <v>Taxes Accrued Line 39 Page 2</v>
          </cell>
        </row>
        <row r="257">
          <cell r="A257" t="str">
            <v>236220-ACCRUED CINTI EARNED INCOME TA</v>
          </cell>
          <cell r="B257">
            <v>-569</v>
          </cell>
          <cell r="C257" t="str">
            <v>Taxes Accrued Line 39 Page 2</v>
          </cell>
        </row>
        <row r="258">
          <cell r="A258" t="str">
            <v>236280-ACCRUED KENTUCKY PROPERTY TAXE</v>
          </cell>
          <cell r="B258">
            <v>-1936303.44</v>
          </cell>
          <cell r="C258" t="str">
            <v>Taxes Accrued Line 39 Page 2</v>
          </cell>
        </row>
        <row r="259">
          <cell r="A259" t="str">
            <v>236300-ACCRUED WEST VIRGINIA PROP TAX</v>
          </cell>
          <cell r="B259">
            <v>-67268.740000000005</v>
          </cell>
          <cell r="C259" t="str">
            <v>Taxes Accrued Line 39 Page 2</v>
          </cell>
        </row>
        <row r="260">
          <cell r="A260" t="str">
            <v>236320-ACCR  KENTUCKY INC  TAX - CURR</v>
          </cell>
          <cell r="B260">
            <v>-1514794</v>
          </cell>
          <cell r="C260" t="str">
            <v>Taxes Accrued Line 39 Page 2</v>
          </cell>
        </row>
        <row r="261">
          <cell r="A261" t="str">
            <v>236510-ACCRUED INDIANA SALES AND USE</v>
          </cell>
          <cell r="B261">
            <v>-48458.55</v>
          </cell>
          <cell r="C261" t="str">
            <v>Taxes Accrued Line 39 Page 2</v>
          </cell>
        </row>
        <row r="262">
          <cell r="A262" t="str">
            <v>236520-ACCRUED OHIO SALES AND USE TAX</v>
          </cell>
          <cell r="B262">
            <v>-368202.56</v>
          </cell>
          <cell r="C262" t="str">
            <v>Taxes Accrued Line 39 Page 2</v>
          </cell>
        </row>
        <row r="263">
          <cell r="A263" t="str">
            <v>236530-ACCRUED KENTUCKY SALES AND USE</v>
          </cell>
          <cell r="B263">
            <v>11051.56</v>
          </cell>
          <cell r="C263" t="str">
            <v>Taxes Accrued Line 39 Page 2</v>
          </cell>
        </row>
        <row r="264">
          <cell r="A264" t="str">
            <v>236560-KY SALES TAX REFUNDS</v>
          </cell>
          <cell r="B264">
            <v>85482.52</v>
          </cell>
          <cell r="C264" t="str">
            <v>Taxes Accrued Line 39 Page 2</v>
          </cell>
        </row>
        <row r="265">
          <cell r="A265" t="str">
            <v>236610-ACCRUED STATE FUEL TAX W/H - C</v>
          </cell>
          <cell r="B265">
            <v>28.54</v>
          </cell>
          <cell r="C265" t="str">
            <v>Taxes Accrued Line 39 Page 2</v>
          </cell>
        </row>
        <row r="266">
          <cell r="A266" t="str">
            <v>236710-ACCRUED SUPERFUND TAXES - PRIO</v>
          </cell>
          <cell r="B266">
            <v>-37994</v>
          </cell>
          <cell r="C266" t="str">
            <v>Taxes Accrued Line 39 Page 2</v>
          </cell>
        </row>
        <row r="267">
          <cell r="A267" t="str">
            <v>237080-INTEREST ACCRUED - 7 875 SENIOR UNSECURED DEBENTURE DUE 9/15/09</v>
          </cell>
          <cell r="B267">
            <v>-65625</v>
          </cell>
          <cell r="C267" t="str">
            <v>Interest Income Line 40 Page 2</v>
          </cell>
        </row>
        <row r="268">
          <cell r="A268" t="str">
            <v>237250-INT ACCRUED-6 5  DEBENTURES 4/</v>
          </cell>
          <cell r="B268">
            <v>-541666.59</v>
          </cell>
          <cell r="C268" t="str">
            <v>Interest Income Line 40 Page 2</v>
          </cell>
        </row>
        <row r="269">
          <cell r="A269" t="str">
            <v>237300-INT ACCRUED- CUSTOMER SERV DEP</v>
          </cell>
          <cell r="B269">
            <v>-71186.41</v>
          </cell>
          <cell r="C269" t="str">
            <v>Interest Income Line 40 Page 2</v>
          </cell>
        </row>
        <row r="270">
          <cell r="A270" t="str">
            <v>237350-INT ACCRUED- UNSCD DEBNTRS 7 6</v>
          </cell>
          <cell r="B270">
            <v>-239062.5</v>
          </cell>
          <cell r="C270" t="str">
            <v>Interest Income Line 40 Page 2</v>
          </cell>
        </row>
        <row r="271">
          <cell r="A271" t="str">
            <v>241010-EMPLOYEES FED INS CONTR TAXES</v>
          </cell>
          <cell r="B271">
            <v>-4683.5</v>
          </cell>
          <cell r="C271" t="str">
            <v>Tax Collections Payable Line 41 Page 2</v>
          </cell>
        </row>
        <row r="272">
          <cell r="A272" t="str">
            <v>241020-EMPLOYEES FIT WITHHELD</v>
          </cell>
          <cell r="B272">
            <v>-8625.57</v>
          </cell>
          <cell r="C272" t="str">
            <v>Tax Collections Payable Line 41 Page 2</v>
          </cell>
        </row>
        <row r="273">
          <cell r="A273" t="str">
            <v>241050-CAMPBELL COUNTY SCHOOL TAX W/H</v>
          </cell>
          <cell r="B273">
            <v>-139535.34</v>
          </cell>
          <cell r="C273" t="str">
            <v>Tax Collections Payable Line 41 Page 2</v>
          </cell>
        </row>
        <row r="274">
          <cell r="A274" t="str">
            <v>241060-KENTON COUNTY SCHOOL TAX W/H</v>
          </cell>
          <cell r="B274">
            <v>-459024.87</v>
          </cell>
          <cell r="C274" t="str">
            <v>Tax Collections Payable Line 41 Page 2</v>
          </cell>
        </row>
        <row r="275">
          <cell r="A275" t="str">
            <v>241070-PENDLETON SCHOOL TAX W/H</v>
          </cell>
          <cell r="B275">
            <v>5437.9</v>
          </cell>
          <cell r="C275" t="str">
            <v>Tax Collections Payable Line 41 Page 2</v>
          </cell>
        </row>
        <row r="276">
          <cell r="A276" t="str">
            <v>241080-OHIO STATE INCOME TAX WITHHELD</v>
          </cell>
          <cell r="B276">
            <v>-5098.99</v>
          </cell>
          <cell r="C276" t="str">
            <v>Tax Collections Payable Line 41 Page 2</v>
          </cell>
        </row>
        <row r="277">
          <cell r="A277" t="str">
            <v>241100-KENTUCKY STATE INC TAX WITHHEL</v>
          </cell>
          <cell r="B277">
            <v>-20959.759999999998</v>
          </cell>
          <cell r="C277" t="str">
            <v>Tax Collections Payable Line 41 Page 2</v>
          </cell>
        </row>
        <row r="278">
          <cell r="A278" t="str">
            <v>241110-TAX COLLECTIONS PAYABLE</v>
          </cell>
          <cell r="B278">
            <v>-236523.14</v>
          </cell>
          <cell r="C278" t="str">
            <v>Tax Collections Payable Line 41 Page 2</v>
          </cell>
        </row>
        <row r="279">
          <cell r="A279" t="str">
            <v>241120-BOONE CO SCHOOL TAX W/H</v>
          </cell>
          <cell r="B279">
            <v>-299887.28999999998</v>
          </cell>
          <cell r="C279" t="str">
            <v>Tax Collections Payable Line 41 Page 2</v>
          </cell>
        </row>
        <row r="280">
          <cell r="A280" t="str">
            <v>241130-WILLIAMSTOWN SCHOOL TAX W/H</v>
          </cell>
          <cell r="B280">
            <v>-5117.68</v>
          </cell>
          <cell r="C280" t="str">
            <v>Tax Collections Payable Line 41 Page 2</v>
          </cell>
        </row>
        <row r="281">
          <cell r="A281" t="str">
            <v>241140-LUDLOW SCHOOL TAX W/H</v>
          </cell>
          <cell r="B281">
            <v>-41461.81</v>
          </cell>
          <cell r="C281" t="str">
            <v>Tax Collections Payable Line 41 Page 2</v>
          </cell>
        </row>
        <row r="282">
          <cell r="A282" t="str">
            <v>241150-GRANT CO SCHOOL TAX W/H</v>
          </cell>
          <cell r="B282">
            <v>239685.68</v>
          </cell>
          <cell r="C282" t="str">
            <v>Tax Collections Payable Line 41 Page 2</v>
          </cell>
        </row>
        <row r="283">
          <cell r="A283" t="str">
            <v>241160-GALLATIN SCHOOL TAX W/H</v>
          </cell>
          <cell r="B283">
            <v>105570.63</v>
          </cell>
          <cell r="C283" t="str">
            <v>Tax Collections Payable Line 41 Page 2</v>
          </cell>
        </row>
        <row r="284">
          <cell r="A284" t="str">
            <v>241170-BEECHWOOD SCHOOL TAX W/H</v>
          </cell>
          <cell r="B284">
            <v>-57447.3</v>
          </cell>
          <cell r="C284" t="str">
            <v>Tax Collections Payable Line 41 Page 2</v>
          </cell>
        </row>
        <row r="285">
          <cell r="A285" t="str">
            <v>241180-FT  THOMAS  KY SCHOOL TAX W/H</v>
          </cell>
          <cell r="B285">
            <v>-93125.25</v>
          </cell>
          <cell r="C285" t="str">
            <v>Tax Collections Payable Line 41 Page 2</v>
          </cell>
        </row>
        <row r="286">
          <cell r="A286" t="str">
            <v>241190-ERLANGER/ELSMERE  KY SCHOOL TAX W/H</v>
          </cell>
          <cell r="B286">
            <v>-29932.63</v>
          </cell>
          <cell r="C286" t="str">
            <v>Tax Collections Payable Line 41 Page 2</v>
          </cell>
        </row>
        <row r="287">
          <cell r="A287" t="str">
            <v>241200-CITY OF WILDER FRANCHISE TAX WITHHELD</v>
          </cell>
          <cell r="B287">
            <v>21261.16</v>
          </cell>
          <cell r="C287" t="str">
            <v>Tax Collections Payable Line 41 Page 2</v>
          </cell>
        </row>
        <row r="288">
          <cell r="A288" t="str">
            <v>241210-INDIANA STATE INCOME TAX WITHH</v>
          </cell>
          <cell r="B288">
            <v>-2343.34</v>
          </cell>
          <cell r="C288" t="str">
            <v>Tax Collections Payable Line 41 Page 2</v>
          </cell>
        </row>
        <row r="289">
          <cell r="A289" t="str">
            <v>241220-COUNTY INCOME TAX DEARBORN CTY</v>
          </cell>
          <cell r="B289">
            <v>-42.97</v>
          </cell>
          <cell r="C289" t="str">
            <v>Tax Collections Payable Line 41 Page 2</v>
          </cell>
        </row>
        <row r="290">
          <cell r="A290" t="str">
            <v>241400-BELLEVUE FRANCHISE FEE W/H</v>
          </cell>
          <cell r="B290">
            <v>-60668.91</v>
          </cell>
          <cell r="C290" t="str">
            <v>Tax Collections Payable Line 41 Page 2</v>
          </cell>
        </row>
        <row r="291">
          <cell r="A291" t="str">
            <v>241410-COVINGTON FRANCHISE FEE W/H</v>
          </cell>
          <cell r="B291">
            <v>-85126.44</v>
          </cell>
          <cell r="C291" t="str">
            <v>Tax Collections Payable Line 41 Page 2</v>
          </cell>
        </row>
        <row r="292">
          <cell r="A292" t="str">
            <v>241420-DAYTON FRANCHISE FEE W/H</v>
          </cell>
          <cell r="B292">
            <v>-32287.67</v>
          </cell>
          <cell r="C292" t="str">
            <v>Tax Collections Payable Line 41 Page 2</v>
          </cell>
        </row>
        <row r="293">
          <cell r="A293" t="str">
            <v>241430-FORT THOMAS FRANCHISE FEE W/H</v>
          </cell>
          <cell r="B293">
            <v>-18590.830000000002</v>
          </cell>
          <cell r="C293" t="str">
            <v>Tax Collections Payable Line 41 Page 2</v>
          </cell>
        </row>
        <row r="294">
          <cell r="A294" t="str">
            <v>241440-GLENCOE FRANCHISE FEE W/H</v>
          </cell>
          <cell r="B294">
            <v>21294.68</v>
          </cell>
          <cell r="C294" t="str">
            <v>Tax Collections Payable Line 41 Page 2</v>
          </cell>
        </row>
        <row r="295">
          <cell r="A295" t="str">
            <v>241450-LATONIA LAKES FRANCHISE FEE W/</v>
          </cell>
          <cell r="B295">
            <v>103783.48</v>
          </cell>
          <cell r="C295" t="str">
            <v>Tax Collections Payable Line 41 Page 2</v>
          </cell>
        </row>
        <row r="296">
          <cell r="A296" t="str">
            <v>241460-NEWPORT FRANCHISE FEE W/H</v>
          </cell>
          <cell r="B296">
            <v>-81996.86</v>
          </cell>
          <cell r="C296" t="str">
            <v>Tax Collections Payable Line 41 Page 2</v>
          </cell>
        </row>
        <row r="297">
          <cell r="A297" t="str">
            <v>241470-TAYLOR MILL FRANCHISE FEE W/H</v>
          </cell>
          <cell r="B297">
            <v>-39829.9</v>
          </cell>
          <cell r="C297" t="str">
            <v>Tax Collections Payable Line 41 Page 2</v>
          </cell>
        </row>
        <row r="298">
          <cell r="A298" t="str">
            <v>241480-SOUTHGATE  FRANCHISE FEE W/H</v>
          </cell>
          <cell r="B298">
            <v>-5055.6000000000004</v>
          </cell>
          <cell r="C298" t="str">
            <v>Tax Collections Payable Line 41 Page 2</v>
          </cell>
        </row>
        <row r="299">
          <cell r="A299" t="str">
            <v>241490-Woodlawn Franchise Fee</v>
          </cell>
          <cell r="B299">
            <v>34196.58</v>
          </cell>
          <cell r="C299" t="str">
            <v>Tax Collections Payable Line 41 Page 2</v>
          </cell>
        </row>
        <row r="300">
          <cell r="A300" t="str">
            <v>241600-CUST  FED EXCISE TAX W/H -CNG</v>
          </cell>
          <cell r="B300">
            <v>-98.31</v>
          </cell>
          <cell r="C300" t="str">
            <v>Tax Collections Payable Line 41 Page 2</v>
          </cell>
        </row>
        <row r="301">
          <cell r="A301" t="str">
            <v>241610-CUST  KY STATE FUEL TAX W/H -</v>
          </cell>
          <cell r="B301">
            <v>-354.34</v>
          </cell>
          <cell r="C301" t="str">
            <v>Tax Collections Payable Line 41 Page 2</v>
          </cell>
        </row>
        <row r="302">
          <cell r="A302" t="str">
            <v>241900-TAX COL  PAY - CINCY &amp; COL</v>
          </cell>
          <cell r="B302">
            <v>-906.82</v>
          </cell>
          <cell r="C302" t="str">
            <v>Tax Collections Payable Line 41 Page 2</v>
          </cell>
        </row>
        <row r="303">
          <cell r="A303" t="str">
            <v>241920-TAX COL  PAY - OHIO MUNIS</v>
          </cell>
          <cell r="B303">
            <v>-393.68</v>
          </cell>
          <cell r="C303" t="str">
            <v>Tax Collections Payable Line 41 Page 2</v>
          </cell>
        </row>
        <row r="304">
          <cell r="A304" t="str">
            <v>241930-TAX COLL  PAY - KENTUCKY MUNIS</v>
          </cell>
          <cell r="B304">
            <v>-27260.34</v>
          </cell>
          <cell r="C304" t="str">
            <v>Tax Collections Payable Line 41 Page 2</v>
          </cell>
        </row>
        <row r="305">
          <cell r="A305" t="str">
            <v>242220-MBA DUES WITHHELD</v>
          </cell>
          <cell r="B305">
            <v>1.25</v>
          </cell>
          <cell r="C305" t="str">
            <v>Misc Current &amp; Accrued Liab Line 42 Page 2</v>
          </cell>
        </row>
        <row r="306">
          <cell r="A306" t="str">
            <v>242380-Retirement Bank Accrual - acct title change 08/03</v>
          </cell>
          <cell r="B306">
            <v>-284777.92</v>
          </cell>
          <cell r="C306" t="str">
            <v>Misc Current &amp; Accrued Liab Line 42 Page 2</v>
          </cell>
        </row>
        <row r="307">
          <cell r="A307" t="str">
            <v>242850-Vacation Entitlement Reserve - effective 08/03</v>
          </cell>
          <cell r="B307">
            <v>-852698.83</v>
          </cell>
          <cell r="C307" t="str">
            <v>Misc Current &amp; Accrued Liab Line 42 Page 2</v>
          </cell>
        </row>
        <row r="308">
          <cell r="A308" t="str">
            <v>242950-CLAIMS RESERVE - RETIREE MEDICAL</v>
          </cell>
          <cell r="B308">
            <v>-40185.269999999997</v>
          </cell>
          <cell r="C308" t="str">
            <v>Misc Current &amp; Accrued Liab Line 42 Page 2</v>
          </cell>
        </row>
        <row r="309">
          <cell r="A309" t="str">
            <v>242955-CLAIMS RESERVE - ACTIVE MEDICAL</v>
          </cell>
          <cell r="B309">
            <v>-211596.68</v>
          </cell>
          <cell r="C309" t="str">
            <v>Misc Current &amp; Accrued Liab Line 42 Page 2</v>
          </cell>
        </row>
        <row r="310">
          <cell r="A310" t="str">
            <v>242970-CLAIMS RESERVE - ACTIVE DENTAL</v>
          </cell>
          <cell r="B310">
            <v>-23061.84</v>
          </cell>
          <cell r="C310" t="str">
            <v>Misc Current &amp; Accrued Liab Line 42 Page 2</v>
          </cell>
        </row>
        <row r="311">
          <cell r="A311" t="str">
            <v>242975-CLAIMS RESERVE - RETIREE DENTAL</v>
          </cell>
          <cell r="B311">
            <v>-2077.6799999999998</v>
          </cell>
          <cell r="C311" t="str">
            <v>Misc Current &amp; Accrued Liab Line 42 Page 2</v>
          </cell>
        </row>
        <row r="312">
          <cell r="A312" t="str">
            <v>243010-CURRENT CAPITAL LEASE - METERS</v>
          </cell>
          <cell r="B312">
            <v>-732497.8</v>
          </cell>
          <cell r="C312" t="str">
            <v>Obligations under capital leases Line 28 Pg 2</v>
          </cell>
        </row>
        <row r="313">
          <cell r="A313" t="str">
            <v>252050-GAS CONTRIBUTIONS POST 1992</v>
          </cell>
          <cell r="B313">
            <v>-2943657.64</v>
          </cell>
          <cell r="C313" t="str">
            <v>Cust advances for Const. Line 46 Page 2</v>
          </cell>
        </row>
        <row r="314">
          <cell r="A314" t="str">
            <v>253130-GAS REFUNDS &amp; RECONCIL ADJUST</v>
          </cell>
          <cell r="B314">
            <v>294931.90999999997</v>
          </cell>
          <cell r="C314" t="str">
            <v>Other Deferred Credits Line 48 Page2</v>
          </cell>
        </row>
        <row r="315">
          <cell r="A315" t="str">
            <v>253270-SUPPLEMENTAL PENSION-EXCESS PL</v>
          </cell>
          <cell r="B315">
            <v>-43952.24</v>
          </cell>
          <cell r="C315" t="str">
            <v>Other Deferred Credits Line 48 Page2</v>
          </cell>
        </row>
        <row r="316">
          <cell r="A316" t="str">
            <v>253320-ENERGY GIFT CERTIFICATES</v>
          </cell>
          <cell r="B316">
            <v>-1550</v>
          </cell>
          <cell r="C316" t="str">
            <v>Other Deferred Credits Line 48 Page2</v>
          </cell>
        </row>
        <row r="317">
          <cell r="A317" t="str">
            <v>253440-ADD MIN LIAB - MRP EXCESS PENS</v>
          </cell>
          <cell r="B317">
            <v>-71602</v>
          </cell>
          <cell r="C317" t="str">
            <v>Other Deferred Credits Line 48 Page2</v>
          </cell>
        </row>
        <row r="318">
          <cell r="A318" t="str">
            <v>253870-PENSION COST ADJUSTMENT</v>
          </cell>
          <cell r="B318">
            <v>-10477279</v>
          </cell>
          <cell r="C318" t="str">
            <v>Other Deferred Credits Line 48 Page2</v>
          </cell>
        </row>
        <row r="319">
          <cell r="A319" t="str">
            <v>253875-Pension Cost Adj - FAS87 - Qualified Plans</v>
          </cell>
          <cell r="B319">
            <v>-1074883</v>
          </cell>
          <cell r="C319" t="str">
            <v>Other Deferred Credits Line 48 Page2</v>
          </cell>
        </row>
        <row r="320">
          <cell r="A320" t="str">
            <v>253915-Miscellaneous Deferred Credits</v>
          </cell>
          <cell r="B320">
            <v>-7903.84</v>
          </cell>
          <cell r="C320" t="str">
            <v>Other Deferred Credits Line 48 Page2</v>
          </cell>
        </row>
        <row r="321">
          <cell r="A321" t="str">
            <v>254300-OTHER REG LIABILITY - SFAS 109</v>
          </cell>
          <cell r="B321">
            <v>-30571035</v>
          </cell>
          <cell r="C321" t="str">
            <v>Other Reg. Lia Line 49 Page 2</v>
          </cell>
        </row>
        <row r="322">
          <cell r="A322" t="str">
            <v>255030-ACCUM DEFERRED INCOME TAX</v>
          </cell>
          <cell r="B322">
            <v>-1570142</v>
          </cell>
          <cell r="C322" t="str">
            <v>Acc Def investment tax Line 47 Page 2</v>
          </cell>
        </row>
        <row r="323">
          <cell r="A323" t="str">
            <v>255040-ACCUM DEFERRED INCOME TAX</v>
          </cell>
          <cell r="B323">
            <v>-1244778</v>
          </cell>
          <cell r="C323" t="str">
            <v>Acc Def investment tax Line 47 Page 2</v>
          </cell>
        </row>
        <row r="324">
          <cell r="A324" t="str">
            <v>282010-ACC DEF FIT-LIB DEPR-UTIL OPER</v>
          </cell>
          <cell r="B324">
            <v>-23315053.760000002</v>
          </cell>
          <cell r="C324" t="str">
            <v>Account 282 Line 50 Page 2</v>
          </cell>
        </row>
        <row r="325">
          <cell r="A325" t="str">
            <v>282015-ACC DEF FIT-LIB DEPR-CHANGE OF ACTNG</v>
          </cell>
          <cell r="B325">
            <v>-12350</v>
          </cell>
          <cell r="C325" t="str">
            <v>Account 282 Line 50 Page 2</v>
          </cell>
        </row>
        <row r="326">
          <cell r="A326" t="str">
            <v>282020-ACC DEF FIT-LIB DEPR-UTIL OPER</v>
          </cell>
          <cell r="B326">
            <v>-23305736.969999999</v>
          </cell>
          <cell r="C326" t="str">
            <v>Account 282 Line 50 Page 2</v>
          </cell>
        </row>
        <row r="327">
          <cell r="A327" t="str">
            <v>282025-ACC DEF FIT - LIBER DEP - CHANGE OF ACCTING</v>
          </cell>
          <cell r="B327">
            <v>-12350</v>
          </cell>
          <cell r="C327" t="str">
            <v>Account 282 Line 50 Page 2</v>
          </cell>
        </row>
        <row r="328">
          <cell r="A328" t="str">
            <v>282030-PROPERTY TAX CAP CWIP - FIT -</v>
          </cell>
          <cell r="B328">
            <v>15234</v>
          </cell>
          <cell r="C328" t="str">
            <v>Account 282 Line 50 Page 2</v>
          </cell>
        </row>
        <row r="329">
          <cell r="A329" t="str">
            <v>282060-PROPERTY TAX - GAS - FIT</v>
          </cell>
          <cell r="B329">
            <v>2535</v>
          </cell>
          <cell r="C329" t="str">
            <v>Account 282 Line 50 Page 2</v>
          </cell>
        </row>
        <row r="330">
          <cell r="A330" t="str">
            <v>282070-ACC DEF FIT-PAYROLL TAXES CAP-</v>
          </cell>
          <cell r="B330">
            <v>-65073</v>
          </cell>
          <cell r="C330" t="str">
            <v>Account 282 Line 50 Page 2</v>
          </cell>
        </row>
        <row r="331">
          <cell r="A331" t="str">
            <v>282080-ACC DEF FIT- PAYROLL TAXES CAP</v>
          </cell>
          <cell r="B331">
            <v>-137454</v>
          </cell>
          <cell r="C331" t="str">
            <v>Account 282 Line 50 Page 2</v>
          </cell>
        </row>
        <row r="332">
          <cell r="A332" t="str">
            <v>282110-ACC DEF FIT-TAX INTEREST CAP-G</v>
          </cell>
          <cell r="B332">
            <v>306384.78999999998</v>
          </cell>
          <cell r="C332" t="str">
            <v>Account 282 Line 50 Page 2</v>
          </cell>
        </row>
        <row r="333">
          <cell r="A333" t="str">
            <v>282120-ACC DEF FIT-TAX INTEREST CAP-E</v>
          </cell>
          <cell r="B333">
            <v>874240.01</v>
          </cell>
          <cell r="C333" t="str">
            <v>Account 282 Line 50 Page 2</v>
          </cell>
        </row>
        <row r="334">
          <cell r="A334" t="str">
            <v>282130-PROPERTY TAX - ELEC - FIT</v>
          </cell>
          <cell r="B334">
            <v>3634</v>
          </cell>
          <cell r="C334" t="str">
            <v>Account 282 Line 50 Page 2</v>
          </cell>
        </row>
        <row r="335">
          <cell r="A335" t="str">
            <v>282140-ACC DEF FIT-CIAC-GAS</v>
          </cell>
          <cell r="B335">
            <v>1034913.07</v>
          </cell>
          <cell r="C335" t="str">
            <v>Account 282 Line 50 Page 2</v>
          </cell>
        </row>
        <row r="336">
          <cell r="A336" t="str">
            <v>282150-ACC DEF FIT-CIAC-ELEC</v>
          </cell>
          <cell r="B336">
            <v>2216645.65</v>
          </cell>
          <cell r="C336" t="str">
            <v>Account 282 Line 50 Page 2</v>
          </cell>
        </row>
        <row r="337">
          <cell r="A337" t="str">
            <v>282170-ACC DEF FIT-AFUDC-GAS</v>
          </cell>
          <cell r="B337">
            <v>-125584.78</v>
          </cell>
          <cell r="C337" t="str">
            <v>Account 282 Line 50 Page 2</v>
          </cell>
        </row>
        <row r="338">
          <cell r="A338" t="str">
            <v>282180-ACC DEF FIT-AFUDC-ELEC</v>
          </cell>
          <cell r="B338">
            <v>-798945</v>
          </cell>
          <cell r="C338" t="str">
            <v>Account 282 Line 50 Page 2</v>
          </cell>
        </row>
        <row r="339">
          <cell r="A339" t="str">
            <v>282190-ACC DEF FIT-AFUDC-NONUTILITY</v>
          </cell>
          <cell r="B339">
            <v>22103.88</v>
          </cell>
          <cell r="C339" t="str">
            <v>Account 282 Line 50 Page 2</v>
          </cell>
        </row>
        <row r="340">
          <cell r="A340" t="str">
            <v>282210-ACC DEF FIT-POST RET-LIFE INS-</v>
          </cell>
          <cell r="B340">
            <v>37475</v>
          </cell>
          <cell r="C340" t="str">
            <v>Account 282 Line 50 Page 2</v>
          </cell>
        </row>
        <row r="341">
          <cell r="A341" t="str">
            <v>282220-ACC DEF FIT-POST RET-LIFE INS-</v>
          </cell>
          <cell r="B341">
            <v>61598</v>
          </cell>
          <cell r="C341" t="str">
            <v>Account 282 Line 50 Page 2</v>
          </cell>
        </row>
        <row r="342">
          <cell r="A342" t="str">
            <v>282240-ACC DEF FIT-METER INST COSTS-E</v>
          </cell>
          <cell r="B342">
            <v>-80051</v>
          </cell>
          <cell r="C342" t="str">
            <v>Account 282 Line 50 Page 2</v>
          </cell>
        </row>
        <row r="343">
          <cell r="A343" t="str">
            <v>282250-ACC DEF FIT-FAS 109</v>
          </cell>
          <cell r="B343">
            <v>-29561251</v>
          </cell>
          <cell r="C343" t="str">
            <v>Account 282 Line 50 Page 2</v>
          </cell>
        </row>
        <row r="344">
          <cell r="A344" t="str">
            <v>282260-ACCUM DEFERRED INCOME TAX</v>
          </cell>
          <cell r="B344">
            <v>1760693.74</v>
          </cell>
          <cell r="C344" t="str">
            <v>Account 282 Line 50 Page 2</v>
          </cell>
        </row>
        <row r="345">
          <cell r="A345" t="str">
            <v>282270-ACCUM DEFERRED INCOME TAX</v>
          </cell>
          <cell r="B345">
            <v>126965.05</v>
          </cell>
          <cell r="C345" t="str">
            <v>Account 282 Line 50 Page 2</v>
          </cell>
        </row>
        <row r="346">
          <cell r="A346" t="str">
            <v>282280-ACC DEF FIT-POST RET-HLTH CARE</v>
          </cell>
          <cell r="B346">
            <v>31036</v>
          </cell>
          <cell r="C346" t="str">
            <v>Account 282 Line 50 Page 2</v>
          </cell>
        </row>
        <row r="347">
          <cell r="A347" t="str">
            <v>282290-ACC DEF FIT-POST RET-HLTH CARE</v>
          </cell>
          <cell r="B347">
            <v>40353</v>
          </cell>
          <cell r="C347" t="str">
            <v>Account 282 Line 50 Page 2</v>
          </cell>
        </row>
        <row r="348">
          <cell r="A348" t="str">
            <v>282300-ACC DEF FIT-PENSION COSTS CAP-</v>
          </cell>
          <cell r="B348">
            <v>146577.75</v>
          </cell>
          <cell r="C348" t="str">
            <v>Account 282 Line 50 Page 2</v>
          </cell>
        </row>
        <row r="349">
          <cell r="A349" t="str">
            <v>282310-ACC DEF FIT-PENSION COSTS CAP-</v>
          </cell>
          <cell r="B349">
            <v>67979</v>
          </cell>
          <cell r="C349" t="str">
            <v>Account 282 Line 50 Page 2</v>
          </cell>
        </row>
        <row r="350">
          <cell r="A350" t="str">
            <v>282330-ACCUM DEFERRED INCOME TAX</v>
          </cell>
          <cell r="B350">
            <v>10571</v>
          </cell>
          <cell r="C350" t="str">
            <v>Account 282 Line 50 Page 2</v>
          </cell>
        </row>
        <row r="351">
          <cell r="A351" t="str">
            <v>282331-ACC DEF FIT - SECTION 481 DEF - ELEC</v>
          </cell>
          <cell r="B351">
            <v>-17209</v>
          </cell>
          <cell r="C351" t="str">
            <v>Account 282 Line 50 Page 2</v>
          </cell>
        </row>
        <row r="352">
          <cell r="A352" t="str">
            <v>282332-ACC DEF FIT - SECTION 481 DEF - GAS</v>
          </cell>
          <cell r="B352">
            <v>-9365</v>
          </cell>
          <cell r="C352" t="str">
            <v>Account 282 Line 50 Page 2</v>
          </cell>
        </row>
        <row r="353">
          <cell r="A353" t="str">
            <v>282334-ACC DEF FIT - KY INC TAX -ELEC</v>
          </cell>
          <cell r="B353">
            <v>734199.37</v>
          </cell>
          <cell r="C353" t="str">
            <v>Account 282 Line 50 Page 2</v>
          </cell>
        </row>
        <row r="354">
          <cell r="A354" t="str">
            <v>282335-ACC DEF FIT - KY INC TAX - GAS</v>
          </cell>
          <cell r="B354">
            <v>-481245.1</v>
          </cell>
          <cell r="C354" t="str">
            <v>Account 282 Line 50 Page 2</v>
          </cell>
        </row>
        <row r="355">
          <cell r="A355" t="str">
            <v>282336-ACC DEF FIT - KY INC TAX - N/U</v>
          </cell>
          <cell r="B355">
            <v>580613.68000000005</v>
          </cell>
          <cell r="C355" t="str">
            <v>Account 282 Line 50 Page 2</v>
          </cell>
        </row>
        <row r="356">
          <cell r="A356" t="str">
            <v>282337-ACC DEF FIT - SEC 174 - ELEC</v>
          </cell>
          <cell r="B356">
            <v>-1060743.3400000001</v>
          </cell>
          <cell r="C356" t="str">
            <v>Account 282 Line 50 Page 2</v>
          </cell>
        </row>
        <row r="357">
          <cell r="A357" t="str">
            <v>282338-ACC DEF FIT - SEC 174 - GAS</v>
          </cell>
          <cell r="B357">
            <v>-577216.72</v>
          </cell>
          <cell r="C357" t="str">
            <v>Account 282 Line 50 Page 2</v>
          </cell>
        </row>
        <row r="358">
          <cell r="A358" t="str">
            <v>282339-ACC DEF FIT - Gas Rate Case</v>
          </cell>
          <cell r="B358">
            <v>-115637.42</v>
          </cell>
          <cell r="C358" t="str">
            <v>Account 282 Line 50 Page 2</v>
          </cell>
        </row>
        <row r="359">
          <cell r="A359" t="str">
            <v>282341-ACC DEF FIT - CAPPED BENEFITS - ELEC</v>
          </cell>
          <cell r="B359">
            <v>-87094</v>
          </cell>
          <cell r="C359" t="str">
            <v>Account 282 Line 50 Page 2</v>
          </cell>
        </row>
        <row r="360">
          <cell r="A360" t="str">
            <v>282342-ACC DEF FIT - CAPPED BENEFITS - GAS</v>
          </cell>
          <cell r="B360">
            <v>-53379</v>
          </cell>
          <cell r="C360" t="str">
            <v>Account 282 Line 50 Page 2</v>
          </cell>
        </row>
        <row r="361">
          <cell r="A361" t="str">
            <v>282343-ACC DEF FIT-Red in Force - Gas</v>
          </cell>
          <cell r="B361">
            <v>-60219.49</v>
          </cell>
          <cell r="C361" t="str">
            <v>Account 282 Line 50 Page 2</v>
          </cell>
        </row>
        <row r="362">
          <cell r="A362" t="str">
            <v>282350-ACCUM DEFERRED INCOME TAX</v>
          </cell>
          <cell r="B362">
            <v>6523.79</v>
          </cell>
          <cell r="C362" t="str">
            <v>Account 282 Line 50 Page 2</v>
          </cell>
        </row>
        <row r="363">
          <cell r="A363" t="str">
            <v>282390-PROPERTY TAX CAP CWIP - FIT -</v>
          </cell>
          <cell r="B363">
            <v>41147</v>
          </cell>
          <cell r="C363" t="str">
            <v>Account 282 Line 50 Page 2</v>
          </cell>
        </row>
        <row r="364">
          <cell r="A364" t="str">
            <v>282510-ACC DEF SIT-LIB DEPR-UTIL OPER</v>
          </cell>
          <cell r="B364">
            <v>-4170396</v>
          </cell>
          <cell r="C364" t="str">
            <v>Account 282 Line 50 Page 2</v>
          </cell>
        </row>
        <row r="365">
          <cell r="A365" t="str">
            <v>282515-ACC DEF SIT - LIBER DEP - CHANGE OF ACCTING</v>
          </cell>
          <cell r="B365">
            <v>-3173</v>
          </cell>
          <cell r="C365" t="str">
            <v>Account 282 Line 50 Page 2</v>
          </cell>
        </row>
        <row r="366">
          <cell r="A366" t="str">
            <v>282520-ACC DEF SIT-LIB DEPR-UTIL OPER</v>
          </cell>
          <cell r="B366">
            <v>-4369454.9400000004</v>
          </cell>
          <cell r="C366" t="str">
            <v>Account 282 Line 50 Page 2</v>
          </cell>
        </row>
        <row r="367">
          <cell r="A367" t="str">
            <v>282525-ACC DEF SIT - LIBER DEP - CHANGE OF ACCTING</v>
          </cell>
          <cell r="B367">
            <v>-3173</v>
          </cell>
          <cell r="C367" t="str">
            <v>Account 282 Line 50 Page 2</v>
          </cell>
        </row>
        <row r="368">
          <cell r="A368" t="str">
            <v>282530-PROPERTY TAX CAP CWIP - SIT -</v>
          </cell>
          <cell r="B368">
            <v>3914</v>
          </cell>
          <cell r="C368" t="str">
            <v>Account 282 Line 50 Page 2</v>
          </cell>
        </row>
        <row r="369">
          <cell r="A369" t="str">
            <v>282560-PROPERTY TAX - GAS - SIT</v>
          </cell>
          <cell r="B369">
            <v>662</v>
          </cell>
          <cell r="C369" t="str">
            <v>Account 282 Line 50 Page 2</v>
          </cell>
        </row>
        <row r="370">
          <cell r="A370" t="str">
            <v>282570-ACC DEF SIT-PAYROLL TAXES CAP-</v>
          </cell>
          <cell r="B370">
            <v>-13701</v>
          </cell>
          <cell r="C370" t="str">
            <v>Account 282 Line 50 Page 2</v>
          </cell>
        </row>
        <row r="371">
          <cell r="A371" t="str">
            <v>282580-ACC DEF SIT-PAYROLL TAXES CAP-</v>
          </cell>
          <cell r="B371">
            <v>-30606</v>
          </cell>
          <cell r="C371" t="str">
            <v>Account 282 Line 50 Page 2</v>
          </cell>
        </row>
        <row r="372">
          <cell r="A372" t="str">
            <v>282610-ACC DEF SIT-TAX INTEREST CAP-G</v>
          </cell>
          <cell r="B372">
            <v>43434.22</v>
          </cell>
          <cell r="C372" t="str">
            <v>Account 282 Line 50 Page 2</v>
          </cell>
        </row>
        <row r="373">
          <cell r="A373" t="str">
            <v>282620-ACC DEF SIT-TAX INTEREST CAP-E</v>
          </cell>
          <cell r="B373">
            <v>217216.99</v>
          </cell>
          <cell r="C373" t="str">
            <v>Account 282 Line 50 Page 2</v>
          </cell>
        </row>
        <row r="374">
          <cell r="A374" t="str">
            <v>282630-PROPERTY TAX - ELEC - SIT</v>
          </cell>
          <cell r="B374">
            <v>951</v>
          </cell>
          <cell r="C374" t="str">
            <v>Account 282 Line 50 Page 2</v>
          </cell>
        </row>
        <row r="375">
          <cell r="A375" t="str">
            <v>282640-ACC DEF SIT-CIAC-GAS</v>
          </cell>
          <cell r="B375">
            <v>247423.18</v>
          </cell>
          <cell r="C375" t="str">
            <v>Account 282 Line 50 Page 2</v>
          </cell>
        </row>
        <row r="376">
          <cell r="A376" t="str">
            <v>282650-ACC DEF SIT-CIAC-ELECTRIC</v>
          </cell>
          <cell r="B376">
            <v>485971.89</v>
          </cell>
          <cell r="C376" t="str">
            <v>Account 282 Line 50 Page 2</v>
          </cell>
        </row>
        <row r="377">
          <cell r="A377" t="str">
            <v>282670-ACC DEF SIT-AFUDC-GAS</v>
          </cell>
          <cell r="B377">
            <v>-15590.98</v>
          </cell>
          <cell r="C377" t="str">
            <v>Account 282 Line 50 Page 2</v>
          </cell>
        </row>
        <row r="378">
          <cell r="A378" t="str">
            <v>282680-ACC DEF SIT-AFUDC-ELECTRIC</v>
          </cell>
          <cell r="B378">
            <v>-188905.63</v>
          </cell>
          <cell r="C378" t="str">
            <v>Account 282 Line 50 Page 2</v>
          </cell>
        </row>
        <row r="379">
          <cell r="A379" t="str">
            <v>282690-ACC DEF SIT-AFUDC-NONUTILITY</v>
          </cell>
          <cell r="B379">
            <v>5686.02</v>
          </cell>
          <cell r="C379" t="str">
            <v>Account 282 Line 50 Page 2</v>
          </cell>
        </row>
        <row r="380">
          <cell r="A380" t="str">
            <v>282710-ACC DEF SIT-POST RET-LIFE INS-</v>
          </cell>
          <cell r="B380">
            <v>5921</v>
          </cell>
          <cell r="C380" t="str">
            <v>Account 282 Line 50 Page 2</v>
          </cell>
        </row>
        <row r="381">
          <cell r="A381" t="str">
            <v>282720-ACC DEF SIT-POST RET-LIFE INS-</v>
          </cell>
          <cell r="B381">
            <v>9395</v>
          </cell>
          <cell r="C381" t="str">
            <v>Account 282 Line 50 Page 2</v>
          </cell>
        </row>
        <row r="382">
          <cell r="A382" t="str">
            <v>282750-ACC DEF SIT-FAS 109</v>
          </cell>
          <cell r="B382">
            <v>164378.94</v>
          </cell>
          <cell r="C382" t="str">
            <v>Account 282 Line 50 Page 2</v>
          </cell>
        </row>
        <row r="383">
          <cell r="A383" t="str">
            <v>282780-ACC DEF SIT-POST RET-HLTH CARE</v>
          </cell>
          <cell r="B383">
            <v>3487</v>
          </cell>
          <cell r="C383" t="str">
            <v>Account 282 Line 50 Page 2</v>
          </cell>
        </row>
        <row r="384">
          <cell r="A384" t="str">
            <v>282790-ACC DEF SIT-POST RET-HLTH CARE</v>
          </cell>
          <cell r="B384">
            <v>4484</v>
          </cell>
          <cell r="C384" t="str">
            <v>Account 282 Line 50 Page 2</v>
          </cell>
        </row>
        <row r="385">
          <cell r="A385" t="str">
            <v>282800-ACC DEF SIT-PENSION COSTS CAP-</v>
          </cell>
          <cell r="B385">
            <v>29171.86</v>
          </cell>
          <cell r="C385" t="str">
            <v>Account 282 Line 50 Page 2</v>
          </cell>
        </row>
        <row r="386">
          <cell r="A386" t="str">
            <v>282810-ACC DEF SIT-PENSION COSTS CAP-</v>
          </cell>
          <cell r="B386">
            <v>6625</v>
          </cell>
          <cell r="C386" t="str">
            <v>Account 282 Line 50 Page 2</v>
          </cell>
        </row>
        <row r="387">
          <cell r="A387" t="str">
            <v>282831-ACC DEF SIT - SECTION 481 DEF - ELEC</v>
          </cell>
          <cell r="B387">
            <v>-237</v>
          </cell>
          <cell r="C387" t="str">
            <v>Account 282 Line 50 Page 2</v>
          </cell>
        </row>
        <row r="388">
          <cell r="A388" t="str">
            <v>282832-ACC DEF SIT - SECTION 481 DEF - GAS</v>
          </cell>
          <cell r="B388">
            <v>-129</v>
          </cell>
          <cell r="C388" t="str">
            <v>Account 282 Line 50 Page 2</v>
          </cell>
        </row>
        <row r="389">
          <cell r="A389" t="str">
            <v>282834-ACC DEF SIT - KY INC TAX -ELEC</v>
          </cell>
          <cell r="B389">
            <v>257253.49</v>
          </cell>
          <cell r="C389" t="str">
            <v>Account 282 Line 50 Page 2</v>
          </cell>
        </row>
        <row r="390">
          <cell r="A390" t="str">
            <v>282835-ACC DEF SIT - KY INC TAX - GAS</v>
          </cell>
          <cell r="B390">
            <v>10700.62</v>
          </cell>
          <cell r="C390" t="str">
            <v>Account 282 Line 50 Page 2</v>
          </cell>
        </row>
        <row r="391">
          <cell r="A391" t="str">
            <v>282836-ACC DEF SIT - KY INC TAX - N/U</v>
          </cell>
          <cell r="B391">
            <v>435432.13</v>
          </cell>
          <cell r="C391" t="str">
            <v>Account 282 Line 50 Page 2</v>
          </cell>
        </row>
        <row r="392">
          <cell r="A392" t="str">
            <v>282837-ACC DEF SIT - SEC 174 - ELEC</v>
          </cell>
          <cell r="B392">
            <v>-14617.46</v>
          </cell>
          <cell r="C392" t="str">
            <v>Account 282 Line 50 Page 2</v>
          </cell>
        </row>
        <row r="393">
          <cell r="A393" t="str">
            <v>282838-ACC DEF SIT - SEC 174 - GAS</v>
          </cell>
          <cell r="B393">
            <v>-7954.36</v>
          </cell>
          <cell r="C393" t="str">
            <v>Account 282 Line 50 Page 2</v>
          </cell>
        </row>
        <row r="394">
          <cell r="A394" t="str">
            <v>282839-ACC DEF SIT - Gas Rate Case</v>
          </cell>
          <cell r="B394">
            <v>9846.08</v>
          </cell>
          <cell r="C394" t="str">
            <v>Account 282 Line 50 Page 2</v>
          </cell>
        </row>
        <row r="395">
          <cell r="A395" t="str">
            <v>282841-ACC DEF SIT - CAPPED BENEFITS - ELEC</v>
          </cell>
          <cell r="B395">
            <v>-1200</v>
          </cell>
          <cell r="C395" t="str">
            <v>Account 282 Line 50 Page 2</v>
          </cell>
        </row>
        <row r="396">
          <cell r="A396" t="str">
            <v>282842-ACC DEF SIT - CAPPED BENEFITS - GAS</v>
          </cell>
          <cell r="B396">
            <v>-735</v>
          </cell>
          <cell r="C396" t="str">
            <v>Account 282 Line 50 Page 2</v>
          </cell>
        </row>
        <row r="397">
          <cell r="A397" t="str">
            <v>282843-ACC DEF SIT-Red in Force - Gas</v>
          </cell>
          <cell r="B397">
            <v>7825.55</v>
          </cell>
          <cell r="C397" t="str">
            <v>Account 282 Line 50 Page 2</v>
          </cell>
        </row>
        <row r="398">
          <cell r="A398" t="str">
            <v>282850-ACCUM DEFERRED INCOME TAX</v>
          </cell>
          <cell r="B398">
            <v>-34444.25</v>
          </cell>
          <cell r="C398" t="str">
            <v>Account 282 Line 50 Page 2</v>
          </cell>
        </row>
        <row r="399">
          <cell r="A399" t="str">
            <v>282870-ACCUM DEFERRED INCOME TAX</v>
          </cell>
          <cell r="B399">
            <v>30382.32</v>
          </cell>
          <cell r="C399" t="str">
            <v>Account 282 Line 50 Page 2</v>
          </cell>
        </row>
        <row r="400">
          <cell r="A400" t="str">
            <v>283030-ACC DEF FIT-UNRECOV PURCH GAS</v>
          </cell>
          <cell r="B400">
            <v>-1164767.2</v>
          </cell>
          <cell r="C400" t="str">
            <v>Account 283/284 Line 50 Page 2</v>
          </cell>
        </row>
        <row r="401">
          <cell r="A401" t="str">
            <v>283050-ACC DEF FIT-DEF MISC ITEMS-GAS</v>
          </cell>
          <cell r="B401">
            <v>-7630</v>
          </cell>
          <cell r="C401" t="str">
            <v>Account 283/284 Line 50 Page 2</v>
          </cell>
        </row>
        <row r="402">
          <cell r="A402" t="str">
            <v>283060-ACC DEF FIT-DEF MISC ITEMS-ELE</v>
          </cell>
          <cell r="B402">
            <v>-8265</v>
          </cell>
          <cell r="C402" t="str">
            <v>Account 283/284 Line 50 Page 2</v>
          </cell>
        </row>
        <row r="403">
          <cell r="A403" t="str">
            <v>283150-ACC DEF FIT-CIS CAPITALIZED-GA</v>
          </cell>
          <cell r="B403">
            <v>108730.3</v>
          </cell>
          <cell r="C403" t="str">
            <v>Account 283/284 Line 50 Page 2</v>
          </cell>
        </row>
        <row r="404">
          <cell r="A404" t="str">
            <v>283160-ACC DEF FIT-CIS CAPITALIZED-EL</v>
          </cell>
          <cell r="B404">
            <v>108322.97</v>
          </cell>
          <cell r="C404" t="str">
            <v>Account 283/284 Line 50 Page 2</v>
          </cell>
        </row>
        <row r="405">
          <cell r="A405" t="str">
            <v>283170-ACC DEF FIT-IRIF COSTS-GAS</v>
          </cell>
          <cell r="B405">
            <v>-88260.55</v>
          </cell>
          <cell r="C405" t="str">
            <v>Account 283/284 Line 50 Page 2</v>
          </cell>
        </row>
        <row r="406">
          <cell r="A406" t="str">
            <v>283190-ACC DEF FIT-FAS 109 DEF FLOW T</v>
          </cell>
          <cell r="B406">
            <v>-972948.25</v>
          </cell>
          <cell r="C406" t="str">
            <v>Account 283/284 Line 50 Page 2</v>
          </cell>
        </row>
        <row r="407">
          <cell r="A407" t="str">
            <v>283300-ACC DEF FIT-LOSS HEDG TRANS 6</v>
          </cell>
          <cell r="B407">
            <v>-138203.75</v>
          </cell>
          <cell r="C407" t="str">
            <v>Account 283/284 Line 50 Page 2</v>
          </cell>
        </row>
        <row r="408">
          <cell r="A408" t="str">
            <v>283310-ACC DEF FIT-LOSS HEDG TRANS 6</v>
          </cell>
          <cell r="B408">
            <v>-181710.61</v>
          </cell>
          <cell r="C408" t="str">
            <v>Account 283/284 Line 50 Page 2</v>
          </cell>
        </row>
        <row r="409">
          <cell r="A409" t="str">
            <v>283320-ACC DEF FIT - Project CALEB</v>
          </cell>
          <cell r="B409">
            <v>-33562.49</v>
          </cell>
          <cell r="C409" t="str">
            <v>Account 283/284 Line 50 Page 2</v>
          </cell>
        </row>
        <row r="410">
          <cell r="A410" t="str">
            <v>283350-ACC DEF FIT-UNBILLED REV FUEL-</v>
          </cell>
          <cell r="B410">
            <v>1639552.58</v>
          </cell>
          <cell r="C410" t="str">
            <v>Account 283/284 Line 50 Page 2</v>
          </cell>
        </row>
        <row r="411">
          <cell r="A411" t="str">
            <v>283360-ACC DEF FIT-UNBILLED REV FUEL-</v>
          </cell>
          <cell r="B411">
            <v>-623309.01</v>
          </cell>
          <cell r="C411" t="str">
            <v>Account 283/284 Line 50 Page 2</v>
          </cell>
        </row>
        <row r="412">
          <cell r="A412" t="str">
            <v>283499-ACC DEF FIT - State Combined Rate change</v>
          </cell>
          <cell r="B412">
            <v>3310</v>
          </cell>
          <cell r="C412" t="str">
            <v>Account 283/284 Line 50 Page 2</v>
          </cell>
        </row>
        <row r="413">
          <cell r="A413" t="str">
            <v>283510-ACC DEF FIT - DSM PROGRAM COST</v>
          </cell>
          <cell r="B413">
            <v>213072.29</v>
          </cell>
          <cell r="C413" t="str">
            <v>Account 283/284 Line 50 Page 2</v>
          </cell>
        </row>
        <row r="414">
          <cell r="A414" t="str">
            <v>283720-ACC DEF FIT-DEFRD GAIN INTERCO</v>
          </cell>
          <cell r="B414">
            <v>-4979</v>
          </cell>
          <cell r="C414" t="str">
            <v>Account 283/284 Line 50 Page 2</v>
          </cell>
        </row>
        <row r="415">
          <cell r="A415" t="str">
            <v>283730-ACC DEF FIT-LOSS R/A DEBT 1ST</v>
          </cell>
          <cell r="B415">
            <v>-85717.66</v>
          </cell>
          <cell r="C415" t="str">
            <v>Account 283/284 Line 50 Page 2</v>
          </cell>
        </row>
        <row r="416">
          <cell r="A416" t="str">
            <v>283740-ACC DEF FIT-LOSS R/A DEBT 1ST</v>
          </cell>
          <cell r="B416">
            <v>-112702.22</v>
          </cell>
          <cell r="C416" t="str">
            <v>Account 283/284 Line 50 Page 2</v>
          </cell>
        </row>
        <row r="417">
          <cell r="A417" t="str">
            <v>283780-ACC DEF FIT-LOSS R/A DEBT GAS</v>
          </cell>
          <cell r="B417">
            <v>-102872.88</v>
          </cell>
          <cell r="C417" t="str">
            <v>Account 283/284 Line 50 Page 2</v>
          </cell>
        </row>
        <row r="418">
          <cell r="A418" t="str">
            <v>283790-ACC DEF FIT-LOSS R/A DEBT-ELEC</v>
          </cell>
          <cell r="B418">
            <v>-73722.64</v>
          </cell>
          <cell r="C418" t="str">
            <v>Account 283/284 Line 50 Page 2</v>
          </cell>
        </row>
        <row r="419">
          <cell r="A419" t="str">
            <v>283999-ACC DEF SIT - State Combined Rate Change</v>
          </cell>
          <cell r="B419">
            <v>-9453</v>
          </cell>
          <cell r="C419" t="str">
            <v>Account 283/284 Line 50 Page 2</v>
          </cell>
        </row>
        <row r="420">
          <cell r="A420" t="str">
            <v>284030-ACC DEF SIT-UNRECOV PURCH GAS</v>
          </cell>
          <cell r="B420">
            <v>-389739.13</v>
          </cell>
          <cell r="C420" t="str">
            <v>Account 283/284 Line 50 Page 2</v>
          </cell>
        </row>
        <row r="421">
          <cell r="A421" t="str">
            <v>284050-ACC DEF SIT-DEF MISC ITEMS -GA</v>
          </cell>
          <cell r="B421">
            <v>-1960</v>
          </cell>
          <cell r="C421" t="str">
            <v>Account 283/284 Line 50 Page 2</v>
          </cell>
        </row>
        <row r="422">
          <cell r="A422" t="str">
            <v>284060-ACC DEF SIT-DEF MISC ITEMS - E</v>
          </cell>
          <cell r="B422">
            <v>-2123</v>
          </cell>
          <cell r="C422" t="str">
            <v>Account 283/284 Line 50 Page 2</v>
          </cell>
        </row>
        <row r="423">
          <cell r="A423" t="str">
            <v>284150-ACC DEF SIT-CIS CAPITALIZED-GA</v>
          </cell>
          <cell r="B423">
            <v>-84027.73</v>
          </cell>
          <cell r="C423" t="str">
            <v>Account 283/284 Line 50 Page 2</v>
          </cell>
        </row>
        <row r="424">
          <cell r="A424" t="str">
            <v>284160-ACC DEF SIT-CIS CAPITALIZED-EL</v>
          </cell>
          <cell r="B424">
            <v>-94765.13</v>
          </cell>
          <cell r="C424" t="str">
            <v>Account 283/284 Line 50 Page 2</v>
          </cell>
        </row>
        <row r="425">
          <cell r="A425" t="str">
            <v>284170-ACC DEF SIT-IRIF COSTS-GAS</v>
          </cell>
          <cell r="B425">
            <v>-22675.43</v>
          </cell>
          <cell r="C425" t="str">
            <v>Account 283/284 Line 50 Page 2</v>
          </cell>
        </row>
        <row r="426">
          <cell r="A426" t="str">
            <v>284300-ACC DEF SIT-LOSS HEDG TRANS 6</v>
          </cell>
          <cell r="B426">
            <v>-42854.83</v>
          </cell>
          <cell r="C426" t="str">
            <v>Account 283/284 Line 50 Page 2</v>
          </cell>
        </row>
        <row r="427">
          <cell r="A427" t="str">
            <v>284310-ACC DEF SIT-LOSS HEDG TRANS 6</v>
          </cell>
          <cell r="B427">
            <v>-56346.1</v>
          </cell>
          <cell r="C427" t="str">
            <v>Account 283/284 Line 50 Page 2</v>
          </cell>
        </row>
        <row r="428">
          <cell r="A428" t="str">
            <v>284320-ACC DEF SIT - Project CALEB</v>
          </cell>
          <cell r="B428">
            <v>-8633.64</v>
          </cell>
          <cell r="C428" t="str">
            <v>Account 283/284 Line 50 Page 2</v>
          </cell>
        </row>
        <row r="429">
          <cell r="A429" t="str">
            <v>284350-ACC DEF SIT-UNBILLED REV FUEL-</v>
          </cell>
          <cell r="B429">
            <v>412742.31</v>
          </cell>
          <cell r="C429" t="str">
            <v>Account 283/284 Line 50 Page 2</v>
          </cell>
        </row>
        <row r="430">
          <cell r="A430" t="str">
            <v>284360-ACC DEF SIT-UNBILLED REV FUEL-</v>
          </cell>
          <cell r="B430">
            <v>-208829.44</v>
          </cell>
          <cell r="C430" t="str">
            <v>Account 283/284 Line 50 Page 2</v>
          </cell>
        </row>
        <row r="431">
          <cell r="A431" t="str">
            <v>284510-ACC DEF SIT - DSM PROGRAM COST</v>
          </cell>
          <cell r="B431">
            <v>45528.160000000003</v>
          </cell>
          <cell r="C431" t="str">
            <v>Account 283/284 Line 50 Page 2</v>
          </cell>
        </row>
        <row r="432">
          <cell r="A432" t="str">
            <v>284730-ACC DEF SIT-LOSS R/A DEBT 1ST</v>
          </cell>
          <cell r="B432">
            <v>-26327.759999999998</v>
          </cell>
          <cell r="C432" t="str">
            <v>Account 283/284 Line 50 Page 2</v>
          </cell>
        </row>
        <row r="433">
          <cell r="A433" t="str">
            <v>284740-ACC DEF SIT-LOSS R/A DEBT 1ST</v>
          </cell>
          <cell r="B433">
            <v>-34619.39</v>
          </cell>
          <cell r="C433" t="str">
            <v>Account 283/284 Line 50 Page 2</v>
          </cell>
        </row>
        <row r="434">
          <cell r="A434" t="str">
            <v>284780-ACC DEF SIT-LOSS R/A DEBT-GAS</v>
          </cell>
          <cell r="B434">
            <v>-36942.410000000003</v>
          </cell>
          <cell r="C434" t="str">
            <v>Account 283/284 Line 50 Page 2</v>
          </cell>
        </row>
        <row r="435">
          <cell r="A435" t="str">
            <v>284790-ACC DEF SIT-LOSS R/A DEBT-ELEC</v>
          </cell>
          <cell r="B435">
            <v>-114576.32000000001</v>
          </cell>
          <cell r="C435" t="str">
            <v>Account 283/284 Line 50 Page 2</v>
          </cell>
        </row>
        <row r="436">
          <cell r="A436" t="str">
            <v>975000-CHARGEBACKS</v>
          </cell>
          <cell r="B436">
            <v>-18030.509999999998</v>
          </cell>
        </row>
        <row r="437">
          <cell r="A437" t="str">
            <v>Grand Total</v>
          </cell>
          <cell r="B437">
            <v>1.7902857507579029E-7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8"/>
    <pageSetUpPr fitToPage="1"/>
  </sheetPr>
  <dimension ref="A1:J60"/>
  <sheetViews>
    <sheetView tabSelected="1" view="pageLayout" zoomScaleNormal="100" workbookViewId="0">
      <selection sqref="A1:F1"/>
    </sheetView>
  </sheetViews>
  <sheetFormatPr defaultColWidth="8.88671875" defaultRowHeight="13.2"/>
  <cols>
    <col min="1" max="1" width="10" style="28" customWidth="1"/>
    <col min="2" max="2" width="10.6640625" style="28" customWidth="1"/>
    <col min="3" max="3" width="21.88671875" style="28" customWidth="1"/>
    <col min="4" max="4" width="17.5546875" style="50" customWidth="1"/>
    <col min="5" max="5" width="1.33203125" style="50" customWidth="1"/>
    <col min="6" max="6" width="17.33203125" style="50" customWidth="1"/>
    <col min="7" max="7" width="1.44140625" style="50" customWidth="1"/>
    <col min="8" max="8" width="15.109375" style="50" customWidth="1"/>
    <col min="9" max="9" width="1.109375" style="50" customWidth="1"/>
    <col min="10" max="10" width="17.6640625" style="50" bestFit="1" customWidth="1"/>
    <col min="11" max="16384" width="8.88671875" style="28"/>
  </cols>
  <sheetData>
    <row r="1" spans="1:10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46"/>
      <c r="B2" s="46"/>
      <c r="C2" s="46"/>
      <c r="D2" s="51"/>
      <c r="E2" s="51"/>
      <c r="F2" s="51"/>
      <c r="G2" s="51"/>
      <c r="H2" s="51"/>
      <c r="I2" s="51"/>
      <c r="J2" s="51"/>
    </row>
    <row r="3" spans="1:10">
      <c r="A3" s="111" t="s">
        <v>1039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>
      <c r="A4" s="111" t="s">
        <v>5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0">
      <c r="A5" s="112" t="s">
        <v>1069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>
      <c r="A6" s="111" t="s">
        <v>64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>
      <c r="A7" s="46"/>
      <c r="B7" s="46"/>
      <c r="C7" s="46"/>
      <c r="D7" s="51"/>
      <c r="E7" s="51"/>
      <c r="F7" s="51"/>
      <c r="G7" s="51"/>
      <c r="H7" s="51"/>
      <c r="I7" s="51"/>
      <c r="J7" s="51"/>
    </row>
    <row r="8" spans="1:10">
      <c r="A8" s="46"/>
      <c r="B8" s="46"/>
      <c r="C8" s="46"/>
      <c r="D8" s="88" t="s">
        <v>1022</v>
      </c>
      <c r="E8" s="51"/>
      <c r="F8" s="88" t="s">
        <v>1023</v>
      </c>
      <c r="G8" s="51"/>
      <c r="H8" s="88" t="s">
        <v>1024</v>
      </c>
      <c r="I8" s="51"/>
      <c r="J8" s="88" t="s">
        <v>1025</v>
      </c>
    </row>
    <row r="9" spans="1:10">
      <c r="A9" s="46"/>
      <c r="B9" s="46"/>
      <c r="C9" s="46"/>
      <c r="D9" s="89" t="s">
        <v>1026</v>
      </c>
      <c r="E9" s="51"/>
      <c r="F9" s="89" t="s">
        <v>1026</v>
      </c>
      <c r="G9" s="51"/>
      <c r="H9" s="89" t="s">
        <v>1026</v>
      </c>
      <c r="I9" s="51"/>
      <c r="J9" s="89" t="s">
        <v>1027</v>
      </c>
    </row>
    <row r="10" spans="1:10">
      <c r="A10" s="58" t="s">
        <v>6</v>
      </c>
      <c r="B10" s="46"/>
      <c r="C10" s="46"/>
      <c r="D10" s="51"/>
      <c r="E10" s="51"/>
      <c r="F10" s="51"/>
      <c r="G10" s="51"/>
      <c r="H10" s="51"/>
      <c r="I10" s="51"/>
      <c r="J10" s="51"/>
    </row>
    <row r="11" spans="1:10">
      <c r="A11" s="109" t="s">
        <v>7</v>
      </c>
      <c r="B11" s="109"/>
      <c r="C11" s="109"/>
      <c r="D11" s="51">
        <v>1677235210</v>
      </c>
      <c r="E11" s="51"/>
      <c r="F11" s="51">
        <v>513508250</v>
      </c>
      <c r="G11" s="51"/>
      <c r="H11" s="51">
        <v>0</v>
      </c>
      <c r="I11" s="51"/>
      <c r="J11" s="51">
        <v>2190743460</v>
      </c>
    </row>
    <row r="12" spans="1:10">
      <c r="A12" s="109" t="s">
        <v>8</v>
      </c>
      <c r="B12" s="109"/>
      <c r="C12" s="109"/>
      <c r="D12" s="51">
        <v>83880577</v>
      </c>
      <c r="E12" s="51"/>
      <c r="F12" s="51">
        <v>25509760</v>
      </c>
      <c r="G12" s="51"/>
      <c r="H12" s="51">
        <v>0</v>
      </c>
      <c r="I12" s="51"/>
      <c r="J12" s="51">
        <v>109390337</v>
      </c>
    </row>
    <row r="13" spans="1:10">
      <c r="A13" s="109" t="s">
        <v>1052</v>
      </c>
      <c r="B13" s="109"/>
      <c r="C13" s="109"/>
      <c r="D13" s="81">
        <v>-857314792</v>
      </c>
      <c r="E13" s="51"/>
      <c r="F13" s="81">
        <v>-162904403</v>
      </c>
      <c r="G13" s="51"/>
      <c r="H13" s="81">
        <v>-11808972</v>
      </c>
      <c r="I13" s="51"/>
      <c r="J13" s="51">
        <v>-1032028167</v>
      </c>
    </row>
    <row r="14" spans="1:10">
      <c r="A14" s="109" t="s">
        <v>9</v>
      </c>
      <c r="B14" s="109"/>
      <c r="C14" s="109"/>
      <c r="D14" s="76">
        <v>903800995</v>
      </c>
      <c r="E14" s="51"/>
      <c r="F14" s="76">
        <v>376113607</v>
      </c>
      <c r="G14" s="51"/>
      <c r="H14" s="76">
        <v>-11808972</v>
      </c>
      <c r="I14" s="51"/>
      <c r="J14" s="76">
        <v>1268105630</v>
      </c>
    </row>
    <row r="15" spans="1:10">
      <c r="A15" s="46"/>
      <c r="B15" s="46"/>
      <c r="C15" s="46"/>
      <c r="D15" s="51"/>
      <c r="E15" s="51"/>
      <c r="F15" s="51"/>
      <c r="G15" s="51"/>
      <c r="H15" s="51"/>
      <c r="I15" s="51"/>
      <c r="J15" s="51"/>
    </row>
    <row r="16" spans="1:10">
      <c r="A16" s="109" t="s">
        <v>10</v>
      </c>
      <c r="B16" s="109"/>
      <c r="C16" s="109"/>
      <c r="D16" s="51">
        <v>0</v>
      </c>
      <c r="E16" s="51"/>
      <c r="F16" s="51">
        <v>0</v>
      </c>
      <c r="G16" s="51"/>
      <c r="H16" s="51">
        <v>264016</v>
      </c>
      <c r="I16" s="51"/>
      <c r="J16" s="51">
        <v>264016</v>
      </c>
    </row>
    <row r="17" spans="1:10">
      <c r="A17" s="109" t="s">
        <v>11</v>
      </c>
      <c r="B17" s="109"/>
      <c r="C17" s="109"/>
      <c r="D17" s="51">
        <v>0</v>
      </c>
      <c r="E17" s="51"/>
      <c r="F17" s="51">
        <v>0</v>
      </c>
      <c r="G17" s="51"/>
      <c r="H17" s="51">
        <v>1500</v>
      </c>
      <c r="I17" s="51"/>
      <c r="J17" s="51">
        <v>1500</v>
      </c>
    </row>
    <row r="18" spans="1:10">
      <c r="A18" s="72" t="s">
        <v>1042</v>
      </c>
      <c r="B18" s="72"/>
      <c r="C18" s="72"/>
      <c r="D18" s="51">
        <v>0</v>
      </c>
      <c r="E18" s="51"/>
      <c r="F18" s="51">
        <v>0</v>
      </c>
      <c r="G18" s="51"/>
      <c r="H18" s="51">
        <v>1184266</v>
      </c>
      <c r="I18" s="51"/>
      <c r="J18" s="51">
        <v>1184266</v>
      </c>
    </row>
    <row r="19" spans="1:10">
      <c r="A19" s="108" t="s">
        <v>1068</v>
      </c>
      <c r="B19" s="108"/>
      <c r="C19" s="108"/>
      <c r="D19" s="51">
        <v>0</v>
      </c>
      <c r="E19" s="51"/>
      <c r="F19" s="51">
        <v>0</v>
      </c>
      <c r="G19" s="51"/>
      <c r="H19" s="51">
        <v>318333</v>
      </c>
      <c r="I19" s="51"/>
      <c r="J19" s="51">
        <v>318333</v>
      </c>
    </row>
    <row r="20" spans="1:10">
      <c r="A20" s="109" t="s">
        <v>1034</v>
      </c>
      <c r="B20" s="109"/>
      <c r="C20" s="109"/>
      <c r="D20" s="76">
        <v>0</v>
      </c>
      <c r="E20" s="51"/>
      <c r="F20" s="76">
        <v>0</v>
      </c>
      <c r="G20" s="51"/>
      <c r="H20" s="76">
        <v>1768115</v>
      </c>
      <c r="I20" s="51"/>
      <c r="J20" s="76">
        <v>1768115</v>
      </c>
    </row>
    <row r="21" spans="1:10">
      <c r="A21" s="46"/>
      <c r="B21" s="46"/>
      <c r="C21" s="46"/>
      <c r="D21" s="51"/>
      <c r="E21" s="51"/>
      <c r="F21" s="51"/>
      <c r="G21" s="51"/>
      <c r="H21" s="51"/>
      <c r="I21" s="51"/>
      <c r="J21" s="51"/>
    </row>
    <row r="22" spans="1:10">
      <c r="A22" s="46" t="s">
        <v>12</v>
      </c>
      <c r="B22" s="46"/>
      <c r="C22" s="46"/>
      <c r="D22" s="51">
        <v>1263132</v>
      </c>
      <c r="E22" s="51"/>
      <c r="F22" s="51">
        <v>518595</v>
      </c>
      <c r="G22" s="51"/>
      <c r="H22" s="51">
        <v>-94581</v>
      </c>
      <c r="I22" s="51"/>
      <c r="J22" s="51">
        <v>1687146</v>
      </c>
    </row>
    <row r="23" spans="1:10">
      <c r="A23" s="109" t="s">
        <v>13</v>
      </c>
      <c r="B23" s="109"/>
      <c r="C23" s="46"/>
      <c r="D23" s="51">
        <v>0</v>
      </c>
      <c r="E23" s="51"/>
      <c r="F23" s="51">
        <v>0</v>
      </c>
      <c r="G23" s="51"/>
      <c r="H23" s="51">
        <v>0</v>
      </c>
      <c r="I23" s="51"/>
      <c r="J23" s="51">
        <v>0</v>
      </c>
    </row>
    <row r="24" spans="1:10">
      <c r="A24" s="46" t="s">
        <v>1032</v>
      </c>
      <c r="B24" s="46"/>
      <c r="C24" s="46"/>
      <c r="D24" s="51">
        <v>0</v>
      </c>
      <c r="E24" s="51"/>
      <c r="F24" s="51">
        <v>0</v>
      </c>
      <c r="G24" s="51"/>
      <c r="H24" s="51">
        <v>0</v>
      </c>
      <c r="I24" s="51"/>
      <c r="J24" s="51">
        <v>0</v>
      </c>
    </row>
    <row r="25" spans="1:10">
      <c r="A25" s="77" t="s">
        <v>1033</v>
      </c>
      <c r="B25" s="77"/>
      <c r="C25" s="77"/>
      <c r="D25" s="51">
        <v>2277738</v>
      </c>
      <c r="E25" s="51"/>
      <c r="F25" s="51">
        <v>640607</v>
      </c>
      <c r="G25" s="51"/>
      <c r="H25" s="51">
        <v>0</v>
      </c>
      <c r="I25" s="51"/>
      <c r="J25" s="51">
        <v>2918345</v>
      </c>
    </row>
    <row r="26" spans="1:10">
      <c r="A26" s="72" t="s">
        <v>632</v>
      </c>
      <c r="B26" s="72"/>
      <c r="C26" s="72"/>
      <c r="D26" s="51">
        <v>614175</v>
      </c>
      <c r="E26" s="51"/>
      <c r="F26" s="51">
        <v>252157</v>
      </c>
      <c r="G26" s="51"/>
      <c r="H26" s="51">
        <v>-45988</v>
      </c>
      <c r="I26" s="51"/>
      <c r="J26" s="51">
        <v>820344</v>
      </c>
    </row>
    <row r="27" spans="1:10">
      <c r="A27" s="109" t="s">
        <v>1053</v>
      </c>
      <c r="B27" s="109"/>
      <c r="C27" s="109"/>
      <c r="D27" s="51">
        <v>-182277</v>
      </c>
      <c r="E27" s="51"/>
      <c r="F27" s="51">
        <v>-51265</v>
      </c>
      <c r="G27" s="51"/>
      <c r="H27" s="51">
        <v>0</v>
      </c>
      <c r="I27" s="51"/>
      <c r="J27" s="51">
        <v>-233542</v>
      </c>
    </row>
    <row r="28" spans="1:10">
      <c r="A28" s="109" t="s">
        <v>15</v>
      </c>
      <c r="B28" s="109"/>
      <c r="C28" s="109"/>
      <c r="D28" s="51">
        <v>25760177</v>
      </c>
      <c r="E28" s="51"/>
      <c r="F28" s="51">
        <v>10576165</v>
      </c>
      <c r="G28" s="51"/>
      <c r="H28" s="51">
        <v>-1928882</v>
      </c>
      <c r="I28" s="51"/>
      <c r="J28" s="51">
        <v>34407460</v>
      </c>
    </row>
    <row r="29" spans="1:10">
      <c r="A29" s="109" t="s">
        <v>16</v>
      </c>
      <c r="B29" s="109"/>
      <c r="C29" s="109"/>
      <c r="D29" s="51">
        <v>2853773</v>
      </c>
      <c r="E29" s="51"/>
      <c r="F29" s="51">
        <v>1171652</v>
      </c>
      <c r="G29" s="51"/>
      <c r="H29" s="51">
        <v>-213686</v>
      </c>
      <c r="I29" s="51"/>
      <c r="J29" s="51">
        <v>3811739</v>
      </c>
    </row>
    <row r="30" spans="1:10">
      <c r="A30" s="109" t="s">
        <v>17</v>
      </c>
      <c r="B30" s="109"/>
      <c r="C30" s="46"/>
      <c r="D30" s="51">
        <v>18664613</v>
      </c>
      <c r="E30" s="51"/>
      <c r="F30" s="51">
        <v>1255419</v>
      </c>
      <c r="G30" s="51"/>
      <c r="H30" s="51">
        <v>2331493</v>
      </c>
      <c r="I30" s="51"/>
      <c r="J30" s="51">
        <v>22251525</v>
      </c>
    </row>
    <row r="31" spans="1:10">
      <c r="A31" s="72" t="s">
        <v>411</v>
      </c>
      <c r="B31" s="72"/>
      <c r="C31" s="46"/>
      <c r="D31" s="51">
        <v>0</v>
      </c>
      <c r="E31" s="51"/>
      <c r="F31" s="51">
        <v>2958880</v>
      </c>
      <c r="G31" s="51"/>
      <c r="H31" s="51">
        <v>0</v>
      </c>
      <c r="I31" s="51"/>
      <c r="J31" s="51">
        <v>2958880</v>
      </c>
    </row>
    <row r="32" spans="1:10">
      <c r="A32" s="109" t="s">
        <v>18</v>
      </c>
      <c r="B32" s="109"/>
      <c r="C32" s="109"/>
      <c r="D32" s="51">
        <v>17302323</v>
      </c>
      <c r="E32" s="51"/>
      <c r="F32" s="51">
        <v>312466</v>
      </c>
      <c r="G32" s="51"/>
      <c r="H32" s="51">
        <v>0</v>
      </c>
      <c r="I32" s="51"/>
      <c r="J32" s="51">
        <v>17614789</v>
      </c>
    </row>
    <row r="33" spans="1:10">
      <c r="A33" s="109" t="s">
        <v>19</v>
      </c>
      <c r="B33" s="109"/>
      <c r="C33" s="109"/>
      <c r="D33" s="51">
        <v>0</v>
      </c>
      <c r="E33" s="51"/>
      <c r="F33" s="51">
        <v>0</v>
      </c>
      <c r="G33" s="51"/>
      <c r="H33" s="51">
        <v>0</v>
      </c>
      <c r="I33" s="51"/>
      <c r="J33" s="51">
        <v>0</v>
      </c>
    </row>
    <row r="34" spans="1:10">
      <c r="A34" s="109" t="s">
        <v>20</v>
      </c>
      <c r="B34" s="109"/>
      <c r="C34" s="109"/>
      <c r="D34" s="51">
        <v>950200</v>
      </c>
      <c r="E34" s="51"/>
      <c r="F34" s="51">
        <v>17160</v>
      </c>
      <c r="G34" s="51"/>
      <c r="H34" s="51">
        <v>0</v>
      </c>
      <c r="I34" s="51"/>
      <c r="J34" s="51">
        <v>967360</v>
      </c>
    </row>
    <row r="35" spans="1:10">
      <c r="A35" s="109" t="s">
        <v>21</v>
      </c>
      <c r="B35" s="109"/>
      <c r="C35" s="46"/>
      <c r="D35" s="51">
        <v>333785</v>
      </c>
      <c r="E35" s="51"/>
      <c r="F35" s="51">
        <v>158016</v>
      </c>
      <c r="G35" s="51"/>
      <c r="H35" s="51">
        <v>0</v>
      </c>
      <c r="I35" s="51"/>
      <c r="J35" s="51">
        <v>491801</v>
      </c>
    </row>
    <row r="36" spans="1:10">
      <c r="A36" s="109" t="s">
        <v>720</v>
      </c>
      <c r="B36" s="109"/>
      <c r="C36" s="46"/>
      <c r="D36" s="51">
        <v>31208</v>
      </c>
      <c r="E36" s="51"/>
      <c r="F36" s="51">
        <v>0</v>
      </c>
      <c r="G36" s="51"/>
      <c r="H36" s="51">
        <v>0</v>
      </c>
      <c r="I36" s="51"/>
      <c r="J36" s="51">
        <v>31208</v>
      </c>
    </row>
    <row r="37" spans="1:10">
      <c r="A37" s="72" t="s">
        <v>14</v>
      </c>
      <c r="B37" s="72"/>
      <c r="C37" s="46"/>
      <c r="D37" s="51">
        <v>1125387</v>
      </c>
      <c r="E37" s="51"/>
      <c r="F37" s="51">
        <v>0</v>
      </c>
      <c r="G37" s="51"/>
      <c r="H37" s="51">
        <v>0</v>
      </c>
      <c r="I37" s="51"/>
      <c r="J37" s="51">
        <v>1125387</v>
      </c>
    </row>
    <row r="38" spans="1:10">
      <c r="A38" s="72" t="s">
        <v>568</v>
      </c>
      <c r="B38" s="72"/>
      <c r="C38" s="46"/>
      <c r="D38" s="51">
        <v>0</v>
      </c>
      <c r="E38" s="51"/>
      <c r="F38" s="51">
        <v>0</v>
      </c>
      <c r="G38" s="51"/>
      <c r="H38" s="51">
        <v>0</v>
      </c>
      <c r="I38" s="51"/>
      <c r="J38" s="51">
        <v>0</v>
      </c>
    </row>
    <row r="39" spans="1:10">
      <c r="A39" s="109" t="s">
        <v>379</v>
      </c>
      <c r="B39" s="109"/>
      <c r="C39" s="109"/>
      <c r="D39" s="51">
        <v>2507390</v>
      </c>
      <c r="E39" s="51"/>
      <c r="F39" s="51">
        <v>0</v>
      </c>
      <c r="G39" s="51"/>
      <c r="H39" s="51">
        <v>0</v>
      </c>
      <c r="I39" s="51"/>
      <c r="J39" s="51">
        <v>2507390</v>
      </c>
    </row>
    <row r="40" spans="1:10">
      <c r="A40" s="72" t="s">
        <v>1037</v>
      </c>
      <c r="B40" s="72"/>
      <c r="C40" s="72"/>
      <c r="D40" s="51">
        <v>2500</v>
      </c>
      <c r="E40" s="51"/>
      <c r="F40" s="51">
        <v>0</v>
      </c>
      <c r="G40" s="51"/>
      <c r="H40" s="51">
        <v>0</v>
      </c>
      <c r="I40" s="51"/>
      <c r="J40" s="51">
        <v>2500</v>
      </c>
    </row>
    <row r="41" spans="1:10">
      <c r="A41" s="109" t="s">
        <v>22</v>
      </c>
      <c r="B41" s="109"/>
      <c r="C41" s="109"/>
      <c r="D41" s="76">
        <v>73504124</v>
      </c>
      <c r="E41" s="51"/>
      <c r="F41" s="76">
        <v>17809852</v>
      </c>
      <c r="G41" s="51"/>
      <c r="H41" s="76">
        <v>48356</v>
      </c>
      <c r="I41" s="51"/>
      <c r="J41" s="76">
        <v>91362332</v>
      </c>
    </row>
    <row r="42" spans="1:10">
      <c r="A42" s="46"/>
      <c r="B42" s="46"/>
      <c r="C42" s="46"/>
      <c r="D42" s="51"/>
      <c r="E42" s="51"/>
      <c r="F42" s="51"/>
      <c r="G42" s="51"/>
      <c r="H42" s="51"/>
      <c r="I42" s="51"/>
      <c r="J42" s="51"/>
    </row>
    <row r="43" spans="1:10">
      <c r="A43" s="109" t="s">
        <v>23</v>
      </c>
      <c r="B43" s="109"/>
      <c r="C43" s="109"/>
      <c r="D43" s="51">
        <v>1556168</v>
      </c>
      <c r="E43" s="51"/>
      <c r="F43" s="51">
        <v>638904</v>
      </c>
      <c r="G43" s="51"/>
      <c r="H43" s="51">
        <v>-116523</v>
      </c>
      <c r="I43" s="51"/>
      <c r="J43" s="51">
        <v>2078549</v>
      </c>
    </row>
    <row r="44" spans="1:10">
      <c r="A44" s="109" t="s">
        <v>24</v>
      </c>
      <c r="B44" s="109"/>
      <c r="C44" s="109"/>
      <c r="D44" s="51">
        <v>114141394</v>
      </c>
      <c r="E44" s="51"/>
      <c r="F44" s="51">
        <v>13466800</v>
      </c>
      <c r="G44" s="51"/>
      <c r="H44" s="51">
        <v>0</v>
      </c>
      <c r="I44" s="51"/>
      <c r="J44" s="51">
        <v>127608194</v>
      </c>
    </row>
    <row r="45" spans="1:10">
      <c r="A45" s="109" t="s">
        <v>25</v>
      </c>
      <c r="B45" s="109"/>
      <c r="C45" s="109"/>
      <c r="D45" s="51">
        <v>217197</v>
      </c>
      <c r="E45" s="51"/>
      <c r="F45" s="51">
        <v>89173</v>
      </c>
      <c r="G45" s="51"/>
      <c r="H45" s="51">
        <v>-16263</v>
      </c>
      <c r="I45" s="51"/>
      <c r="J45" s="51">
        <v>290107</v>
      </c>
    </row>
    <row r="46" spans="1:10">
      <c r="A46" s="109" t="s">
        <v>26</v>
      </c>
      <c r="B46" s="109"/>
      <c r="C46" s="109"/>
      <c r="D46" s="51">
        <v>-66</v>
      </c>
      <c r="E46" s="51"/>
      <c r="F46" s="51">
        <v>-20</v>
      </c>
      <c r="G46" s="51"/>
      <c r="H46" s="51">
        <v>0</v>
      </c>
      <c r="I46" s="51"/>
      <c r="J46" s="51">
        <v>-86</v>
      </c>
    </row>
    <row r="47" spans="1:10">
      <c r="A47" s="109" t="s">
        <v>27</v>
      </c>
      <c r="B47" s="109"/>
      <c r="C47" s="109"/>
      <c r="D47" s="51">
        <v>0</v>
      </c>
      <c r="E47" s="51"/>
      <c r="F47" s="51">
        <v>0</v>
      </c>
      <c r="G47" s="51"/>
      <c r="H47" s="51">
        <v>0</v>
      </c>
      <c r="I47" s="51"/>
      <c r="J47" s="51">
        <v>0</v>
      </c>
    </row>
    <row r="48" spans="1:10">
      <c r="A48" s="109" t="s">
        <v>28</v>
      </c>
      <c r="B48" s="109"/>
      <c r="C48" s="109"/>
      <c r="D48" s="51">
        <v>1797561</v>
      </c>
      <c r="E48" s="51"/>
      <c r="F48" s="51">
        <v>738011</v>
      </c>
      <c r="G48" s="51"/>
      <c r="H48" s="51">
        <v>-134599</v>
      </c>
      <c r="I48" s="51"/>
      <c r="J48" s="51">
        <v>2400973</v>
      </c>
    </row>
    <row r="49" spans="1:10">
      <c r="A49" s="109" t="s">
        <v>29</v>
      </c>
      <c r="B49" s="109"/>
      <c r="C49" s="109"/>
      <c r="D49" s="51">
        <v>889755</v>
      </c>
      <c r="E49" s="51"/>
      <c r="F49" s="51">
        <v>365300</v>
      </c>
      <c r="G49" s="51"/>
      <c r="H49" s="51">
        <v>-66623</v>
      </c>
      <c r="I49" s="51"/>
      <c r="J49" s="51">
        <v>1188432</v>
      </c>
    </row>
    <row r="50" spans="1:10">
      <c r="A50" s="109" t="s">
        <v>30</v>
      </c>
      <c r="B50" s="109"/>
      <c r="C50" s="109"/>
      <c r="D50" s="51">
        <v>42448168</v>
      </c>
      <c r="E50" s="51"/>
      <c r="F50" s="51">
        <v>15913279</v>
      </c>
      <c r="G50" s="51"/>
      <c r="H50" s="51">
        <v>0</v>
      </c>
      <c r="I50" s="51"/>
      <c r="J50" s="51">
        <v>58361447</v>
      </c>
    </row>
    <row r="51" spans="1:10">
      <c r="A51" s="109" t="s">
        <v>31</v>
      </c>
      <c r="B51" s="109"/>
      <c r="C51" s="109"/>
      <c r="D51" s="51">
        <v>0</v>
      </c>
      <c r="E51" s="51"/>
      <c r="F51" s="81">
        <v>-219763</v>
      </c>
      <c r="G51" s="51"/>
      <c r="H51" s="51">
        <v>0</v>
      </c>
      <c r="I51" s="51"/>
      <c r="J51" s="51">
        <v>-219763</v>
      </c>
    </row>
    <row r="52" spans="1:10">
      <c r="A52" s="109" t="s">
        <v>32</v>
      </c>
      <c r="B52" s="109"/>
      <c r="C52" s="46"/>
      <c r="D52" s="76">
        <v>161050177</v>
      </c>
      <c r="E52" s="51"/>
      <c r="F52" s="76">
        <v>30991684</v>
      </c>
      <c r="G52" s="51">
        <v>0</v>
      </c>
      <c r="H52" s="76">
        <v>-334008</v>
      </c>
      <c r="I52" s="51"/>
      <c r="J52" s="76">
        <v>191707853</v>
      </c>
    </row>
    <row r="53" spans="1:10">
      <c r="A53" s="46"/>
      <c r="B53" s="46"/>
      <c r="C53" s="46"/>
      <c r="D53" s="51"/>
      <c r="E53" s="51"/>
      <c r="F53" s="51"/>
      <c r="G53" s="51"/>
      <c r="H53" s="51"/>
      <c r="I53" s="51"/>
      <c r="J53" s="51"/>
    </row>
    <row r="54" spans="1:10" ht="13.8" thickBot="1">
      <c r="A54" s="109" t="s">
        <v>33</v>
      </c>
      <c r="B54" s="109"/>
      <c r="C54" s="109"/>
      <c r="D54" s="90">
        <v>1138355296</v>
      </c>
      <c r="E54" s="51"/>
      <c r="F54" s="90">
        <v>424915143</v>
      </c>
      <c r="G54" s="51"/>
      <c r="H54" s="90">
        <v>-10326509</v>
      </c>
      <c r="I54" s="51"/>
      <c r="J54" s="90">
        <v>1552943930</v>
      </c>
    </row>
    <row r="55" spans="1:10" ht="13.8" thickTop="1">
      <c r="A55" s="46"/>
      <c r="B55" s="46"/>
      <c r="C55" s="46"/>
      <c r="D55" s="51"/>
      <c r="E55" s="51"/>
      <c r="F55" s="51"/>
      <c r="G55" s="51"/>
      <c r="H55" s="51"/>
      <c r="I55" s="51"/>
      <c r="J55" s="51"/>
    </row>
    <row r="56" spans="1:10">
      <c r="A56" s="46"/>
      <c r="B56" s="46"/>
      <c r="C56" s="46"/>
      <c r="D56" s="51"/>
      <c r="E56" s="51"/>
      <c r="F56" s="51"/>
      <c r="G56" s="51"/>
      <c r="H56" s="51"/>
      <c r="I56" s="51"/>
      <c r="J56" s="51"/>
    </row>
    <row r="57" spans="1:10">
      <c r="A57" s="46"/>
      <c r="B57" s="46"/>
      <c r="C57" s="46"/>
      <c r="D57" s="80"/>
      <c r="E57" s="51"/>
      <c r="F57" s="51"/>
      <c r="G57" s="51"/>
      <c r="H57" s="51"/>
      <c r="I57" s="51"/>
      <c r="J57" s="51"/>
    </row>
    <row r="58" spans="1:10">
      <c r="A58" s="46"/>
      <c r="B58" s="46"/>
      <c r="C58" s="46"/>
      <c r="D58" s="80"/>
      <c r="E58" s="51"/>
      <c r="F58" s="51"/>
      <c r="G58" s="51"/>
      <c r="H58" s="51"/>
      <c r="I58" s="51"/>
      <c r="J58" s="51"/>
    </row>
    <row r="59" spans="1:10">
      <c r="A59" s="46"/>
      <c r="B59" s="46"/>
      <c r="C59" s="46"/>
      <c r="D59" s="80"/>
      <c r="E59" s="51"/>
      <c r="F59" s="51"/>
      <c r="G59" s="51"/>
      <c r="H59" s="51"/>
      <c r="I59" s="51"/>
      <c r="J59" s="51"/>
    </row>
    <row r="60" spans="1:10">
      <c r="D60" s="56"/>
    </row>
  </sheetData>
  <mergeCells count="35">
    <mergeCell ref="A41:C41"/>
    <mergeCell ref="A1:J1"/>
    <mergeCell ref="A3:J3"/>
    <mergeCell ref="A4:J4"/>
    <mergeCell ref="A5:J5"/>
    <mergeCell ref="A16:C16"/>
    <mergeCell ref="A17:C17"/>
    <mergeCell ref="A20:C20"/>
    <mergeCell ref="A11:C11"/>
    <mergeCell ref="A12:C12"/>
    <mergeCell ref="A13:C13"/>
    <mergeCell ref="A14:C14"/>
    <mergeCell ref="A6:J6"/>
    <mergeCell ref="A28:C28"/>
    <mergeCell ref="A34:C34"/>
    <mergeCell ref="A35:B35"/>
    <mergeCell ref="A36:B36"/>
    <mergeCell ref="A23:B23"/>
    <mergeCell ref="A27:C27"/>
    <mergeCell ref="A29:C29"/>
    <mergeCell ref="A30:B30"/>
    <mergeCell ref="A32:C32"/>
    <mergeCell ref="A48:C48"/>
    <mergeCell ref="A54:C54"/>
    <mergeCell ref="A49:C49"/>
    <mergeCell ref="A50:C50"/>
    <mergeCell ref="A51:C51"/>
    <mergeCell ref="A52:B52"/>
    <mergeCell ref="A39:C39"/>
    <mergeCell ref="A46:C46"/>
    <mergeCell ref="A47:C47"/>
    <mergeCell ref="A43:C43"/>
    <mergeCell ref="A44:C44"/>
    <mergeCell ref="A45:C45"/>
    <mergeCell ref="A33:C33"/>
  </mergeCells>
  <phoneticPr fontId="0" type="noConversion"/>
  <printOptions horizontalCentered="1"/>
  <pageMargins left="0.75" right="0.75" top="1" bottom="1" header="0.5" footer="0.5"/>
  <pageSetup scale="78" orientation="portrait" r:id="rId1"/>
  <headerFooter alignWithMargins="0">
    <oddHeader>&amp;R&amp;"Times New Roman,Bold"&amp;11KyPSC Case No. 2018-00036
STAFF-DR-01-001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38"/>
    <pageSetUpPr fitToPage="1"/>
  </sheetPr>
  <dimension ref="A1:J56"/>
  <sheetViews>
    <sheetView tabSelected="1" view="pageLayout" zoomScaleNormal="100" workbookViewId="0">
      <selection sqref="A1:F1"/>
    </sheetView>
  </sheetViews>
  <sheetFormatPr defaultColWidth="8.88671875" defaultRowHeight="13.2"/>
  <cols>
    <col min="1" max="1" width="8.88671875" style="10" customWidth="1"/>
    <col min="2" max="2" width="10.6640625" style="10" customWidth="1"/>
    <col min="3" max="3" width="39.44140625" style="10" customWidth="1"/>
    <col min="4" max="4" width="16.5546875" style="10" bestFit="1" customWidth="1"/>
    <col min="5" max="5" width="1.33203125" style="10" customWidth="1"/>
    <col min="6" max="6" width="14.5546875" style="10" customWidth="1"/>
    <col min="7" max="7" width="1.109375" style="10" customWidth="1"/>
    <col min="8" max="8" width="15.44140625" style="10" customWidth="1"/>
    <col min="9" max="9" width="1.44140625" style="10" customWidth="1"/>
    <col min="10" max="10" width="17.33203125" style="10" bestFit="1" customWidth="1"/>
    <col min="11" max="16384" width="8.88671875" style="10"/>
  </cols>
  <sheetData>
    <row r="1" spans="1:10" s="28" customFormat="1">
      <c r="A1" s="110" t="s">
        <v>1035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28" customFormat="1"/>
    <row r="3" spans="1:10" s="28" customFormat="1">
      <c r="A3" s="111" t="s">
        <v>1039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28" customFormat="1">
      <c r="A4" s="115" t="s">
        <v>65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28" customFormat="1">
      <c r="A5" s="112" t="str">
        <f>'Balance Sheet Pg1'!A5:J5</f>
        <v>As of December 31, 2017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28" customFormat="1">
      <c r="A6" s="115" t="s">
        <v>64</v>
      </c>
      <c r="B6" s="115"/>
      <c r="C6" s="115"/>
      <c r="D6" s="115"/>
      <c r="E6" s="115"/>
      <c r="F6" s="115"/>
      <c r="G6" s="115"/>
      <c r="H6" s="115"/>
      <c r="I6" s="115"/>
      <c r="J6" s="115"/>
    </row>
    <row r="8" spans="1:10">
      <c r="D8" s="15" t="s">
        <v>1022</v>
      </c>
      <c r="F8" s="15" t="s">
        <v>1023</v>
      </c>
      <c r="H8" s="15" t="s">
        <v>1024</v>
      </c>
      <c r="J8" s="15" t="s">
        <v>1025</v>
      </c>
    </row>
    <row r="9" spans="1:10">
      <c r="D9" s="13" t="s">
        <v>1026</v>
      </c>
      <c r="F9" s="13" t="s">
        <v>1026</v>
      </c>
      <c r="H9" s="13" t="s">
        <v>1026</v>
      </c>
      <c r="J9" s="13" t="s">
        <v>1027</v>
      </c>
    </row>
    <row r="10" spans="1:10">
      <c r="A10" s="114" t="s">
        <v>34</v>
      </c>
      <c r="B10" s="114"/>
    </row>
    <row r="11" spans="1:10">
      <c r="A11" s="113" t="s">
        <v>35</v>
      </c>
      <c r="B11" s="113"/>
      <c r="C11" s="113"/>
      <c r="D11" s="50">
        <v>6573407</v>
      </c>
      <c r="E11" s="50"/>
      <c r="F11" s="50">
        <v>2698795</v>
      </c>
      <c r="G11" s="50"/>
      <c r="H11" s="50">
        <v>-492207</v>
      </c>
      <c r="I11" s="50"/>
      <c r="J11" s="50">
        <v>8779995</v>
      </c>
    </row>
    <row r="12" spans="1:10">
      <c r="A12" s="113" t="s">
        <v>36</v>
      </c>
      <c r="B12" s="113"/>
      <c r="C12" s="113"/>
      <c r="D12" s="50">
        <v>14104342</v>
      </c>
      <c r="E12" s="50"/>
      <c r="F12" s="50">
        <v>5790715</v>
      </c>
      <c r="G12" s="50"/>
      <c r="H12" s="50">
        <v>-1056111</v>
      </c>
      <c r="I12" s="50"/>
      <c r="J12" s="50">
        <v>18838946</v>
      </c>
    </row>
    <row r="13" spans="1:10">
      <c r="A13" s="113" t="s">
        <v>37</v>
      </c>
      <c r="B13" s="113"/>
      <c r="C13" s="113"/>
      <c r="D13" s="50">
        <v>122525367</v>
      </c>
      <c r="E13" s="50"/>
      <c r="F13" s="50">
        <v>50304332</v>
      </c>
      <c r="G13" s="50"/>
      <c r="H13" s="50">
        <v>-9174510</v>
      </c>
      <c r="I13" s="50"/>
      <c r="J13" s="50">
        <v>163655189</v>
      </c>
    </row>
    <row r="14" spans="1:10">
      <c r="A14" s="113" t="s">
        <v>38</v>
      </c>
      <c r="B14" s="113"/>
      <c r="D14" s="50">
        <v>278367223</v>
      </c>
      <c r="E14" s="50"/>
      <c r="F14" s="50">
        <v>72562832</v>
      </c>
      <c r="G14" s="50"/>
      <c r="H14" s="50">
        <v>-30789756</v>
      </c>
      <c r="I14" s="50"/>
      <c r="J14" s="56">
        <v>320140299</v>
      </c>
    </row>
    <row r="15" spans="1:10">
      <c r="A15" s="14" t="s">
        <v>1018</v>
      </c>
      <c r="B15" s="14"/>
      <c r="D15" s="50">
        <v>0</v>
      </c>
      <c r="E15" s="50"/>
      <c r="F15" s="50">
        <v>0</v>
      </c>
      <c r="G15" s="50"/>
      <c r="H15" s="50">
        <v>0</v>
      </c>
      <c r="I15" s="50"/>
      <c r="J15" s="50">
        <v>0</v>
      </c>
    </row>
    <row r="16" spans="1:10">
      <c r="A16" s="113" t="s">
        <v>39</v>
      </c>
      <c r="B16" s="113"/>
      <c r="C16" s="113"/>
      <c r="D16" s="48">
        <v>421570339</v>
      </c>
      <c r="E16" s="50"/>
      <c r="F16" s="48">
        <v>131356674</v>
      </c>
      <c r="G16" s="50"/>
      <c r="H16" s="48">
        <v>-41512584</v>
      </c>
      <c r="I16" s="50"/>
      <c r="J16" s="48">
        <v>511414429</v>
      </c>
    </row>
    <row r="17" spans="1:10">
      <c r="D17" s="50"/>
      <c r="E17" s="50"/>
      <c r="F17" s="50"/>
      <c r="G17" s="50"/>
      <c r="H17" s="50"/>
      <c r="I17" s="50"/>
      <c r="J17" s="50"/>
    </row>
    <row r="18" spans="1:10">
      <c r="A18" s="58" t="s">
        <v>40</v>
      </c>
      <c r="D18" s="50"/>
      <c r="E18" s="50"/>
      <c r="F18" s="50"/>
      <c r="G18" s="50"/>
      <c r="H18" s="50"/>
      <c r="I18" s="50"/>
      <c r="J18" s="50"/>
    </row>
    <row r="19" spans="1:10">
      <c r="A19" s="10" t="s">
        <v>41</v>
      </c>
      <c r="D19" s="50">
        <v>319476730</v>
      </c>
      <c r="E19" s="50"/>
      <c r="F19" s="50">
        <v>131165193</v>
      </c>
      <c r="G19" s="50"/>
      <c r="H19" s="50">
        <v>-23921923</v>
      </c>
      <c r="I19" s="50"/>
      <c r="J19" s="50">
        <v>426720000</v>
      </c>
    </row>
    <row r="20" spans="1:10">
      <c r="A20" s="10" t="s">
        <v>1059</v>
      </c>
      <c r="D20" s="50">
        <v>18717000</v>
      </c>
      <c r="E20" s="50"/>
      <c r="F20" s="50">
        <v>7684500</v>
      </c>
      <c r="G20" s="50"/>
      <c r="H20" s="50">
        <v>-1401500</v>
      </c>
      <c r="I20" s="50"/>
      <c r="J20" s="50">
        <v>25000000</v>
      </c>
    </row>
    <row r="21" spans="1:10" ht="12.75" hidden="1" customHeight="1">
      <c r="A21" s="14" t="s">
        <v>42</v>
      </c>
      <c r="B21" s="14"/>
      <c r="C21" s="14"/>
      <c r="D21" s="100"/>
      <c r="E21" s="50"/>
      <c r="F21" s="50"/>
      <c r="G21" s="50"/>
      <c r="H21" s="50"/>
      <c r="I21" s="50"/>
      <c r="J21" s="50"/>
    </row>
    <row r="22" spans="1:10">
      <c r="A22" s="14" t="s">
        <v>1054</v>
      </c>
      <c r="B22" s="14"/>
      <c r="C22" s="14"/>
      <c r="D22" s="100">
        <v>-215903</v>
      </c>
      <c r="E22" s="50"/>
      <c r="F22" s="100">
        <v>-88641</v>
      </c>
      <c r="G22" s="50"/>
      <c r="H22" s="100">
        <v>16166</v>
      </c>
      <c r="I22" s="50"/>
      <c r="J22" s="50">
        <v>-288378</v>
      </c>
    </row>
    <row r="23" spans="1:10">
      <c r="A23" s="14"/>
      <c r="B23" s="14"/>
      <c r="C23" s="14"/>
      <c r="D23" s="101"/>
      <c r="E23" s="50"/>
      <c r="F23" s="55"/>
      <c r="G23" s="50"/>
      <c r="H23" s="55"/>
      <c r="I23" s="50"/>
      <c r="J23" s="55"/>
    </row>
    <row r="24" spans="1:10">
      <c r="A24" s="113" t="s">
        <v>43</v>
      </c>
      <c r="B24" s="113"/>
      <c r="D24" s="48">
        <v>337977827</v>
      </c>
      <c r="E24" s="50"/>
      <c r="F24" s="48">
        <v>138761052</v>
      </c>
      <c r="G24" s="50"/>
      <c r="H24" s="48">
        <v>-25307257</v>
      </c>
      <c r="I24" s="50"/>
      <c r="J24" s="48">
        <v>451431622</v>
      </c>
    </row>
    <row r="25" spans="1:10">
      <c r="D25" s="50"/>
      <c r="E25" s="50"/>
      <c r="F25" s="50"/>
      <c r="G25" s="50"/>
      <c r="H25" s="50"/>
      <c r="I25" s="50"/>
      <c r="J25" s="50"/>
    </row>
    <row r="26" spans="1:10">
      <c r="A26" s="14" t="s">
        <v>44</v>
      </c>
      <c r="B26" s="14"/>
      <c r="C26" s="14"/>
      <c r="D26" s="100">
        <v>411348</v>
      </c>
      <c r="E26" s="50"/>
      <c r="F26" s="100">
        <v>168882</v>
      </c>
      <c r="G26" s="50"/>
      <c r="H26" s="50">
        <v>0</v>
      </c>
      <c r="I26" s="50"/>
      <c r="J26" s="50">
        <v>580230</v>
      </c>
    </row>
    <row r="27" spans="1:10">
      <c r="A27" s="14" t="s">
        <v>755</v>
      </c>
      <c r="B27" s="14"/>
      <c r="C27" s="14"/>
      <c r="D27" s="100">
        <v>47193682</v>
      </c>
      <c r="E27" s="50"/>
      <c r="F27" s="100">
        <v>7387826</v>
      </c>
      <c r="G27" s="50"/>
      <c r="H27" s="50">
        <v>0</v>
      </c>
      <c r="I27" s="50"/>
      <c r="J27" s="56">
        <v>54581508</v>
      </c>
    </row>
    <row r="28" spans="1:10">
      <c r="A28" s="113" t="s">
        <v>713</v>
      </c>
      <c r="B28" s="113"/>
      <c r="C28" s="113"/>
      <c r="D28" s="102">
        <v>3585452</v>
      </c>
      <c r="E28" s="56"/>
      <c r="F28" s="102">
        <v>1062287</v>
      </c>
      <c r="G28" s="56"/>
      <c r="H28" s="50">
        <v>0</v>
      </c>
      <c r="I28" s="50"/>
      <c r="J28" s="50">
        <v>4647739</v>
      </c>
    </row>
    <row r="29" spans="1:10">
      <c r="A29" s="14" t="s">
        <v>45</v>
      </c>
      <c r="B29" s="14"/>
      <c r="C29" s="14"/>
      <c r="D29" s="101">
        <v>13383747</v>
      </c>
      <c r="E29" s="50"/>
      <c r="F29" s="101">
        <v>3965297</v>
      </c>
      <c r="G29" s="101"/>
      <c r="H29" s="50">
        <v>0</v>
      </c>
      <c r="I29" s="50"/>
      <c r="J29" s="50">
        <v>17349044</v>
      </c>
    </row>
    <row r="30" spans="1:10">
      <c r="A30" s="14" t="s">
        <v>46</v>
      </c>
      <c r="B30" s="14"/>
      <c r="C30" s="14"/>
      <c r="D30" s="103">
        <v>64574229</v>
      </c>
      <c r="E30" s="100"/>
      <c r="F30" s="103">
        <v>12584292</v>
      </c>
      <c r="G30" s="100"/>
      <c r="H30" s="48">
        <v>0</v>
      </c>
      <c r="I30" s="50"/>
      <c r="J30" s="48">
        <v>77158521</v>
      </c>
    </row>
    <row r="31" spans="1:10">
      <c r="D31" s="50"/>
      <c r="E31" s="50"/>
      <c r="F31" s="50"/>
      <c r="G31" s="50"/>
      <c r="H31" s="50"/>
      <c r="I31" s="50"/>
      <c r="J31" s="50"/>
    </row>
    <row r="32" spans="1:10">
      <c r="A32" s="113" t="s">
        <v>47</v>
      </c>
      <c r="B32" s="113"/>
      <c r="D32" s="50">
        <v>36420155</v>
      </c>
      <c r="E32" s="50"/>
      <c r="F32" s="50">
        <v>14952753</v>
      </c>
      <c r="G32" s="50"/>
      <c r="H32" s="50">
        <v>-2727085</v>
      </c>
      <c r="I32" s="50"/>
      <c r="J32" s="50">
        <v>48645823</v>
      </c>
    </row>
    <row r="33" spans="1:10">
      <c r="A33" s="113" t="s">
        <v>48</v>
      </c>
      <c r="B33" s="113"/>
      <c r="C33" s="113"/>
      <c r="D33" s="50">
        <v>0</v>
      </c>
      <c r="E33" s="50"/>
      <c r="F33" s="50">
        <v>0</v>
      </c>
      <c r="G33" s="50"/>
      <c r="H33" s="50">
        <v>0</v>
      </c>
      <c r="I33" s="50"/>
      <c r="J33" s="50">
        <v>0</v>
      </c>
    </row>
    <row r="34" spans="1:10">
      <c r="A34" s="113" t="s">
        <v>49</v>
      </c>
      <c r="B34" s="113"/>
      <c r="C34" s="113"/>
      <c r="D34" s="50">
        <v>11805410</v>
      </c>
      <c r="E34" s="50"/>
      <c r="F34" s="50">
        <v>4846860</v>
      </c>
      <c r="G34" s="50"/>
      <c r="H34" s="50">
        <v>-883971</v>
      </c>
      <c r="I34" s="50"/>
      <c r="J34" s="50">
        <v>15768299</v>
      </c>
    </row>
    <row r="35" spans="1:10">
      <c r="A35" s="113" t="s">
        <v>50</v>
      </c>
      <c r="B35" s="113"/>
      <c r="D35" s="50">
        <v>5895275</v>
      </c>
      <c r="E35" s="50"/>
      <c r="F35" s="50">
        <v>3964693</v>
      </c>
      <c r="G35" s="50"/>
      <c r="H35" s="50">
        <v>0</v>
      </c>
      <c r="I35" s="50"/>
      <c r="J35" s="50">
        <v>9859968</v>
      </c>
    </row>
    <row r="36" spans="1:10">
      <c r="A36" s="113" t="s">
        <v>51</v>
      </c>
      <c r="B36" s="113"/>
      <c r="D36" s="50">
        <v>7775505</v>
      </c>
      <c r="E36" s="50"/>
      <c r="F36" s="50">
        <v>1685359</v>
      </c>
      <c r="G36" s="50"/>
      <c r="H36" s="50">
        <v>6592655</v>
      </c>
      <c r="I36" s="50"/>
      <c r="J36" s="50">
        <v>16053519</v>
      </c>
    </row>
    <row r="37" spans="1:10">
      <c r="A37" s="113" t="s">
        <v>52</v>
      </c>
      <c r="B37" s="113"/>
      <c r="D37" s="50">
        <v>4030654</v>
      </c>
      <c r="E37" s="50"/>
      <c r="F37" s="50">
        <v>1654836</v>
      </c>
      <c r="G37" s="50"/>
      <c r="H37" s="50">
        <v>-301809</v>
      </c>
      <c r="I37" s="50"/>
      <c r="J37" s="50">
        <v>5383681</v>
      </c>
    </row>
    <row r="38" spans="1:10">
      <c r="A38" s="62" t="s">
        <v>53</v>
      </c>
      <c r="B38" s="62"/>
      <c r="C38" s="62"/>
      <c r="D38" s="50">
        <v>1291622</v>
      </c>
      <c r="E38" s="50"/>
      <c r="F38" s="50">
        <v>395115</v>
      </c>
      <c r="G38" s="50"/>
      <c r="H38" s="50">
        <v>5182</v>
      </c>
      <c r="I38" s="50"/>
      <c r="J38" s="50">
        <v>1691919</v>
      </c>
    </row>
    <row r="39" spans="1:10">
      <c r="A39" s="62" t="s">
        <v>54</v>
      </c>
      <c r="B39" s="62"/>
      <c r="C39" s="14"/>
      <c r="D39" s="50">
        <v>6437050</v>
      </c>
      <c r="E39" s="50"/>
      <c r="F39" s="50">
        <v>1907151</v>
      </c>
      <c r="G39" s="50"/>
      <c r="H39" s="50">
        <v>0</v>
      </c>
      <c r="I39" s="50"/>
      <c r="J39" s="50">
        <v>8344201</v>
      </c>
    </row>
    <row r="40" spans="1:10">
      <c r="A40" s="14" t="s">
        <v>55</v>
      </c>
      <c r="B40" s="14"/>
      <c r="C40" s="14"/>
      <c r="D40" s="102">
        <v>627654</v>
      </c>
      <c r="E40" s="50"/>
      <c r="F40" s="102">
        <v>257689</v>
      </c>
      <c r="G40" s="50"/>
      <c r="H40" s="50">
        <v>0</v>
      </c>
      <c r="I40" s="50"/>
      <c r="J40" s="56">
        <v>885343</v>
      </c>
    </row>
    <row r="41" spans="1:10">
      <c r="A41" s="69" t="s">
        <v>1038</v>
      </c>
      <c r="B41" s="68"/>
      <c r="C41" s="68"/>
      <c r="D41" s="102">
        <v>4140691</v>
      </c>
      <c r="E41" s="56"/>
      <c r="F41" s="102">
        <v>1226792</v>
      </c>
      <c r="G41" s="56"/>
      <c r="H41" s="56">
        <v>0</v>
      </c>
      <c r="I41" s="56"/>
      <c r="J41" s="56">
        <v>5367483</v>
      </c>
    </row>
    <row r="42" spans="1:10">
      <c r="A42" s="69" t="s">
        <v>1057</v>
      </c>
      <c r="B42" s="68"/>
      <c r="C42" s="68"/>
      <c r="D42" s="102">
        <v>-3585452</v>
      </c>
      <c r="E42" s="56"/>
      <c r="F42" s="102">
        <v>-1062287</v>
      </c>
      <c r="G42" s="56"/>
      <c r="H42" s="56">
        <v>0</v>
      </c>
      <c r="I42" s="56"/>
      <c r="J42" s="56">
        <v>-4647739</v>
      </c>
    </row>
    <row r="43" spans="1:10">
      <c r="A43" s="14" t="s">
        <v>56</v>
      </c>
      <c r="B43" s="14"/>
      <c r="C43" s="14"/>
      <c r="D43" s="103">
        <v>74838564</v>
      </c>
      <c r="E43" s="104"/>
      <c r="F43" s="103">
        <v>29828961</v>
      </c>
      <c r="G43" s="104"/>
      <c r="H43" s="48">
        <v>2684972</v>
      </c>
      <c r="I43" s="105"/>
      <c r="J43" s="48">
        <v>107352497</v>
      </c>
    </row>
    <row r="44" spans="1:10">
      <c r="D44" s="50"/>
      <c r="E44" s="50"/>
      <c r="F44" s="50"/>
      <c r="G44" s="50"/>
      <c r="H44" s="50"/>
      <c r="I44" s="50"/>
      <c r="J44" s="50"/>
    </row>
    <row r="45" spans="1:10">
      <c r="A45" s="14" t="s">
        <v>57</v>
      </c>
      <c r="B45" s="14"/>
      <c r="C45" s="14"/>
      <c r="D45" s="50">
        <v>0</v>
      </c>
      <c r="E45" s="50"/>
      <c r="F45" s="50">
        <v>1562943</v>
      </c>
      <c r="G45" s="50"/>
      <c r="H45" s="50">
        <v>0</v>
      </c>
      <c r="I45" s="50"/>
      <c r="J45" s="50">
        <v>1562943</v>
      </c>
    </row>
    <row r="46" spans="1:10">
      <c r="A46" s="14" t="s">
        <v>58</v>
      </c>
      <c r="B46" s="14"/>
      <c r="C46" s="14"/>
      <c r="D46" s="100">
        <v>426728</v>
      </c>
      <c r="E46" s="50"/>
      <c r="F46" s="100">
        <v>570830</v>
      </c>
      <c r="G46" s="50"/>
      <c r="H46" s="50">
        <v>2839403</v>
      </c>
      <c r="I46" s="50"/>
      <c r="J46" s="50">
        <v>3836961</v>
      </c>
    </row>
    <row r="47" spans="1:10">
      <c r="A47" s="113" t="s">
        <v>59</v>
      </c>
      <c r="B47" s="113"/>
      <c r="C47" s="113"/>
      <c r="D47" s="50">
        <v>12130402</v>
      </c>
      <c r="E47" s="50"/>
      <c r="F47" s="50">
        <v>3860110</v>
      </c>
      <c r="G47" s="50"/>
      <c r="H47" s="50">
        <v>0</v>
      </c>
      <c r="I47" s="50"/>
      <c r="J47" s="50">
        <v>15990512</v>
      </c>
    </row>
    <row r="48" spans="1:10">
      <c r="A48" s="113" t="s">
        <v>60</v>
      </c>
      <c r="B48" s="113"/>
      <c r="C48" s="113"/>
      <c r="D48" s="50">
        <v>95268414</v>
      </c>
      <c r="E48" s="50"/>
      <c r="F48" s="50">
        <v>44119536</v>
      </c>
      <c r="G48" s="50"/>
      <c r="H48" s="50">
        <v>0</v>
      </c>
      <c r="I48" s="50"/>
      <c r="J48" s="50">
        <v>139387950</v>
      </c>
    </row>
    <row r="49" spans="1:10">
      <c r="A49" s="14" t="s">
        <v>30</v>
      </c>
      <c r="B49" s="14"/>
      <c r="C49" s="14"/>
      <c r="D49" s="101">
        <v>131568793</v>
      </c>
      <c r="E49" s="50"/>
      <c r="F49" s="101">
        <v>62270745</v>
      </c>
      <c r="G49" s="50"/>
      <c r="H49" s="55">
        <v>50968957</v>
      </c>
      <c r="I49" s="50"/>
      <c r="J49" s="50">
        <v>244808495</v>
      </c>
    </row>
    <row r="50" spans="1:10">
      <c r="A50" s="113" t="s">
        <v>61</v>
      </c>
      <c r="B50" s="113"/>
      <c r="D50" s="48">
        <v>239394337</v>
      </c>
      <c r="E50" s="50"/>
      <c r="F50" s="48">
        <v>112384164</v>
      </c>
      <c r="G50" s="50"/>
      <c r="H50" s="48">
        <v>53808360</v>
      </c>
      <c r="I50" s="50"/>
      <c r="J50" s="48">
        <v>405586861</v>
      </c>
    </row>
    <row r="51" spans="1:10">
      <c r="D51" s="50"/>
      <c r="E51" s="50"/>
      <c r="F51" s="50"/>
      <c r="G51" s="50"/>
      <c r="H51" s="50"/>
      <c r="I51" s="50"/>
      <c r="J51" s="50"/>
    </row>
    <row r="52" spans="1:10">
      <c r="A52" s="14" t="s">
        <v>62</v>
      </c>
      <c r="B52" s="14"/>
      <c r="C52" s="14"/>
      <c r="D52" s="106"/>
      <c r="E52" s="49"/>
      <c r="F52" s="49"/>
      <c r="G52" s="49"/>
      <c r="H52" s="49"/>
      <c r="I52" s="49"/>
      <c r="J52" s="49"/>
    </row>
    <row r="53" spans="1:10" ht="13.8" thickBot="1">
      <c r="A53" s="14" t="s">
        <v>63</v>
      </c>
      <c r="B53" s="14"/>
      <c r="C53" s="14"/>
      <c r="D53" s="107">
        <v>1138355296</v>
      </c>
      <c r="E53" s="106"/>
      <c r="F53" s="107">
        <v>424915143</v>
      </c>
      <c r="G53" s="106"/>
      <c r="H53" s="107">
        <v>-10326509</v>
      </c>
      <c r="I53" s="49"/>
      <c r="J53" s="107">
        <v>1552943930</v>
      </c>
    </row>
    <row r="54" spans="1:10" ht="13.8" thickTop="1">
      <c r="D54" s="11"/>
      <c r="F54" s="11"/>
      <c r="H54" s="11"/>
      <c r="J54" s="11"/>
    </row>
    <row r="55" spans="1:10">
      <c r="D55" s="87">
        <f>+D53-'Balance Sheet Pg1'!D54</f>
        <v>0</v>
      </c>
      <c r="E55" s="87"/>
      <c r="F55" s="87">
        <f>+F53-'Balance Sheet Pg1'!F54</f>
        <v>0</v>
      </c>
      <c r="G55" s="87"/>
      <c r="H55" s="87">
        <f>+H53-'Balance Sheet Pg1'!H54</f>
        <v>0</v>
      </c>
      <c r="I55" s="87"/>
      <c r="J55" s="87">
        <f>+J53-'Balance Sheet Pg1'!J54</f>
        <v>0</v>
      </c>
    </row>
    <row r="56" spans="1:10">
      <c r="D56" s="52"/>
    </row>
  </sheetData>
  <customSheetViews>
    <customSheetView guid="{13231BD2-43DC-42E2-8A73-66EB1861365B}" scale="75" showPageBreaks="1" fitToPage="1" printArea="1" showRuler="0">
      <selection activeCell="A12" sqref="A12:C12"/>
      <pageMargins left="0.75" right="0.75" top="1" bottom="1" header="0.5" footer="0.5"/>
      <pageSetup scale="86" orientation="portrait" r:id="rId1"/>
      <headerFooter alignWithMargins="0"/>
    </customSheetView>
  </customSheetViews>
  <mergeCells count="22">
    <mergeCell ref="A1:J1"/>
    <mergeCell ref="A3:J3"/>
    <mergeCell ref="A4:J4"/>
    <mergeCell ref="A5:J5"/>
    <mergeCell ref="A14:B14"/>
    <mergeCell ref="A6:J6"/>
    <mergeCell ref="A16:C16"/>
    <mergeCell ref="A10:B10"/>
    <mergeCell ref="A11:C11"/>
    <mergeCell ref="A12:C12"/>
    <mergeCell ref="A13:C13"/>
    <mergeCell ref="A32:B32"/>
    <mergeCell ref="A33:C33"/>
    <mergeCell ref="A34:C34"/>
    <mergeCell ref="A35:B35"/>
    <mergeCell ref="A24:B24"/>
    <mergeCell ref="A28:C28"/>
    <mergeCell ref="A48:C48"/>
    <mergeCell ref="A50:B50"/>
    <mergeCell ref="A36:B36"/>
    <mergeCell ref="A37:B37"/>
    <mergeCell ref="A47:C47"/>
  </mergeCells>
  <phoneticPr fontId="0" type="noConversion"/>
  <conditionalFormatting sqref="D55:J55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5" right="0.75" top="1" bottom="1" header="0.5" footer="0.5"/>
  <pageSetup scale="72" orientation="portrait" r:id="rId2"/>
  <headerFooter alignWithMargins="0">
    <oddHeader>&amp;R&amp;"Times New Roman,Bold"&amp;11KyPSC Case No. 2018-00036
STAFF-DR-01-001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38"/>
    <pageSetUpPr fitToPage="1"/>
  </sheetPr>
  <dimension ref="A1:J72"/>
  <sheetViews>
    <sheetView tabSelected="1" view="pageLayout" zoomScaleNormal="100" workbookViewId="0">
      <selection sqref="A1:F1"/>
    </sheetView>
  </sheetViews>
  <sheetFormatPr defaultColWidth="9.109375" defaultRowHeight="13.2"/>
  <cols>
    <col min="1" max="1" width="11.33203125" style="10" bestFit="1" customWidth="1"/>
    <col min="2" max="2" width="10.6640625" style="10" customWidth="1"/>
    <col min="3" max="3" width="40.88671875" style="10" customWidth="1"/>
    <col min="4" max="4" width="15" style="49" bestFit="1" customWidth="1"/>
    <col min="5" max="5" width="1.44140625" style="67" customWidth="1"/>
    <col min="6" max="6" width="15" style="49" bestFit="1" customWidth="1"/>
    <col min="7" max="7" width="1.44140625" style="67" customWidth="1"/>
    <col min="8" max="8" width="14" style="49" customWidth="1"/>
    <col min="9" max="9" width="1.44140625" style="67" customWidth="1"/>
    <col min="10" max="10" width="15.33203125" style="49" bestFit="1" customWidth="1"/>
    <col min="11" max="16384" width="9.109375" style="10"/>
  </cols>
  <sheetData>
    <row r="1" spans="1:10" s="28" customFormat="1">
      <c r="A1" s="110" t="s">
        <v>1035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s="28" customFormat="1">
      <c r="D2" s="50"/>
      <c r="E2" s="84"/>
      <c r="F2" s="50"/>
      <c r="G2" s="84"/>
      <c r="H2" s="50"/>
      <c r="I2" s="84"/>
      <c r="J2" s="50"/>
    </row>
    <row r="3" spans="1:10" s="28" customFormat="1">
      <c r="A3" s="111" t="s">
        <v>1039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28" customFormat="1">
      <c r="A4" s="115" t="s">
        <v>66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s="28" customFormat="1">
      <c r="A5" s="112" t="s">
        <v>1070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s="28" customFormat="1">
      <c r="A6" s="115" t="s">
        <v>64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s="28" customFormat="1">
      <c r="D7" s="50"/>
      <c r="E7" s="84"/>
      <c r="F7" s="50"/>
      <c r="G7" s="84"/>
      <c r="H7" s="50"/>
      <c r="I7" s="84"/>
      <c r="J7" s="50"/>
    </row>
    <row r="8" spans="1:10">
      <c r="H8" s="53" t="s">
        <v>1024</v>
      </c>
      <c r="J8" s="53" t="s">
        <v>1025</v>
      </c>
    </row>
    <row r="9" spans="1:10">
      <c r="D9" s="54" t="s">
        <v>1022</v>
      </c>
      <c r="F9" s="54" t="s">
        <v>1023</v>
      </c>
      <c r="H9" s="54" t="s">
        <v>1026</v>
      </c>
      <c r="J9" s="54" t="s">
        <v>1027</v>
      </c>
    </row>
    <row r="10" spans="1:10">
      <c r="A10" s="60" t="s">
        <v>67</v>
      </c>
    </row>
    <row r="11" spans="1:10">
      <c r="A11" s="113" t="s">
        <v>68</v>
      </c>
      <c r="B11" s="113"/>
      <c r="C11" s="113"/>
      <c r="D11" s="51">
        <v>121488425</v>
      </c>
      <c r="F11" s="51">
        <v>61825680</v>
      </c>
      <c r="H11" s="50"/>
      <c r="J11" s="49">
        <v>183314105</v>
      </c>
    </row>
    <row r="12" spans="1:10" s="46" customFormat="1">
      <c r="A12" s="109" t="s">
        <v>69</v>
      </c>
      <c r="B12" s="109"/>
      <c r="C12" s="109"/>
      <c r="D12" s="51">
        <v>107308632</v>
      </c>
      <c r="E12" s="85"/>
      <c r="F12" s="51">
        <v>21472263</v>
      </c>
      <c r="G12" s="85"/>
      <c r="H12" s="50"/>
      <c r="I12" s="85"/>
      <c r="J12" s="49">
        <v>128780895</v>
      </c>
    </row>
    <row r="13" spans="1:10">
      <c r="A13" s="113" t="s">
        <v>70</v>
      </c>
      <c r="B13" s="113"/>
      <c r="C13" s="113"/>
      <c r="D13" s="50">
        <v>50490483</v>
      </c>
      <c r="E13" s="84"/>
      <c r="F13" s="50">
        <v>1584623</v>
      </c>
      <c r="G13" s="84"/>
      <c r="H13" s="50"/>
      <c r="I13" s="84"/>
      <c r="J13" s="50">
        <v>52075106</v>
      </c>
    </row>
    <row r="14" spans="1:10">
      <c r="A14" s="113" t="s">
        <v>71</v>
      </c>
      <c r="B14" s="113"/>
      <c r="C14" s="113"/>
      <c r="D14" s="50">
        <v>19995417</v>
      </c>
      <c r="E14" s="84"/>
      <c r="F14" s="50">
        <v>2299938</v>
      </c>
      <c r="G14" s="84"/>
      <c r="H14" s="50"/>
      <c r="I14" s="84"/>
      <c r="J14" s="50">
        <v>22295355</v>
      </c>
    </row>
    <row r="15" spans="1:10">
      <c r="A15" s="113" t="s">
        <v>72</v>
      </c>
      <c r="B15" s="113"/>
      <c r="C15" s="113"/>
      <c r="D15" s="50">
        <v>1561771</v>
      </c>
      <c r="E15" s="84"/>
      <c r="F15" s="50">
        <v>966</v>
      </c>
      <c r="G15" s="84"/>
      <c r="H15" s="50"/>
      <c r="I15" s="84"/>
      <c r="J15" s="50">
        <v>1562737</v>
      </c>
    </row>
    <row r="16" spans="1:10">
      <c r="A16" s="14" t="s">
        <v>1019</v>
      </c>
      <c r="B16" s="14"/>
      <c r="C16" s="14"/>
      <c r="D16" s="50">
        <v>80798</v>
      </c>
      <c r="E16" s="84"/>
      <c r="F16" s="50">
        <v>27474</v>
      </c>
      <c r="G16" s="84"/>
      <c r="H16" s="50"/>
      <c r="I16" s="84"/>
      <c r="J16" s="50">
        <v>108272</v>
      </c>
    </row>
    <row r="17" spans="1:10">
      <c r="A17" s="113" t="s">
        <v>73</v>
      </c>
      <c r="B17" s="113"/>
      <c r="C17" s="113"/>
      <c r="D17" s="50">
        <v>106163</v>
      </c>
      <c r="E17" s="84"/>
      <c r="F17" s="50">
        <v>35742</v>
      </c>
      <c r="G17" s="84"/>
      <c r="H17" s="50">
        <v>564521</v>
      </c>
      <c r="I17" s="84"/>
      <c r="J17" s="50">
        <v>706426</v>
      </c>
    </row>
    <row r="18" spans="1:10">
      <c r="A18" s="10" t="s">
        <v>74</v>
      </c>
      <c r="D18" s="50">
        <v>0</v>
      </c>
      <c r="E18" s="84"/>
      <c r="F18" s="51">
        <v>6351569</v>
      </c>
      <c r="G18" s="84"/>
      <c r="H18" s="50"/>
      <c r="I18" s="84"/>
      <c r="J18" s="50">
        <v>6351569</v>
      </c>
    </row>
    <row r="19" spans="1:10">
      <c r="A19" s="10" t="s">
        <v>1036</v>
      </c>
      <c r="D19" s="51">
        <v>26644547</v>
      </c>
      <c r="E19" s="84"/>
      <c r="F19" s="50">
        <v>0</v>
      </c>
      <c r="G19" s="84"/>
      <c r="H19" s="50"/>
      <c r="I19" s="84"/>
      <c r="J19" s="50">
        <v>26644547</v>
      </c>
    </row>
    <row r="20" spans="1:10" ht="13.5" customHeight="1">
      <c r="A20" s="113" t="s">
        <v>75</v>
      </c>
      <c r="B20" s="113"/>
      <c r="C20" s="113"/>
      <c r="D20" s="50">
        <v>1097903</v>
      </c>
      <c r="E20" s="84"/>
      <c r="F20" s="50">
        <v>0</v>
      </c>
      <c r="G20" s="84"/>
      <c r="H20" s="50"/>
      <c r="I20" s="84"/>
      <c r="J20" s="50">
        <v>1097903</v>
      </c>
    </row>
    <row r="21" spans="1:10">
      <c r="A21" s="113" t="s">
        <v>76</v>
      </c>
      <c r="B21" s="113"/>
      <c r="C21" s="113"/>
      <c r="D21" s="50">
        <v>6035768</v>
      </c>
      <c r="E21" s="84"/>
      <c r="F21" s="50">
        <v>1438</v>
      </c>
      <c r="G21" s="84"/>
      <c r="H21" s="50"/>
      <c r="I21" s="84"/>
      <c r="J21" s="50">
        <v>6037206</v>
      </c>
    </row>
    <row r="22" spans="1:10">
      <c r="A22" s="10" t="s">
        <v>77</v>
      </c>
      <c r="D22" s="48">
        <v>334809907</v>
      </c>
      <c r="E22" s="84"/>
      <c r="F22" s="48">
        <v>93599693</v>
      </c>
      <c r="G22" s="84"/>
      <c r="H22" s="48">
        <v>564521</v>
      </c>
      <c r="I22" s="84"/>
      <c r="J22" s="48">
        <v>428974121</v>
      </c>
    </row>
    <row r="23" spans="1:10">
      <c r="D23" s="50"/>
      <c r="E23" s="84"/>
      <c r="F23" s="50"/>
      <c r="G23" s="84"/>
      <c r="H23" s="50"/>
      <c r="I23" s="84"/>
      <c r="J23" s="50"/>
    </row>
    <row r="24" spans="1:10">
      <c r="A24" s="116" t="s">
        <v>78</v>
      </c>
      <c r="B24" s="116"/>
      <c r="D24" s="50"/>
      <c r="E24" s="84"/>
      <c r="F24" s="50"/>
      <c r="G24" s="84"/>
      <c r="H24" s="50"/>
      <c r="I24" s="84"/>
      <c r="J24" s="50"/>
    </row>
    <row r="25" spans="1:10">
      <c r="A25" s="113" t="s">
        <v>79</v>
      </c>
      <c r="B25" s="113"/>
      <c r="C25" s="113"/>
      <c r="D25" s="50">
        <v>202516007</v>
      </c>
      <c r="E25" s="84"/>
      <c r="F25" s="50">
        <v>58765793</v>
      </c>
      <c r="G25" s="84"/>
      <c r="H25" s="50">
        <v>267280</v>
      </c>
      <c r="I25" s="84"/>
      <c r="J25" s="50">
        <v>261549080</v>
      </c>
    </row>
    <row r="26" spans="1:10">
      <c r="A26" s="113" t="s">
        <v>80</v>
      </c>
      <c r="B26" s="113"/>
      <c r="C26" s="113"/>
      <c r="D26" s="50">
        <v>32788535</v>
      </c>
      <c r="E26" s="84"/>
      <c r="F26" s="50">
        <v>2057822</v>
      </c>
      <c r="G26" s="84"/>
      <c r="H26" s="50">
        <v>17657</v>
      </c>
      <c r="I26" s="84"/>
      <c r="J26" s="50">
        <v>34864014</v>
      </c>
    </row>
    <row r="27" spans="1:10">
      <c r="A27" s="113" t="s">
        <v>81</v>
      </c>
      <c r="B27" s="113"/>
      <c r="C27" s="113"/>
      <c r="D27" s="50">
        <v>29477943</v>
      </c>
      <c r="E27" s="84"/>
      <c r="F27" s="50">
        <v>12136515</v>
      </c>
      <c r="G27" s="84"/>
      <c r="H27" s="50"/>
      <c r="I27" s="84"/>
      <c r="J27" s="50">
        <v>41614458</v>
      </c>
    </row>
    <row r="28" spans="1:10">
      <c r="A28" s="113" t="s">
        <v>82</v>
      </c>
      <c r="B28" s="113"/>
      <c r="C28" s="113"/>
      <c r="D28" s="50">
        <v>2401945</v>
      </c>
      <c r="E28" s="84"/>
      <c r="F28" s="50">
        <v>1422574</v>
      </c>
      <c r="G28" s="84"/>
      <c r="H28" s="50"/>
      <c r="I28" s="84"/>
      <c r="J28" s="50">
        <v>3824519</v>
      </c>
    </row>
    <row r="29" spans="1:10">
      <c r="A29" s="113" t="s">
        <v>83</v>
      </c>
      <c r="B29" s="113"/>
      <c r="C29" s="113"/>
      <c r="D29" s="50">
        <v>10857356</v>
      </c>
      <c r="E29" s="84"/>
      <c r="F29" s="50">
        <v>3321331</v>
      </c>
      <c r="G29" s="84"/>
      <c r="H29" s="50">
        <v>43557</v>
      </c>
      <c r="I29" s="84"/>
      <c r="J29" s="50">
        <v>14222244</v>
      </c>
    </row>
    <row r="30" spans="1:10">
      <c r="A30" s="113" t="s">
        <v>84</v>
      </c>
      <c r="B30" s="113"/>
      <c r="C30" s="113"/>
      <c r="D30" s="50">
        <v>-7113412</v>
      </c>
      <c r="E30" s="84"/>
      <c r="F30" s="50">
        <v>-8556611</v>
      </c>
      <c r="G30" s="84"/>
      <c r="H30" s="50">
        <v>3662</v>
      </c>
      <c r="I30" s="84"/>
      <c r="J30" s="50">
        <v>-15666361</v>
      </c>
    </row>
    <row r="31" spans="1:10">
      <c r="A31" s="113" t="s">
        <v>95</v>
      </c>
      <c r="B31" s="113"/>
      <c r="C31" s="113"/>
      <c r="D31" s="50">
        <v>23261562</v>
      </c>
      <c r="E31" s="84"/>
      <c r="F31" s="50">
        <v>11088787</v>
      </c>
      <c r="G31" s="84"/>
      <c r="H31" s="50">
        <v>1561075</v>
      </c>
      <c r="I31" s="84"/>
      <c r="J31" s="50">
        <v>35911424</v>
      </c>
    </row>
    <row r="32" spans="1:10">
      <c r="A32" s="113" t="s">
        <v>85</v>
      </c>
      <c r="B32" s="113"/>
      <c r="C32" s="113"/>
      <c r="D32" s="50">
        <v>0</v>
      </c>
      <c r="E32" s="84"/>
      <c r="F32" s="50">
        <v>50286</v>
      </c>
      <c r="G32" s="84"/>
      <c r="H32" s="50">
        <v>-50286</v>
      </c>
      <c r="I32" s="84"/>
      <c r="J32" s="50">
        <v>0</v>
      </c>
    </row>
    <row r="33" spans="1:10">
      <c r="A33" s="10" t="s">
        <v>86</v>
      </c>
      <c r="C33" s="67"/>
      <c r="D33" s="48">
        <v>294189936</v>
      </c>
      <c r="E33" s="84"/>
      <c r="F33" s="48">
        <v>80286497</v>
      </c>
      <c r="G33" s="84"/>
      <c r="H33" s="48">
        <v>1842945</v>
      </c>
      <c r="I33" s="84"/>
      <c r="J33" s="48">
        <v>376319378</v>
      </c>
    </row>
    <row r="34" spans="1:10">
      <c r="D34" s="50"/>
      <c r="E34" s="84"/>
      <c r="F34" s="50"/>
      <c r="G34" s="84"/>
      <c r="H34" s="50"/>
      <c r="I34" s="84"/>
      <c r="J34" s="50"/>
    </row>
    <row r="35" spans="1:10">
      <c r="A35" s="61" t="s">
        <v>87</v>
      </c>
      <c r="B35" s="61"/>
      <c r="C35" s="61"/>
      <c r="D35" s="55">
        <v>40619971</v>
      </c>
      <c r="E35" s="84"/>
      <c r="F35" s="55">
        <v>13313196</v>
      </c>
      <c r="G35" s="84"/>
      <c r="H35" s="55">
        <v>-1278424</v>
      </c>
      <c r="I35" s="84"/>
      <c r="J35" s="55">
        <v>52654743</v>
      </c>
    </row>
    <row r="36" spans="1:10">
      <c r="A36" s="62"/>
      <c r="B36" s="62"/>
      <c r="D36" s="50"/>
      <c r="E36" s="84"/>
      <c r="F36" s="50"/>
      <c r="G36" s="84"/>
      <c r="H36" s="50"/>
      <c r="I36" s="84"/>
      <c r="J36" s="50"/>
    </row>
    <row r="37" spans="1:10">
      <c r="A37" s="114" t="s">
        <v>88</v>
      </c>
      <c r="B37" s="117"/>
      <c r="C37" s="117"/>
      <c r="D37" s="50"/>
      <c r="E37" s="84"/>
      <c r="F37" s="50"/>
      <c r="G37" s="84"/>
      <c r="H37" s="50"/>
      <c r="I37" s="84"/>
      <c r="J37" s="50"/>
    </row>
    <row r="38" spans="1:10" ht="12" customHeight="1">
      <c r="A38" s="113" t="s">
        <v>89</v>
      </c>
      <c r="B38" s="113"/>
      <c r="C38" s="113"/>
      <c r="D38" s="50">
        <v>0</v>
      </c>
      <c r="E38" s="50"/>
      <c r="F38" s="50">
        <v>0</v>
      </c>
      <c r="G38" s="50"/>
      <c r="H38" s="50">
        <v>1180457</v>
      </c>
      <c r="I38" s="50"/>
      <c r="J38" s="50">
        <v>1180457</v>
      </c>
    </row>
    <row r="39" spans="1:10">
      <c r="A39" s="113" t="s">
        <v>1055</v>
      </c>
      <c r="B39" s="113"/>
      <c r="C39" s="113"/>
      <c r="D39" s="50">
        <v>0</v>
      </c>
      <c r="E39" s="50"/>
      <c r="F39" s="50">
        <v>0</v>
      </c>
      <c r="G39" s="50"/>
      <c r="H39" s="50">
        <v>-429647</v>
      </c>
      <c r="I39" s="50"/>
      <c r="J39" s="50">
        <v>-429647</v>
      </c>
    </row>
    <row r="40" spans="1:10" ht="12" customHeight="1">
      <c r="A40" s="113" t="s">
        <v>90</v>
      </c>
      <c r="B40" s="113"/>
      <c r="C40" s="113"/>
      <c r="D40" s="50">
        <v>0</v>
      </c>
      <c r="E40" s="50"/>
      <c r="F40" s="50">
        <v>0</v>
      </c>
      <c r="G40" s="50"/>
      <c r="H40" s="50">
        <v>-42205</v>
      </c>
      <c r="I40" s="50"/>
      <c r="J40" s="50">
        <v>-42205</v>
      </c>
    </row>
    <row r="41" spans="1:10" hidden="1">
      <c r="A41" s="113" t="s">
        <v>91</v>
      </c>
      <c r="B41" s="113"/>
      <c r="C41" s="113"/>
      <c r="D41" s="50">
        <v>0</v>
      </c>
      <c r="E41" s="50"/>
      <c r="F41" s="50">
        <v>0</v>
      </c>
      <c r="G41" s="50"/>
      <c r="H41" s="50">
        <v>0</v>
      </c>
      <c r="I41" s="50"/>
      <c r="J41" s="50">
        <v>0</v>
      </c>
    </row>
    <row r="42" spans="1:10">
      <c r="A42" s="113" t="s">
        <v>92</v>
      </c>
      <c r="B42" s="113"/>
      <c r="C42" s="113"/>
      <c r="D42" s="50">
        <v>0</v>
      </c>
      <c r="E42" s="50"/>
      <c r="F42" s="50">
        <v>0</v>
      </c>
      <c r="G42" s="50"/>
      <c r="H42" s="50">
        <v>1235748</v>
      </c>
      <c r="I42" s="50"/>
      <c r="J42" s="50">
        <v>1235748</v>
      </c>
    </row>
    <row r="43" spans="1:10">
      <c r="A43" s="113" t="s">
        <v>93</v>
      </c>
      <c r="B43" s="113"/>
      <c r="C43" s="113"/>
      <c r="D43" s="50">
        <v>2757819</v>
      </c>
      <c r="E43" s="50"/>
      <c r="F43" s="50">
        <v>600389</v>
      </c>
      <c r="G43" s="50"/>
      <c r="H43" s="50"/>
      <c r="I43" s="50"/>
      <c r="J43" s="50">
        <v>3358208</v>
      </c>
    </row>
    <row r="44" spans="1:10">
      <c r="A44" s="109" t="s">
        <v>1050</v>
      </c>
      <c r="B44" s="113"/>
      <c r="C44" s="113"/>
      <c r="D44" s="50">
        <v>0</v>
      </c>
      <c r="E44" s="50"/>
      <c r="F44" s="50">
        <v>0</v>
      </c>
      <c r="G44" s="50"/>
      <c r="H44" s="50">
        <v>17045</v>
      </c>
      <c r="I44" s="50"/>
      <c r="J44" s="50">
        <v>17045</v>
      </c>
    </row>
    <row r="45" spans="1:10">
      <c r="A45" s="109" t="s">
        <v>1051</v>
      </c>
      <c r="B45" s="113"/>
      <c r="C45" s="113"/>
      <c r="D45" s="50">
        <v>0</v>
      </c>
      <c r="E45" s="50"/>
      <c r="F45" s="50">
        <v>0</v>
      </c>
      <c r="G45" s="50"/>
      <c r="H45" s="50">
        <v>-115629</v>
      </c>
      <c r="I45" s="50"/>
      <c r="J45" s="50">
        <v>-115629</v>
      </c>
    </row>
    <row r="46" spans="1:10">
      <c r="A46" s="113" t="s">
        <v>94</v>
      </c>
      <c r="B46" s="113"/>
      <c r="C46" s="113"/>
      <c r="D46" s="50">
        <v>0</v>
      </c>
      <c r="E46" s="50"/>
      <c r="F46" s="50">
        <v>0</v>
      </c>
      <c r="G46" s="50"/>
      <c r="H46" s="50">
        <v>-4024010</v>
      </c>
      <c r="I46" s="50"/>
      <c r="J46" s="50">
        <v>-4024010</v>
      </c>
    </row>
    <row r="47" spans="1:10">
      <c r="A47" s="113" t="s">
        <v>83</v>
      </c>
      <c r="B47" s="113"/>
      <c r="C47" s="113"/>
      <c r="D47" s="50">
        <v>0</v>
      </c>
      <c r="E47" s="50"/>
      <c r="F47" s="50">
        <v>0</v>
      </c>
      <c r="G47" s="50"/>
      <c r="H47" s="50">
        <v>-117175</v>
      </c>
      <c r="I47" s="50"/>
      <c r="J47" s="50">
        <v>-117175</v>
      </c>
    </row>
    <row r="48" spans="1:10">
      <c r="A48" s="113" t="s">
        <v>84</v>
      </c>
      <c r="B48" s="113"/>
      <c r="C48" s="113"/>
      <c r="D48" s="50">
        <v>0</v>
      </c>
      <c r="E48" s="50"/>
      <c r="F48" s="50">
        <v>0</v>
      </c>
      <c r="G48" s="50"/>
      <c r="H48" s="50">
        <v>-2128974</v>
      </c>
      <c r="I48" s="50"/>
      <c r="J48" s="50">
        <v>-2128974</v>
      </c>
    </row>
    <row r="49" spans="1:10">
      <c r="A49" s="113" t="s">
        <v>95</v>
      </c>
      <c r="B49" s="113"/>
      <c r="C49" s="113"/>
      <c r="D49" s="55">
        <v>0</v>
      </c>
      <c r="E49" s="84"/>
      <c r="F49" s="55">
        <v>0</v>
      </c>
      <c r="G49" s="84"/>
      <c r="H49" s="55">
        <v>23535145</v>
      </c>
      <c r="I49" s="84"/>
      <c r="J49" s="55">
        <v>23535145</v>
      </c>
    </row>
    <row r="50" spans="1:10">
      <c r="A50" s="113" t="s">
        <v>96</v>
      </c>
      <c r="B50" s="113"/>
      <c r="C50" s="113"/>
      <c r="D50" s="48">
        <v>2757819</v>
      </c>
      <c r="E50" s="84"/>
      <c r="F50" s="48">
        <v>600389</v>
      </c>
      <c r="G50" s="84"/>
      <c r="H50" s="48">
        <v>19110755</v>
      </c>
      <c r="I50" s="84"/>
      <c r="J50" s="48">
        <v>22468963</v>
      </c>
    </row>
    <row r="51" spans="1:10">
      <c r="A51" s="14"/>
      <c r="B51" s="14"/>
      <c r="C51" s="14"/>
      <c r="D51" s="50"/>
      <c r="E51" s="84"/>
      <c r="F51" s="50"/>
      <c r="G51" s="84"/>
      <c r="H51" s="50"/>
      <c r="I51" s="84"/>
      <c r="J51" s="50"/>
    </row>
    <row r="52" spans="1:10">
      <c r="A52" s="59" t="s">
        <v>97</v>
      </c>
      <c r="B52" s="14"/>
      <c r="C52" s="14"/>
      <c r="D52" s="50"/>
      <c r="E52" s="84"/>
      <c r="F52" s="50"/>
      <c r="G52" s="84"/>
      <c r="H52" s="50"/>
      <c r="I52" s="84"/>
      <c r="J52" s="50"/>
    </row>
    <row r="53" spans="1:10">
      <c r="A53" s="14" t="s">
        <v>98</v>
      </c>
      <c r="B53" s="14"/>
      <c r="C53" s="14"/>
      <c r="D53" s="50">
        <v>-10944611</v>
      </c>
      <c r="E53" s="84"/>
      <c r="F53" s="50">
        <v>-4493448</v>
      </c>
      <c r="G53" s="84"/>
      <c r="H53" s="50">
        <v>819516</v>
      </c>
      <c r="I53" s="84"/>
      <c r="J53" s="50">
        <v>-14618543</v>
      </c>
    </row>
    <row r="54" spans="1:10">
      <c r="A54" s="14" t="s">
        <v>99</v>
      </c>
      <c r="B54" s="14"/>
      <c r="C54" s="14"/>
      <c r="D54" s="50">
        <v>-225909</v>
      </c>
      <c r="E54" s="84"/>
      <c r="F54" s="50">
        <v>-92749</v>
      </c>
      <c r="G54" s="84"/>
      <c r="H54" s="50">
        <v>16916</v>
      </c>
      <c r="I54" s="84"/>
      <c r="J54" s="50">
        <v>-301742</v>
      </c>
    </row>
    <row r="55" spans="1:10">
      <c r="A55" s="70" t="s">
        <v>1040</v>
      </c>
      <c r="B55" s="14"/>
      <c r="C55" s="14"/>
      <c r="D55" s="50">
        <v>-199504</v>
      </c>
      <c r="E55" s="84"/>
      <c r="F55" s="50">
        <v>-81909</v>
      </c>
      <c r="G55" s="84"/>
      <c r="H55" s="50">
        <v>14939</v>
      </c>
      <c r="I55" s="84"/>
      <c r="J55" s="50">
        <v>-266474</v>
      </c>
    </row>
    <row r="56" spans="1:10">
      <c r="A56" s="14" t="s">
        <v>1058</v>
      </c>
      <c r="B56" s="14"/>
      <c r="C56" s="14"/>
      <c r="D56" s="50">
        <v>-339657</v>
      </c>
      <c r="E56" s="84"/>
      <c r="F56" s="50">
        <v>-139450</v>
      </c>
      <c r="G56" s="84"/>
      <c r="H56" s="50">
        <v>25433</v>
      </c>
      <c r="I56" s="84"/>
      <c r="J56" s="50">
        <v>-453674</v>
      </c>
    </row>
    <row r="57" spans="1:10">
      <c r="A57" s="14" t="s">
        <v>100</v>
      </c>
      <c r="B57" s="14"/>
      <c r="C57" s="14"/>
      <c r="D57" s="50">
        <v>-1036398</v>
      </c>
      <c r="E57" s="84"/>
      <c r="F57" s="50">
        <v>-425506</v>
      </c>
      <c r="G57" s="84"/>
      <c r="H57" s="50">
        <v>77604</v>
      </c>
      <c r="I57" s="84"/>
      <c r="J57" s="50">
        <v>-1384300</v>
      </c>
    </row>
    <row r="58" spans="1:10">
      <c r="A58" s="14" t="s">
        <v>1056</v>
      </c>
      <c r="B58" s="14"/>
      <c r="C58" s="14"/>
      <c r="D58" s="55">
        <v>1094345</v>
      </c>
      <c r="E58" s="84"/>
      <c r="F58" s="55">
        <v>205613</v>
      </c>
      <c r="G58" s="84"/>
      <c r="H58" s="55">
        <v>0</v>
      </c>
      <c r="I58" s="84"/>
      <c r="J58" s="55">
        <v>1299958</v>
      </c>
    </row>
    <row r="59" spans="1:10">
      <c r="A59" s="14" t="s">
        <v>101</v>
      </c>
      <c r="B59" s="14"/>
      <c r="C59" s="14"/>
      <c r="D59" s="48">
        <v>-11651734</v>
      </c>
      <c r="E59" s="86"/>
      <c r="F59" s="48">
        <v>-5027449</v>
      </c>
      <c r="G59" s="86"/>
      <c r="H59" s="48">
        <v>954408</v>
      </c>
      <c r="I59" s="84"/>
      <c r="J59" s="48">
        <v>-15724775</v>
      </c>
    </row>
    <row r="60" spans="1:10">
      <c r="A60" s="14"/>
      <c r="B60" s="14"/>
      <c r="C60" s="14"/>
      <c r="D60" s="56"/>
      <c r="E60" s="86"/>
      <c r="F60" s="56"/>
      <c r="G60" s="86"/>
      <c r="H60" s="56"/>
      <c r="I60" s="86"/>
      <c r="J60" s="56"/>
    </row>
    <row r="61" spans="1:10">
      <c r="A61" s="113" t="s">
        <v>102</v>
      </c>
      <c r="B61" s="113"/>
      <c r="C61" s="113"/>
      <c r="D61" s="55">
        <v>0</v>
      </c>
      <c r="E61" s="84"/>
      <c r="F61" s="55"/>
      <c r="G61" s="84"/>
      <c r="H61" s="55">
        <v>0</v>
      </c>
      <c r="I61" s="84"/>
      <c r="J61" s="55">
        <v>0</v>
      </c>
    </row>
    <row r="62" spans="1:10">
      <c r="D62" s="50"/>
      <c r="E62" s="84"/>
      <c r="F62" s="50"/>
      <c r="G62" s="84"/>
      <c r="H62" s="50"/>
      <c r="I62" s="84"/>
      <c r="J62" s="50"/>
    </row>
    <row r="63" spans="1:10" ht="13.8" thickBot="1">
      <c r="A63" s="28" t="s">
        <v>103</v>
      </c>
      <c r="D63" s="57">
        <v>31726056</v>
      </c>
      <c r="E63" s="84"/>
      <c r="F63" s="57">
        <v>8886136</v>
      </c>
      <c r="G63" s="84"/>
      <c r="H63" s="57">
        <v>18786739</v>
      </c>
      <c r="I63" s="84"/>
      <c r="J63" s="57">
        <v>59398931</v>
      </c>
    </row>
    <row r="64" spans="1:10" ht="13.8" thickTop="1">
      <c r="D64" s="50"/>
      <c r="E64" s="84"/>
      <c r="F64" s="50"/>
      <c r="G64" s="84"/>
      <c r="H64" s="50"/>
      <c r="I64" s="84"/>
      <c r="J64" s="50"/>
    </row>
    <row r="70" spans="3:5">
      <c r="C70" s="49"/>
    </row>
    <row r="71" spans="3:5">
      <c r="C71" s="49"/>
    </row>
    <row r="72" spans="3:5">
      <c r="E72" s="49"/>
    </row>
  </sheetData>
  <mergeCells count="37">
    <mergeCell ref="A61:C6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39:C39"/>
    <mergeCell ref="A25:C25"/>
    <mergeCell ref="A26:C26"/>
    <mergeCell ref="A27:C27"/>
    <mergeCell ref="A28:C28"/>
    <mergeCell ref="A29:C29"/>
    <mergeCell ref="A30:C30"/>
    <mergeCell ref="A31:C31"/>
    <mergeCell ref="A32:C32"/>
    <mergeCell ref="A37:C37"/>
    <mergeCell ref="A38:C38"/>
    <mergeCell ref="A12:C12"/>
    <mergeCell ref="A13:C13"/>
    <mergeCell ref="A14:C14"/>
    <mergeCell ref="A21:C21"/>
    <mergeCell ref="A24:B24"/>
    <mergeCell ref="A15:C15"/>
    <mergeCell ref="A17:C17"/>
    <mergeCell ref="A20:C20"/>
    <mergeCell ref="A11:C11"/>
    <mergeCell ref="A6:J6"/>
    <mergeCell ref="A1:J1"/>
    <mergeCell ref="A3:J3"/>
    <mergeCell ref="A4:J4"/>
    <mergeCell ref="A5:J5"/>
  </mergeCells>
  <phoneticPr fontId="0" type="noConversion"/>
  <printOptions horizontalCentered="1"/>
  <pageMargins left="0.75" right="0.75" top="1" bottom="1" header="0.5" footer="0.5"/>
  <pageSetup scale="72" orientation="portrait" r:id="rId1"/>
  <headerFooter alignWithMargins="0">
    <oddHeader>&amp;R&amp;"Times New Roman,Bold"&amp;11KyPSC Case No. 2018-00036
STAFF-DR-01-001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  <pageSetUpPr fitToPage="1"/>
  </sheetPr>
  <dimension ref="A1:F41"/>
  <sheetViews>
    <sheetView tabSelected="1" view="pageLayout" zoomScaleNormal="100" workbookViewId="0">
      <selection sqref="A1:F1"/>
    </sheetView>
  </sheetViews>
  <sheetFormatPr defaultColWidth="9.109375" defaultRowHeight="13.8"/>
  <cols>
    <col min="1" max="1" width="57.6640625" style="64" customWidth="1"/>
    <col min="2" max="2" width="16.33203125" style="47" customWidth="1"/>
    <col min="3" max="3" width="1.44140625" style="78" customWidth="1"/>
    <col min="4" max="4" width="16.33203125" style="47" customWidth="1"/>
    <col min="5" max="5" width="1.44140625" style="78" customWidth="1"/>
    <col min="6" max="6" width="16.44140625" style="47" customWidth="1"/>
    <col min="7" max="16384" width="9.109375" style="64"/>
  </cols>
  <sheetData>
    <row r="1" spans="1:6" ht="13.5" customHeight="1">
      <c r="A1" s="110" t="s">
        <v>1035</v>
      </c>
      <c r="B1" s="110"/>
      <c r="C1" s="110"/>
      <c r="D1" s="110"/>
      <c r="E1" s="110"/>
      <c r="F1" s="110"/>
    </row>
    <row r="2" spans="1:6" ht="13.5" customHeight="1">
      <c r="A2" s="46"/>
      <c r="B2" s="51"/>
      <c r="C2" s="80"/>
      <c r="D2" s="51"/>
      <c r="E2" s="80"/>
      <c r="F2" s="51"/>
    </row>
    <row r="3" spans="1:6" s="65" customFormat="1" ht="12.75" customHeight="1">
      <c r="A3" s="111" t="s">
        <v>1039</v>
      </c>
      <c r="B3" s="111"/>
      <c r="C3" s="111"/>
      <c r="D3" s="111"/>
      <c r="E3" s="111"/>
      <c r="F3" s="111"/>
    </row>
    <row r="4" spans="1:6" s="65" customFormat="1" ht="12.75" customHeight="1">
      <c r="A4" s="111" t="s">
        <v>747</v>
      </c>
      <c r="B4" s="111"/>
      <c r="C4" s="111"/>
      <c r="D4" s="111"/>
      <c r="E4" s="111"/>
      <c r="F4" s="111"/>
    </row>
    <row r="5" spans="1:6" s="65" customFormat="1" ht="12.75" customHeight="1">
      <c r="A5" s="112" t="s">
        <v>1071</v>
      </c>
      <c r="B5" s="112"/>
      <c r="C5" s="112"/>
      <c r="D5" s="112"/>
      <c r="E5" s="112"/>
      <c r="F5" s="112"/>
    </row>
    <row r="6" spans="1:6" ht="13.5" customHeight="1">
      <c r="A6" s="111" t="s">
        <v>64</v>
      </c>
      <c r="B6" s="111"/>
      <c r="C6" s="111"/>
      <c r="D6" s="111"/>
      <c r="E6" s="111"/>
      <c r="F6" s="111"/>
    </row>
    <row r="7" spans="1:6" ht="13.5" customHeight="1">
      <c r="A7" s="71"/>
      <c r="B7" s="88"/>
      <c r="C7" s="91"/>
      <c r="D7" s="88"/>
      <c r="E7" s="91"/>
      <c r="F7" s="88"/>
    </row>
    <row r="8" spans="1:6" ht="13.5" customHeight="1">
      <c r="A8" s="73"/>
      <c r="B8" s="92" t="s">
        <v>748</v>
      </c>
      <c r="C8" s="93"/>
      <c r="D8" s="92" t="s">
        <v>749</v>
      </c>
      <c r="E8" s="93"/>
      <c r="F8" s="92" t="s">
        <v>748</v>
      </c>
    </row>
    <row r="9" spans="1:6" ht="13.5" customHeight="1">
      <c r="A9" s="73"/>
      <c r="B9" s="99">
        <v>43069</v>
      </c>
      <c r="C9" s="94"/>
      <c r="D9" s="95" t="s">
        <v>750</v>
      </c>
      <c r="E9" s="96"/>
      <c r="F9" s="99">
        <v>43099</v>
      </c>
    </row>
    <row r="10" spans="1:6" ht="12" customHeight="1">
      <c r="A10" s="73"/>
      <c r="B10" s="97"/>
      <c r="C10" s="98"/>
      <c r="D10" s="97" t="s">
        <v>749</v>
      </c>
      <c r="E10" s="98"/>
      <c r="F10" s="97"/>
    </row>
    <row r="11" spans="1:6" ht="13.5" customHeight="1">
      <c r="A11" s="74" t="s">
        <v>751</v>
      </c>
      <c r="B11" s="51"/>
      <c r="C11" s="80"/>
      <c r="D11" s="51"/>
      <c r="E11" s="80"/>
      <c r="F11" s="51"/>
    </row>
    <row r="12" spans="1:6" ht="13.5" customHeight="1">
      <c r="A12" s="74" t="s">
        <v>752</v>
      </c>
      <c r="B12" s="51"/>
      <c r="C12" s="80"/>
      <c r="D12" s="51"/>
      <c r="E12" s="80"/>
      <c r="F12" s="51"/>
    </row>
    <row r="13" spans="1:6" ht="12" customHeight="1">
      <c r="A13" s="74" t="s">
        <v>1065</v>
      </c>
      <c r="B13" s="51">
        <v>424716114</v>
      </c>
      <c r="C13" s="80"/>
      <c r="D13" s="51">
        <v>-1015</v>
      </c>
      <c r="E13" s="80"/>
      <c r="F13" s="51">
        <v>424715099</v>
      </c>
    </row>
    <row r="14" spans="1:6" ht="12" customHeight="1">
      <c r="A14" s="74" t="s">
        <v>1060</v>
      </c>
      <c r="B14" s="51">
        <v>25000000</v>
      </c>
      <c r="C14" s="80"/>
      <c r="D14" s="51">
        <v>0</v>
      </c>
      <c r="E14" s="80"/>
      <c r="F14" s="51">
        <v>25000000</v>
      </c>
    </row>
    <row r="15" spans="1:6" ht="12" customHeight="1">
      <c r="A15" s="74" t="s">
        <v>1041</v>
      </c>
      <c r="B15" s="81">
        <v>1178520</v>
      </c>
      <c r="C15" s="80">
        <v>0</v>
      </c>
      <c r="D15" s="81">
        <v>-598290</v>
      </c>
      <c r="E15" s="80"/>
      <c r="F15" s="81">
        <v>580230</v>
      </c>
    </row>
    <row r="16" spans="1:6" s="65" customFormat="1" ht="12.75" customHeight="1">
      <c r="A16" s="74" t="s">
        <v>1048</v>
      </c>
      <c r="B16" s="51">
        <v>450894634</v>
      </c>
      <c r="C16" s="80">
        <v>0</v>
      </c>
      <c r="D16" s="51">
        <v>-599305</v>
      </c>
      <c r="E16" s="80"/>
      <c r="F16" s="51">
        <v>450295329</v>
      </c>
    </row>
    <row r="17" spans="1:6" ht="13.5" customHeight="1">
      <c r="A17" s="74"/>
      <c r="B17" s="51">
        <v>0</v>
      </c>
      <c r="C17" s="80"/>
      <c r="D17" s="51"/>
      <c r="E17" s="80"/>
      <c r="F17" s="51"/>
    </row>
    <row r="18" spans="1:6" ht="12" customHeight="1">
      <c r="A18" s="74"/>
      <c r="B18" s="51"/>
      <c r="C18" s="80"/>
      <c r="D18" s="51"/>
      <c r="E18" s="80"/>
      <c r="F18" s="51"/>
    </row>
    <row r="19" spans="1:6" s="65" customFormat="1" ht="12.75" customHeight="1">
      <c r="A19" s="74" t="s">
        <v>753</v>
      </c>
      <c r="B19" s="51"/>
      <c r="C19" s="80"/>
      <c r="D19" s="51"/>
      <c r="E19" s="80"/>
      <c r="F19" s="51"/>
    </row>
    <row r="20" spans="1:6" ht="13.5" customHeight="1">
      <c r="A20" s="74" t="s">
        <v>277</v>
      </c>
      <c r="B20" s="51">
        <v>8779995</v>
      </c>
      <c r="C20" s="80">
        <v>0</v>
      </c>
      <c r="D20" s="51">
        <v>0</v>
      </c>
      <c r="E20" s="80"/>
      <c r="F20" s="51">
        <v>8779995</v>
      </c>
    </row>
    <row r="21" spans="1:6" ht="12.75" customHeight="1">
      <c r="A21" s="74" t="s">
        <v>1030</v>
      </c>
      <c r="B21" s="51">
        <v>18838946</v>
      </c>
      <c r="C21" s="80"/>
      <c r="D21" s="51">
        <v>0</v>
      </c>
      <c r="E21" s="80"/>
      <c r="F21" s="51">
        <v>18838946</v>
      </c>
    </row>
    <row r="22" spans="1:6" ht="13.5" customHeight="1">
      <c r="A22" s="74" t="s">
        <v>1043</v>
      </c>
      <c r="B22" s="51">
        <v>143211362</v>
      </c>
      <c r="C22" s="80"/>
      <c r="D22" s="51">
        <v>0</v>
      </c>
      <c r="E22" s="80"/>
      <c r="F22" s="51">
        <v>143211362</v>
      </c>
    </row>
    <row r="23" spans="1:6" ht="13.5" customHeight="1">
      <c r="A23" s="74" t="s">
        <v>1044</v>
      </c>
      <c r="B23" s="51">
        <v>5600021</v>
      </c>
      <c r="C23" s="80"/>
      <c r="D23" s="51">
        <v>0</v>
      </c>
      <c r="E23" s="80"/>
      <c r="F23" s="51">
        <v>5600021</v>
      </c>
    </row>
    <row r="24" spans="1:6" ht="13.5" customHeight="1">
      <c r="A24" s="74" t="s">
        <v>1045</v>
      </c>
      <c r="B24" s="51">
        <v>-156194</v>
      </c>
      <c r="C24" s="80"/>
      <c r="D24" s="51">
        <v>0</v>
      </c>
      <c r="E24" s="80"/>
      <c r="F24" s="51">
        <v>-156194</v>
      </c>
    </row>
    <row r="25" spans="1:6" ht="13.5" customHeight="1">
      <c r="A25" s="74" t="s">
        <v>1061</v>
      </c>
      <c r="B25" s="51">
        <v>15000000</v>
      </c>
      <c r="C25" s="80"/>
      <c r="D25" s="51">
        <v>0</v>
      </c>
      <c r="E25" s="80"/>
      <c r="F25" s="51">
        <v>15000000</v>
      </c>
    </row>
    <row r="26" spans="1:6" ht="13.5" customHeight="1">
      <c r="A26" s="74" t="s">
        <v>1046</v>
      </c>
      <c r="B26" s="51">
        <v>260741369</v>
      </c>
      <c r="C26" s="80"/>
      <c r="D26" s="51">
        <v>0</v>
      </c>
      <c r="E26" s="80"/>
      <c r="F26" s="51">
        <v>260741369</v>
      </c>
    </row>
    <row r="27" spans="1:6" ht="12.75" customHeight="1">
      <c r="A27" s="74" t="s">
        <v>1047</v>
      </c>
      <c r="B27" s="51">
        <v>34142320</v>
      </c>
      <c r="C27" s="80"/>
      <c r="D27" s="51">
        <v>25256610</v>
      </c>
      <c r="E27" s="80"/>
      <c r="F27" s="51">
        <v>59398930</v>
      </c>
    </row>
    <row r="28" spans="1:6" ht="14.25" hidden="1" customHeight="1">
      <c r="A28" s="74" t="s">
        <v>1031</v>
      </c>
      <c r="B28" s="51"/>
      <c r="C28" s="80"/>
      <c r="D28" s="81"/>
      <c r="E28" s="80"/>
      <c r="F28" s="51"/>
    </row>
    <row r="29" spans="1:6" ht="14.4" thickBot="1">
      <c r="A29" s="74" t="s">
        <v>1049</v>
      </c>
      <c r="B29" s="82">
        <v>486157819</v>
      </c>
      <c r="C29" s="80">
        <v>0</v>
      </c>
      <c r="D29" s="82">
        <v>25256610</v>
      </c>
      <c r="E29" s="80"/>
      <c r="F29" s="82">
        <v>511414429</v>
      </c>
    </row>
    <row r="30" spans="1:6" ht="12.75" customHeight="1" thickTop="1">
      <c r="A30" s="74"/>
      <c r="B30" s="51"/>
      <c r="C30" s="80"/>
      <c r="D30" s="51"/>
      <c r="E30" s="80"/>
      <c r="F30" s="51"/>
    </row>
    <row r="31" spans="1:6" ht="13.5" customHeight="1">
      <c r="A31" s="74" t="s">
        <v>754</v>
      </c>
      <c r="B31" s="51">
        <v>937052453</v>
      </c>
      <c r="C31" s="80">
        <v>0</v>
      </c>
      <c r="D31" s="51">
        <v>24657305</v>
      </c>
      <c r="E31" s="80"/>
      <c r="F31" s="51">
        <v>961709758</v>
      </c>
    </row>
    <row r="32" spans="1:6">
      <c r="A32" s="74"/>
      <c r="B32" s="51"/>
      <c r="C32" s="80"/>
      <c r="D32" s="51"/>
      <c r="E32" s="80"/>
      <c r="F32" s="51"/>
    </row>
    <row r="33" spans="1:6">
      <c r="A33" s="73"/>
      <c r="B33" s="97"/>
      <c r="C33" s="98"/>
      <c r="D33" s="97"/>
      <c r="E33" s="98"/>
      <c r="F33" s="97"/>
    </row>
    <row r="34" spans="1:6">
      <c r="A34" s="75"/>
      <c r="B34" s="97"/>
      <c r="C34" s="98"/>
      <c r="D34" s="97"/>
      <c r="E34" s="98"/>
      <c r="F34" s="97"/>
    </row>
    <row r="35" spans="1:6" ht="14.4">
      <c r="A35" s="83" t="s">
        <v>1062</v>
      </c>
    </row>
    <row r="36" spans="1:6" ht="14.4">
      <c r="A36" s="83" t="s">
        <v>1063</v>
      </c>
    </row>
    <row r="37" spans="1:6" ht="14.4">
      <c r="A37" s="83" t="s">
        <v>1066</v>
      </c>
    </row>
    <row r="38" spans="1:6" ht="14.4">
      <c r="A38" s="83" t="s">
        <v>1067</v>
      </c>
    </row>
    <row r="40" spans="1:6">
      <c r="A40" s="66"/>
      <c r="B40" s="63"/>
      <c r="C40" s="79"/>
    </row>
    <row r="41" spans="1:6">
      <c r="A41" s="66"/>
      <c r="B41" s="63"/>
      <c r="C41" s="79"/>
      <c r="D41" s="47" t="s">
        <v>1064</v>
      </c>
    </row>
  </sheetData>
  <mergeCells count="5">
    <mergeCell ref="A1:F1"/>
    <mergeCell ref="A6:F6"/>
    <mergeCell ref="A3:F3"/>
    <mergeCell ref="A4:F4"/>
    <mergeCell ref="A5:F5"/>
  </mergeCells>
  <printOptions horizontalCentered="1"/>
  <pageMargins left="0.75" right="0.75" top="1" bottom="1" header="0.5" footer="0.5"/>
  <pageSetup scale="83" orientation="portrait" r:id="rId1"/>
  <headerFooter alignWithMargins="0">
    <oddHeader>&amp;R&amp;"Times New Roman,Bold"&amp;11KyPSC Case No. 2018-00036
STAFF-DR-01-001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D480"/>
  <sheetViews>
    <sheetView workbookViewId="0">
      <selection activeCell="A8" sqref="A8"/>
    </sheetView>
  </sheetViews>
  <sheetFormatPr defaultRowHeight="13.2" outlineLevelRow="2"/>
  <cols>
    <col min="1" max="1" width="61.33203125" customWidth="1"/>
    <col min="2" max="2" width="15.44140625" bestFit="1" customWidth="1"/>
    <col min="3" max="3" width="34.88671875" customWidth="1"/>
    <col min="4" max="4" width="24.6640625" customWidth="1"/>
  </cols>
  <sheetData>
    <row r="1" spans="1:4">
      <c r="A1" s="1"/>
      <c r="B1" s="7"/>
    </row>
    <row r="2" spans="1:4">
      <c r="A2" s="44" t="s">
        <v>737</v>
      </c>
      <c r="B2" s="31" t="s">
        <v>738</v>
      </c>
      <c r="C2" s="31" t="s">
        <v>739</v>
      </c>
      <c r="D2" s="12"/>
    </row>
    <row r="3" spans="1:4" outlineLevel="2">
      <c r="A3" s="5" t="s">
        <v>663</v>
      </c>
      <c r="B3" s="16">
        <v>51113.91</v>
      </c>
      <c r="C3" s="12" t="str">
        <f>VLOOKUP(A3,[1]Table!A214:C646,3,0)</f>
        <v>A/P Line 35 Page 2</v>
      </c>
      <c r="D3" s="12"/>
    </row>
    <row r="4" spans="1:4" outlineLevel="2">
      <c r="A4" s="5" t="s">
        <v>664</v>
      </c>
      <c r="B4" s="16">
        <v>-2502</v>
      </c>
      <c r="C4" s="12" t="str">
        <f>VLOOKUP(A4,[1]Table!A215:C647,3,0)</f>
        <v>A/P Line 35 Page 2</v>
      </c>
      <c r="D4" s="12"/>
    </row>
    <row r="5" spans="1:4" outlineLevel="2">
      <c r="A5" s="5" t="s">
        <v>665</v>
      </c>
      <c r="B5" s="16">
        <v>-3215014.04</v>
      </c>
      <c r="C5" s="12" t="str">
        <f>VLOOKUP(A5,[1]Table!A216:C648,3,0)</f>
        <v>A/P Line 35 Page 2</v>
      </c>
      <c r="D5" s="12"/>
    </row>
    <row r="6" spans="1:4" outlineLevel="2">
      <c r="A6" s="5" t="s">
        <v>666</v>
      </c>
      <c r="B6" s="16">
        <v>-777108.29</v>
      </c>
      <c r="C6" s="12" t="str">
        <f>VLOOKUP(A6,[1]Table!A217:C649,3,0)</f>
        <v>A/P Line 35 Page 2</v>
      </c>
      <c r="D6" s="12"/>
    </row>
    <row r="7" spans="1:4" outlineLevel="2">
      <c r="A7" s="5" t="s">
        <v>667</v>
      </c>
      <c r="B7" s="16">
        <v>-26490.26</v>
      </c>
      <c r="C7" s="12" t="str">
        <f>VLOOKUP(A7,[1]Table!A218:C650,3,0)</f>
        <v>A/P Line 35 Page 2</v>
      </c>
      <c r="D7" s="12"/>
    </row>
    <row r="8" spans="1:4" outlineLevel="2">
      <c r="A8" s="5" t="s">
        <v>668</v>
      </c>
      <c r="B8" s="16">
        <v>-334001.83</v>
      </c>
      <c r="C8" s="12" t="str">
        <f>VLOOKUP(A8,[1]Table!A219:C651,3,0)</f>
        <v>A/P Line 35 Page 2</v>
      </c>
      <c r="D8" s="12"/>
    </row>
    <row r="9" spans="1:4" outlineLevel="2">
      <c r="A9" s="5" t="s">
        <v>669</v>
      </c>
      <c r="B9" s="16">
        <v>-1501.51</v>
      </c>
      <c r="C9" s="12" t="str">
        <f>VLOOKUP(A9,[1]Table!A220:C652,3,0)</f>
        <v>A/P Line 35 Page 2</v>
      </c>
      <c r="D9" s="12"/>
    </row>
    <row r="10" spans="1:4" outlineLevel="2">
      <c r="A10" s="5" t="s">
        <v>953</v>
      </c>
      <c r="B10" s="16">
        <v>-4789.5600000000004</v>
      </c>
      <c r="C10" s="12" t="str">
        <f>VLOOKUP(A10,[1]Table!A221:C653,3,0)</f>
        <v>A/P Line 35 Page 2</v>
      </c>
      <c r="D10" s="12"/>
    </row>
    <row r="11" spans="1:4" outlineLevel="2">
      <c r="A11" s="5" t="s">
        <v>670</v>
      </c>
      <c r="B11" s="16">
        <v>27540.99</v>
      </c>
      <c r="C11" s="12" t="str">
        <f>VLOOKUP(A11,[1]Table!A222:C654,3,0)</f>
        <v>A/P Line 35 Page 2</v>
      </c>
      <c r="D11" s="12"/>
    </row>
    <row r="12" spans="1:4" outlineLevel="2">
      <c r="A12" s="5" t="s">
        <v>671</v>
      </c>
      <c r="B12" s="16">
        <v>-547.5</v>
      </c>
      <c r="C12" s="12" t="str">
        <f>VLOOKUP(A12,[1]Table!A223:C655,3,0)</f>
        <v>A/P Line 35 Page 2</v>
      </c>
      <c r="D12" s="12"/>
    </row>
    <row r="13" spans="1:4" outlineLevel="2">
      <c r="A13" s="5" t="s">
        <v>672</v>
      </c>
      <c r="B13" s="16">
        <v>-101176.05</v>
      </c>
      <c r="C13" s="12" t="str">
        <f>VLOOKUP(A13,[1]Table!A224:C656,3,0)</f>
        <v>A/P Line 35 Page 2</v>
      </c>
      <c r="D13" s="12"/>
    </row>
    <row r="14" spans="1:4" outlineLevel="2">
      <c r="A14" s="5" t="s">
        <v>673</v>
      </c>
      <c r="B14" s="16">
        <v>-92163.43</v>
      </c>
      <c r="C14" s="12" t="str">
        <f>VLOOKUP(A14,[1]Table!A225:C657,3,0)</f>
        <v>A/P Line 35 Page 2</v>
      </c>
      <c r="D14" s="12"/>
    </row>
    <row r="15" spans="1:4" outlineLevel="2">
      <c r="A15" s="5" t="s">
        <v>674</v>
      </c>
      <c r="B15" s="16">
        <v>60959.71</v>
      </c>
      <c r="C15" s="12" t="str">
        <f>VLOOKUP(A15,[1]Table!A226:C658,3,0)</f>
        <v>A/P Line 35 Page 2</v>
      </c>
      <c r="D15" s="12"/>
    </row>
    <row r="16" spans="1:4" outlineLevel="2">
      <c r="A16" s="5" t="s">
        <v>675</v>
      </c>
      <c r="B16" s="16">
        <v>-25553.13</v>
      </c>
      <c r="C16" s="12" t="str">
        <f>VLOOKUP(A16,[1]Table!A227:C659,3,0)</f>
        <v>A/P Line 35 Page 2</v>
      </c>
      <c r="D16" s="12"/>
    </row>
    <row r="17" spans="1:4" outlineLevel="1">
      <c r="A17" s="5"/>
      <c r="B17" s="16">
        <f>SUBTOTAL(9,B3:B16)</f>
        <v>-4441232.9899999984</v>
      </c>
      <c r="C17" s="45" t="s">
        <v>740</v>
      </c>
      <c r="D17" s="12"/>
    </row>
    <row r="18" spans="1:4" outlineLevel="2">
      <c r="A18" s="5" t="s">
        <v>677</v>
      </c>
      <c r="B18" s="16">
        <v>-17226607.09</v>
      </c>
      <c r="C18" s="12" t="str">
        <f>VLOOKUP(A18,[1]Table!A230:C662,3,0)</f>
        <v>A/P Assoc. Co Line 36 page 2</v>
      </c>
      <c r="D18" s="12"/>
    </row>
    <row r="19" spans="1:4" outlineLevel="2">
      <c r="A19" s="5" t="s">
        <v>954</v>
      </c>
      <c r="B19" s="16">
        <v>-1864089.43</v>
      </c>
      <c r="C19" s="12" t="str">
        <f>VLOOKUP(A19,[1]Table!A231:C663,3,0)</f>
        <v>A/P Assoc. Co Line 36 page 2</v>
      </c>
      <c r="D19" s="12"/>
    </row>
    <row r="20" spans="1:4" outlineLevel="2">
      <c r="A20" s="5" t="s">
        <v>678</v>
      </c>
      <c r="B20" s="16">
        <v>-1810200.38</v>
      </c>
      <c r="C20" s="12" t="str">
        <f>VLOOKUP(A20,[1]Table!A232:C664,3,0)</f>
        <v>A/P Assoc. Co Line 36 page 2</v>
      </c>
      <c r="D20" s="12"/>
    </row>
    <row r="21" spans="1:4" outlineLevel="2">
      <c r="A21" s="5" t="s">
        <v>955</v>
      </c>
      <c r="B21" s="16">
        <v>-13623.04</v>
      </c>
      <c r="C21" s="12" t="str">
        <f>VLOOKUP(A21,[1]Table!A233:C665,3,0)</f>
        <v>A/P Assoc. Co Line 36 page 2</v>
      </c>
      <c r="D21" s="12"/>
    </row>
    <row r="22" spans="1:4" outlineLevel="1">
      <c r="A22" s="5"/>
      <c r="B22" s="16">
        <f>SUBTOTAL(9,B18:B21)</f>
        <v>-20914519.939999998</v>
      </c>
      <c r="C22" s="12" t="s">
        <v>741</v>
      </c>
      <c r="D22" s="12"/>
    </row>
    <row r="23" spans="1:4" outlineLevel="2">
      <c r="A23" s="5" t="s">
        <v>139</v>
      </c>
      <c r="B23" s="16">
        <v>26472833.5</v>
      </c>
      <c r="C23" s="12" t="str">
        <f>VLOOKUP(A23,[1]Table!A38:C470,3,0)</f>
        <v>A/R Line 26 Page1</v>
      </c>
      <c r="D23" s="12"/>
    </row>
    <row r="24" spans="1:4" outlineLevel="2">
      <c r="A24" s="5" t="s">
        <v>140</v>
      </c>
      <c r="B24" s="16">
        <v>72765.5</v>
      </c>
      <c r="C24" s="12" t="str">
        <f>VLOOKUP(A24,[1]Table!A39:C471,3,0)</f>
        <v>A/R Line 26 Page1</v>
      </c>
      <c r="D24" s="12"/>
    </row>
    <row r="25" spans="1:4" outlineLevel="2">
      <c r="A25" s="5" t="s">
        <v>141</v>
      </c>
      <c r="B25" s="16">
        <v>376.88</v>
      </c>
      <c r="C25" s="12" t="str">
        <f>VLOOKUP(A25,[1]Table!A40:C472,3,0)</f>
        <v>A/R Line 26 Page1</v>
      </c>
      <c r="D25" s="12"/>
    </row>
    <row r="26" spans="1:4" outlineLevel="2">
      <c r="A26" s="5" t="s">
        <v>142</v>
      </c>
      <c r="B26" s="16">
        <v>175338.73</v>
      </c>
      <c r="C26" s="12" t="str">
        <f>VLOOKUP(A26,[1]Table!A41:C473,3,0)</f>
        <v>A/R Line 26 Page1</v>
      </c>
      <c r="D26" s="12"/>
    </row>
    <row r="27" spans="1:4" outlineLevel="2">
      <c r="A27" s="5" t="s">
        <v>143</v>
      </c>
      <c r="B27" s="16">
        <v>12710</v>
      </c>
      <c r="C27" s="12" t="str">
        <f>VLOOKUP(A27,[1]Table!A42:C474,3,0)</f>
        <v>A/R Line 26 Page1</v>
      </c>
      <c r="D27" s="12"/>
    </row>
    <row r="28" spans="1:4" outlineLevel="2">
      <c r="A28" s="5" t="s">
        <v>144</v>
      </c>
      <c r="B28" s="16">
        <v>627053.68999999994</v>
      </c>
      <c r="C28" s="12" t="str">
        <f>VLOOKUP(A28,[1]Table!A43:C475,3,0)</f>
        <v>A/R Line 26 Page1</v>
      </c>
      <c r="D28" s="12"/>
    </row>
    <row r="29" spans="1:4" outlineLevel="2">
      <c r="A29" s="5" t="s">
        <v>145</v>
      </c>
      <c r="B29" s="16">
        <v>190985.2</v>
      </c>
      <c r="C29" s="12" t="str">
        <f>VLOOKUP(A29,[1]Table!A44:C476,3,0)</f>
        <v>A/R Line 26 Page1</v>
      </c>
      <c r="D29" s="12"/>
    </row>
    <row r="30" spans="1:4" outlineLevel="2">
      <c r="A30" s="5" t="s">
        <v>146</v>
      </c>
      <c r="B30" s="16">
        <v>-26545599</v>
      </c>
      <c r="C30" s="12" t="str">
        <f>VLOOKUP(A30,[1]Table!A45:C477,3,0)</f>
        <v>A/R Line 26 Page1</v>
      </c>
      <c r="D30" s="12"/>
    </row>
    <row r="31" spans="1:4" outlineLevel="1">
      <c r="A31" s="5"/>
      <c r="B31" s="16">
        <f>SUBTOTAL(9,B23:B30)</f>
        <v>1006464.5</v>
      </c>
      <c r="C31" s="12" t="s">
        <v>742</v>
      </c>
      <c r="D31" s="12"/>
    </row>
    <row r="32" spans="1:4" outlineLevel="2">
      <c r="A32" s="5" t="s">
        <v>948</v>
      </c>
      <c r="B32" s="16">
        <v>3884.07</v>
      </c>
      <c r="C32" s="12" t="str">
        <f>VLOOKUP(A32,[1]Table!A53:C485,3,0)</f>
        <v>A/R From Assoc Co's Line 30 Page 1</v>
      </c>
      <c r="D32" s="12"/>
    </row>
    <row r="33" spans="1:4" outlineLevel="2">
      <c r="A33" s="5" t="s">
        <v>154</v>
      </c>
      <c r="B33" s="16">
        <v>2684.57</v>
      </c>
      <c r="C33" s="12" t="str">
        <f>VLOOKUP(A33,[1]Table!A54:C486,3,0)</f>
        <v>A/R From Assoc Co's Line 30 Page 1</v>
      </c>
      <c r="D33" s="12"/>
    </row>
    <row r="34" spans="1:4" outlineLevel="2">
      <c r="A34" s="5" t="s">
        <v>155</v>
      </c>
      <c r="B34" s="16">
        <v>10</v>
      </c>
      <c r="C34" s="12" t="str">
        <f>VLOOKUP(A34,[1]Table!A55:C487,3,0)</f>
        <v>A/R From Assoc Co's Line 30 Page 1</v>
      </c>
      <c r="D34" s="12"/>
    </row>
    <row r="35" spans="1:4" outlineLevel="2">
      <c r="A35" s="5" t="s">
        <v>156</v>
      </c>
      <c r="B35" s="16">
        <v>13.23</v>
      </c>
      <c r="C35" s="12" t="str">
        <f>VLOOKUP(A35,[1]Table!A56:C488,3,0)</f>
        <v>A/R From Assoc Co's Line 30 Page 1</v>
      </c>
      <c r="D35" s="12"/>
    </row>
    <row r="36" spans="1:4" outlineLevel="2">
      <c r="A36" s="5" t="s">
        <v>157</v>
      </c>
      <c r="B36" s="16">
        <v>20109.599999999999</v>
      </c>
      <c r="C36" s="12" t="str">
        <f>VLOOKUP(A36,[1]Table!A57:C489,3,0)</f>
        <v>A/R From Assoc Co's Line 30 Page 1</v>
      </c>
      <c r="D36" s="12"/>
    </row>
    <row r="37" spans="1:4" outlineLevel="2">
      <c r="A37" s="5" t="s">
        <v>158</v>
      </c>
      <c r="B37" s="16">
        <v>5750</v>
      </c>
      <c r="C37" s="12" t="str">
        <f>VLOOKUP(A37,[1]Table!A58:C490,3,0)</f>
        <v>A/R From Assoc Co's Line 30 Page 1</v>
      </c>
      <c r="D37" s="12"/>
    </row>
    <row r="38" spans="1:4" outlineLevel="2">
      <c r="A38" s="5" t="s">
        <v>159</v>
      </c>
      <c r="B38" s="16">
        <v>134703.56</v>
      </c>
      <c r="C38" s="12" t="str">
        <f>VLOOKUP(A38,[1]Table!A59:C491,3,0)</f>
        <v>A/R From Assoc Co's Line 30 Page 1</v>
      </c>
      <c r="D38" s="12"/>
    </row>
    <row r="39" spans="1:4" outlineLevel="1">
      <c r="A39" s="5"/>
      <c r="B39" s="16">
        <f>SUBTOTAL(9,B32:B38)</f>
        <v>167155.03</v>
      </c>
      <c r="C39" s="12" t="s">
        <v>743</v>
      </c>
      <c r="D39" s="12"/>
    </row>
    <row r="40" spans="1:4" outlineLevel="2">
      <c r="A40" s="5" t="s">
        <v>823</v>
      </c>
      <c r="B40" s="16">
        <v>-1550996</v>
      </c>
      <c r="C40" s="12" t="str">
        <f>VLOOKUP(A40,[1]Table!A314:C746,3,0)</f>
        <v>Acc Def investment tax Line 47 Page 2</v>
      </c>
      <c r="D40" s="12"/>
    </row>
    <row r="41" spans="1:4" outlineLevel="2">
      <c r="A41" s="5" t="s">
        <v>824</v>
      </c>
      <c r="B41" s="16">
        <v>-1200093</v>
      </c>
      <c r="C41" s="12" t="str">
        <f>VLOOKUP(A41,[1]Table!A315:C747,3,0)</f>
        <v>Acc Def investment tax Line 47 Page 2</v>
      </c>
      <c r="D41" s="12"/>
    </row>
    <row r="42" spans="1:4" outlineLevel="1">
      <c r="A42" s="5"/>
      <c r="B42" s="16">
        <f>SUBTOTAL(9,B40:B41)</f>
        <v>-2751089</v>
      </c>
      <c r="C42" s="12" t="s">
        <v>744</v>
      </c>
      <c r="D42" s="12"/>
    </row>
    <row r="43" spans="1:4" outlineLevel="2">
      <c r="A43" s="5" t="s">
        <v>311</v>
      </c>
      <c r="B43" s="16">
        <v>59653</v>
      </c>
      <c r="C43" s="12" t="str">
        <f>VLOOKUP(A43,[1]Table!A194:C626,3,0)</f>
        <v>Acc Other Comp Line 16 Page 2</v>
      </c>
      <c r="D43" s="12"/>
    </row>
    <row r="44" spans="1:4" outlineLevel="2">
      <c r="A44" s="5" t="s">
        <v>312</v>
      </c>
      <c r="B44" s="16">
        <v>-19153.740000000002</v>
      </c>
      <c r="C44" s="12" t="str">
        <f>VLOOKUP(A44,[1]Table!A195:C627,3,0)</f>
        <v>Acc Other Comp Line 16 Page 2</v>
      </c>
      <c r="D44" s="12"/>
    </row>
    <row r="45" spans="1:4" outlineLevel="2">
      <c r="A45" s="5" t="s">
        <v>313</v>
      </c>
      <c r="B45" s="16">
        <v>-4927.93</v>
      </c>
      <c r="C45" s="12" t="str">
        <f>VLOOKUP(A45,[1]Table!A196:C628,3,0)</f>
        <v>Acc Other Comp Line 16 Page 2</v>
      </c>
      <c r="D45" s="12"/>
    </row>
    <row r="46" spans="1:4" outlineLevel="2">
      <c r="A46" s="5" t="s">
        <v>314</v>
      </c>
      <c r="B46" s="16">
        <v>760721</v>
      </c>
      <c r="C46" s="12" t="str">
        <f>VLOOKUP(A46,[1]Table!A197:C629,3,0)</f>
        <v>Acc Other Comp Line 16 Page 2</v>
      </c>
      <c r="D46" s="12"/>
    </row>
    <row r="47" spans="1:4" outlineLevel="2">
      <c r="A47" s="5" t="s">
        <v>315</v>
      </c>
      <c r="B47" s="16">
        <v>-244256.86</v>
      </c>
      <c r="C47" s="12" t="str">
        <f>VLOOKUP(A47,[1]Table!A198:C630,3,0)</f>
        <v>Acc Other Comp Line 16 Page 2</v>
      </c>
      <c r="D47" s="12"/>
    </row>
    <row r="48" spans="1:4" outlineLevel="2">
      <c r="A48" s="5" t="s">
        <v>316</v>
      </c>
      <c r="B48" s="16">
        <v>-62843.16</v>
      </c>
      <c r="C48" s="12" t="str">
        <f>VLOOKUP(A48,[1]Table!A199:C631,3,0)</f>
        <v>Acc Other Comp Line 16 Page 2</v>
      </c>
      <c r="D48" s="12"/>
    </row>
    <row r="49" spans="1:4" outlineLevel="1">
      <c r="A49" s="5"/>
      <c r="B49" s="16">
        <f>SUBTOTAL(9,B43:B48)</f>
        <v>489192.30999999994</v>
      </c>
      <c r="C49" s="12" t="s">
        <v>745</v>
      </c>
      <c r="D49" s="12"/>
    </row>
    <row r="50" spans="1:4" outlineLevel="2">
      <c r="A50" s="5" t="s">
        <v>196</v>
      </c>
      <c r="B50" s="16">
        <v>-98371.14</v>
      </c>
      <c r="C50" s="12" t="str">
        <f>VLOOKUP(A50,[1]Table!A105:C537,3,0)</f>
        <v>Account 190 Line 49 Page 1</v>
      </c>
      <c r="D50" s="12"/>
    </row>
    <row r="51" spans="1:4" outlineLevel="2">
      <c r="A51" s="5" t="s">
        <v>197</v>
      </c>
      <c r="B51" s="16">
        <v>153606</v>
      </c>
      <c r="C51" s="12" t="str">
        <f>VLOOKUP(A51,[1]Table!A106:C538,3,0)</f>
        <v>Account 190 Line 49 Page 1</v>
      </c>
      <c r="D51" s="12"/>
    </row>
    <row r="52" spans="1:4" outlineLevel="2">
      <c r="A52" s="5" t="s">
        <v>198</v>
      </c>
      <c r="B52" s="16">
        <v>-3010</v>
      </c>
      <c r="C52" s="12" t="str">
        <f>VLOOKUP(A52,[1]Table!A107:C539,3,0)</f>
        <v>Account 190 Line 49 Page 1</v>
      </c>
      <c r="D52" s="12"/>
    </row>
    <row r="53" spans="1:4" outlineLevel="2">
      <c r="A53" s="5" t="s">
        <v>199</v>
      </c>
      <c r="B53" s="16">
        <v>226843</v>
      </c>
      <c r="C53" s="12" t="str">
        <f>VLOOKUP(A53,[1]Table!A108:C540,3,0)</f>
        <v>Account 190 Line 49 Page 1</v>
      </c>
      <c r="D53" s="12"/>
    </row>
    <row r="54" spans="1:4" outlineLevel="2">
      <c r="A54" s="5" t="s">
        <v>200</v>
      </c>
      <c r="B54" s="16">
        <v>4259</v>
      </c>
      <c r="C54" s="12" t="str">
        <f>VLOOKUP(A54,[1]Table!A109:C541,3,0)</f>
        <v>Account 190 Line 49 Page 1</v>
      </c>
      <c r="D54" s="12"/>
    </row>
    <row r="55" spans="1:4" outlineLevel="2">
      <c r="A55" s="5" t="s">
        <v>201</v>
      </c>
      <c r="B55" s="16">
        <v>-322.61</v>
      </c>
      <c r="C55" s="12" t="str">
        <f>VLOOKUP(A55,[1]Table!A110:C542,3,0)</f>
        <v>Account 190 Line 49 Page 1</v>
      </c>
      <c r="D55" s="12"/>
    </row>
    <row r="56" spans="1:4" outlineLevel="2">
      <c r="A56" s="5" t="s">
        <v>202</v>
      </c>
      <c r="B56" s="16">
        <v>263410.59999999998</v>
      </c>
      <c r="C56" s="12" t="str">
        <f>VLOOKUP(A56,[1]Table!A111:C543,3,0)</f>
        <v>Account 190 Line 49 Page 1</v>
      </c>
      <c r="D56" s="12"/>
    </row>
    <row r="57" spans="1:4" outlineLevel="2">
      <c r="A57" s="5" t="s">
        <v>203</v>
      </c>
      <c r="B57" s="16">
        <v>639202.52</v>
      </c>
      <c r="C57" s="12" t="str">
        <f>VLOOKUP(A57,[1]Table!A112:C544,3,0)</f>
        <v>Account 190 Line 49 Page 1</v>
      </c>
      <c r="D57" s="12"/>
    </row>
    <row r="58" spans="1:4" outlineLevel="2">
      <c r="A58" s="5" t="s">
        <v>204</v>
      </c>
      <c r="B58" s="16">
        <v>439620.94</v>
      </c>
      <c r="C58" s="12" t="str">
        <f>VLOOKUP(A58,[1]Table!A113:C545,3,0)</f>
        <v>Account 190 Line 49 Page 1</v>
      </c>
      <c r="D58" s="12"/>
    </row>
    <row r="59" spans="1:4" outlineLevel="2">
      <c r="A59" s="5" t="s">
        <v>205</v>
      </c>
      <c r="B59" s="16">
        <v>-154514.84</v>
      </c>
      <c r="C59" s="12" t="str">
        <f>VLOOKUP(A59,[1]Table!A114:C546,3,0)</f>
        <v>Account 190 Line 49 Page 1</v>
      </c>
      <c r="D59" s="12"/>
    </row>
    <row r="60" spans="1:4" outlineLevel="2">
      <c r="A60" s="5" t="s">
        <v>206</v>
      </c>
      <c r="B60" s="16">
        <v>-408.95</v>
      </c>
      <c r="C60" s="12" t="str">
        <f>VLOOKUP(A60,[1]Table!A115:C547,3,0)</f>
        <v>Account 190 Line 49 Page 1</v>
      </c>
      <c r="D60" s="12"/>
    </row>
    <row r="61" spans="1:4" outlineLevel="2">
      <c r="A61" s="5" t="s">
        <v>207</v>
      </c>
      <c r="B61" s="16">
        <v>-696.31</v>
      </c>
      <c r="C61" s="12" t="str">
        <f>VLOOKUP(A61,[1]Table!A116:C548,3,0)</f>
        <v>Account 190 Line 49 Page 1</v>
      </c>
      <c r="D61" s="12"/>
    </row>
    <row r="62" spans="1:4" outlineLevel="2">
      <c r="A62" s="5" t="s">
        <v>208</v>
      </c>
      <c r="B62" s="16">
        <v>-118871.38</v>
      </c>
      <c r="C62" s="12" t="str">
        <f>VLOOKUP(A62,[1]Table!A117:C549,3,0)</f>
        <v>Account 190 Line 49 Page 1</v>
      </c>
      <c r="D62" s="12"/>
    </row>
    <row r="63" spans="1:4" outlineLevel="2">
      <c r="A63" s="5" t="s">
        <v>209</v>
      </c>
      <c r="B63" s="16">
        <v>213266.57</v>
      </c>
      <c r="C63" s="12" t="str">
        <f>VLOOKUP(A63,[1]Table!A118:C550,3,0)</f>
        <v>Account 190 Line 49 Page 1</v>
      </c>
      <c r="D63" s="12"/>
    </row>
    <row r="64" spans="1:4" outlineLevel="2">
      <c r="A64" s="5" t="s">
        <v>210</v>
      </c>
      <c r="B64" s="16">
        <v>193246.87</v>
      </c>
      <c r="C64" s="12" t="str">
        <f>VLOOKUP(A64,[1]Table!A119:C551,3,0)</f>
        <v>Account 190 Line 49 Page 1</v>
      </c>
      <c r="D64" s="12"/>
    </row>
    <row r="65" spans="1:4" outlineLevel="2">
      <c r="A65" s="5" t="s">
        <v>211</v>
      </c>
      <c r="B65" s="16">
        <v>131246.01</v>
      </c>
      <c r="C65" s="12" t="str">
        <f>VLOOKUP(A65,[1]Table!A120:C552,3,0)</f>
        <v>Account 190 Line 49 Page 1</v>
      </c>
      <c r="D65" s="12"/>
    </row>
    <row r="66" spans="1:4" outlineLevel="2">
      <c r="A66" s="5" t="s">
        <v>212</v>
      </c>
      <c r="B66" s="16">
        <v>107110.09</v>
      </c>
      <c r="C66" s="12" t="str">
        <f>VLOOKUP(A66,[1]Table!A121:C553,3,0)</f>
        <v>Account 190 Line 49 Page 1</v>
      </c>
      <c r="D66" s="12"/>
    </row>
    <row r="67" spans="1:4" outlineLevel="2">
      <c r="A67" s="5" t="s">
        <v>213</v>
      </c>
      <c r="B67" s="16">
        <v>350554.43</v>
      </c>
      <c r="C67" s="12" t="str">
        <f>VLOOKUP(A67,[1]Table!A122:C554,3,0)</f>
        <v>Account 190 Line 49 Page 1</v>
      </c>
      <c r="D67" s="12"/>
    </row>
    <row r="68" spans="1:4" outlineLevel="2">
      <c r="A68" s="5" t="s">
        <v>214</v>
      </c>
      <c r="B68" s="16">
        <v>453601.58</v>
      </c>
      <c r="C68" s="12" t="str">
        <f>VLOOKUP(A68,[1]Table!A123:C555,3,0)</f>
        <v>Account 190 Line 49 Page 1</v>
      </c>
      <c r="D68" s="12"/>
    </row>
    <row r="69" spans="1:4" outlineLevel="2">
      <c r="A69" s="5" t="s">
        <v>215</v>
      </c>
      <c r="B69" s="16">
        <v>42310</v>
      </c>
      <c r="C69" s="12" t="str">
        <f>VLOOKUP(A69,[1]Table!A124:C556,3,0)</f>
        <v>Account 190 Line 49 Page 1</v>
      </c>
      <c r="D69" s="12"/>
    </row>
    <row r="70" spans="1:4" outlineLevel="2">
      <c r="A70" s="5" t="s">
        <v>216</v>
      </c>
      <c r="B70" s="16">
        <v>29619</v>
      </c>
      <c r="C70" s="12" t="str">
        <f>VLOOKUP(A70,[1]Table!A125:C557,3,0)</f>
        <v>Account 190 Line 49 Page 1</v>
      </c>
      <c r="D70" s="12"/>
    </row>
    <row r="71" spans="1:4" outlineLevel="2">
      <c r="A71" s="5" t="s">
        <v>217</v>
      </c>
      <c r="B71" s="16">
        <v>21704337.75</v>
      </c>
      <c r="C71" s="12" t="str">
        <f>VLOOKUP(A71,[1]Table!A126:C558,3,0)</f>
        <v>Account 190 Line 49 Page 1</v>
      </c>
      <c r="D71" s="12"/>
    </row>
    <row r="72" spans="1:4" outlineLevel="2">
      <c r="A72" s="5" t="s">
        <v>854</v>
      </c>
      <c r="B72" s="16">
        <v>399666.64</v>
      </c>
      <c r="C72" s="12" t="str">
        <f>VLOOKUP(A72,[1]Table!A127:C559,3,0)</f>
        <v>Account 190 Line 49 Page 1</v>
      </c>
      <c r="D72" s="12"/>
    </row>
    <row r="73" spans="1:4" outlineLevel="2">
      <c r="A73" s="5" t="s">
        <v>218</v>
      </c>
      <c r="B73" s="16">
        <v>36742.03</v>
      </c>
      <c r="C73" s="12" t="str">
        <f>VLOOKUP(A73,[1]Table!A128:C560,3,0)</f>
        <v>Account 190 Line 49 Page 1</v>
      </c>
      <c r="D73" s="12"/>
    </row>
    <row r="74" spans="1:4" outlineLevel="2">
      <c r="A74" s="5" t="s">
        <v>219</v>
      </c>
      <c r="B74" s="16">
        <v>-11972.33</v>
      </c>
      <c r="C74" s="12" t="str">
        <f>VLOOKUP(A74,[1]Table!A129:C561,3,0)</f>
        <v>Account 190 Line 49 Page 1</v>
      </c>
      <c r="D74" s="12"/>
    </row>
    <row r="75" spans="1:4" outlineLevel="2">
      <c r="A75" s="5" t="s">
        <v>220</v>
      </c>
      <c r="B75" s="16">
        <v>67768.600000000006</v>
      </c>
      <c r="C75" s="12" t="str">
        <f>VLOOKUP(A75,[1]Table!A130:C562,3,0)</f>
        <v>Account 190 Line 49 Page 1</v>
      </c>
      <c r="D75" s="12"/>
    </row>
    <row r="76" spans="1:4" outlineLevel="2">
      <c r="A76" s="5" t="s">
        <v>221</v>
      </c>
      <c r="B76" s="16">
        <v>190975.69</v>
      </c>
      <c r="C76" s="12" t="str">
        <f>VLOOKUP(A76,[1]Table!A131:C563,3,0)</f>
        <v>Account 190 Line 49 Page 1</v>
      </c>
      <c r="D76" s="12"/>
    </row>
    <row r="77" spans="1:4" outlineLevel="2">
      <c r="A77" s="5" t="s">
        <v>222</v>
      </c>
      <c r="B77" s="16">
        <v>24484.959999999999</v>
      </c>
      <c r="C77" s="12" t="str">
        <f>VLOOKUP(A77,[1]Table!A132:C564,3,0)</f>
        <v>Account 190 Line 49 Page 1</v>
      </c>
      <c r="D77" s="12"/>
    </row>
    <row r="78" spans="1:4" outlineLevel="2">
      <c r="A78" s="5" t="s">
        <v>223</v>
      </c>
      <c r="B78" s="16">
        <v>33240.550000000003</v>
      </c>
      <c r="C78" s="12" t="str">
        <f>VLOOKUP(A78,[1]Table!A133:C565,3,0)</f>
        <v>Account 190 Line 49 Page 1</v>
      </c>
      <c r="D78" s="12"/>
    </row>
    <row r="79" spans="1:4" outlineLevel="2">
      <c r="A79" s="5" t="s">
        <v>224</v>
      </c>
      <c r="B79" s="16">
        <v>22370</v>
      </c>
      <c r="C79" s="12" t="str">
        <f>VLOOKUP(A79,[1]Table!A134:C566,3,0)</f>
        <v>Account 190 Line 49 Page 1</v>
      </c>
      <c r="D79" s="12"/>
    </row>
    <row r="80" spans="1:4" outlineLevel="2">
      <c r="A80" s="5" t="s">
        <v>225</v>
      </c>
      <c r="B80" s="16">
        <v>28212</v>
      </c>
      <c r="C80" s="12" t="str">
        <f>VLOOKUP(A80,[1]Table!A135:C567,3,0)</f>
        <v>Account 190 Line 49 Page 1</v>
      </c>
      <c r="D80" s="12"/>
    </row>
    <row r="81" spans="1:4" outlineLevel="2">
      <c r="A81" s="5" t="s">
        <v>226</v>
      </c>
      <c r="B81" s="16">
        <v>594436.27</v>
      </c>
      <c r="C81" s="12" t="str">
        <f>VLOOKUP(A81,[1]Table!A136:C568,3,0)</f>
        <v>Account 190 Line 49 Page 1</v>
      </c>
      <c r="D81" s="12"/>
    </row>
    <row r="82" spans="1:4" outlineLevel="2">
      <c r="A82" s="5" t="s">
        <v>227</v>
      </c>
      <c r="B82" s="16">
        <v>-383075.37</v>
      </c>
      <c r="C82" s="12" t="str">
        <f>VLOOKUP(A82,[1]Table!A137:C569,3,0)</f>
        <v>Account 190 Line 49 Page 1</v>
      </c>
      <c r="D82" s="12"/>
    </row>
    <row r="83" spans="1:4" outlineLevel="2">
      <c r="A83" s="5" t="s">
        <v>228</v>
      </c>
      <c r="B83" s="16">
        <v>149636.1</v>
      </c>
      <c r="C83" s="12" t="str">
        <f>VLOOKUP(A83,[1]Table!A138:C570,3,0)</f>
        <v>Account 190 Line 49 Page 1</v>
      </c>
      <c r="D83" s="12"/>
    </row>
    <row r="84" spans="1:4" outlineLevel="2">
      <c r="A84" s="5" t="s">
        <v>229</v>
      </c>
      <c r="B84" s="16">
        <v>-456385.63</v>
      </c>
      <c r="C84" s="12" t="str">
        <f>VLOOKUP(A84,[1]Table!A139:C571,3,0)</f>
        <v>Account 190 Line 49 Page 1</v>
      </c>
      <c r="D84" s="12"/>
    </row>
    <row r="85" spans="1:4" outlineLevel="2">
      <c r="A85" s="5" t="s">
        <v>230</v>
      </c>
      <c r="B85" s="16">
        <v>-132963.76</v>
      </c>
      <c r="C85" s="12" t="str">
        <f>VLOOKUP(A85,[1]Table!A140:C572,3,0)</f>
        <v>Account 190 Line 49 Page 1</v>
      </c>
      <c r="D85" s="12"/>
    </row>
    <row r="86" spans="1:4" outlineLevel="2">
      <c r="A86" s="5" t="s">
        <v>252</v>
      </c>
      <c r="B86" s="16">
        <v>345.18</v>
      </c>
      <c r="C86" s="12" t="str">
        <f>VLOOKUP(A86,[1]Table!A141:C573,3,0)</f>
        <v>Account 190 Line 49 Page 1</v>
      </c>
      <c r="D86" s="12"/>
    </row>
    <row r="87" spans="1:4" outlineLevel="2">
      <c r="A87" s="5" t="s">
        <v>231</v>
      </c>
      <c r="B87" s="16">
        <v>4627.63</v>
      </c>
      <c r="C87" s="12" t="str">
        <f>VLOOKUP(A87,[1]Table!A142:C574,3,0)</f>
        <v>Account 190 Line 49 Page 1</v>
      </c>
      <c r="D87" s="12"/>
    </row>
    <row r="88" spans="1:4" outlineLevel="2">
      <c r="A88" s="5" t="s">
        <v>232</v>
      </c>
      <c r="B88" s="16">
        <v>-2187</v>
      </c>
      <c r="C88" s="12" t="str">
        <f>VLOOKUP(A88,[1]Table!A143:C575,3,0)</f>
        <v>Account 190 Line 49 Page 1</v>
      </c>
      <c r="D88" s="12"/>
    </row>
    <row r="89" spans="1:4" outlineLevel="2">
      <c r="A89" s="5" t="s">
        <v>233</v>
      </c>
      <c r="B89" s="16">
        <v>9738</v>
      </c>
      <c r="C89" s="12" t="str">
        <f>VLOOKUP(A89,[1]Table!A144:C576,3,0)</f>
        <v>Account 190 Line 49 Page 1</v>
      </c>
      <c r="D89" s="12"/>
    </row>
    <row r="90" spans="1:4" outlineLevel="2">
      <c r="A90" s="5" t="s">
        <v>234</v>
      </c>
      <c r="B90" s="16">
        <v>-15625</v>
      </c>
      <c r="C90" s="12" t="str">
        <f>VLOOKUP(A90,[1]Table!A146:C578,3,0)</f>
        <v>Account 190 Line 49 Page 1</v>
      </c>
      <c r="D90" s="12"/>
    </row>
    <row r="91" spans="1:4" outlineLevel="2">
      <c r="A91" s="5" t="s">
        <v>235</v>
      </c>
      <c r="B91" s="16">
        <v>486869.37</v>
      </c>
      <c r="C91" s="12" t="str">
        <f>VLOOKUP(A91,[1]Table!A147:C579,3,0)</f>
        <v>Account 190 Line 49 Page 1</v>
      </c>
      <c r="D91" s="12"/>
    </row>
    <row r="92" spans="1:4" outlineLevel="2">
      <c r="A92" s="5" t="s">
        <v>236</v>
      </c>
      <c r="B92" s="16">
        <v>-24413.46</v>
      </c>
      <c r="C92" s="12" t="str">
        <f>VLOOKUP(A92,[1]Table!A148:C580,3,0)</f>
        <v>Account 190 Line 49 Page 1</v>
      </c>
      <c r="D92" s="12"/>
    </row>
    <row r="93" spans="1:4" outlineLevel="2">
      <c r="A93" s="5" t="s">
        <v>237</v>
      </c>
      <c r="B93" s="16">
        <v>3126</v>
      </c>
      <c r="C93" s="12" t="str">
        <f>VLOOKUP(A93,[1]Table!A149:C581,3,0)</f>
        <v>Account 190 Line 49 Page 1</v>
      </c>
      <c r="D93" s="12"/>
    </row>
    <row r="94" spans="1:4" outlineLevel="2">
      <c r="A94" s="5" t="s">
        <v>238</v>
      </c>
      <c r="B94" s="16">
        <v>58</v>
      </c>
      <c r="C94" s="12" t="str">
        <f>VLOOKUP(A94,[1]Table!A150:C582,3,0)</f>
        <v>Account 190 Line 49 Page 1</v>
      </c>
      <c r="D94" s="12"/>
    </row>
    <row r="95" spans="1:4" outlineLevel="2">
      <c r="A95" s="5" t="s">
        <v>239</v>
      </c>
      <c r="B95" s="16">
        <v>-4.3499999999999996</v>
      </c>
      <c r="C95" s="12" t="str">
        <f>VLOOKUP(A95,[1]Table!A151:C583,3,0)</f>
        <v>Account 190 Line 49 Page 1</v>
      </c>
      <c r="D95" s="12"/>
    </row>
    <row r="96" spans="1:4" outlineLevel="2">
      <c r="A96" s="5" t="s">
        <v>240</v>
      </c>
      <c r="B96" s="16">
        <v>67771.09</v>
      </c>
      <c r="C96" s="12" t="str">
        <f>VLOOKUP(A96,[1]Table!A152:C584,3,0)</f>
        <v>Account 190 Line 49 Page 1</v>
      </c>
      <c r="D96" s="12"/>
    </row>
    <row r="97" spans="1:4" outlineLevel="2">
      <c r="A97" s="5" t="s">
        <v>241</v>
      </c>
      <c r="B97" s="16">
        <v>8447.86</v>
      </c>
      <c r="C97" s="12" t="str">
        <f>VLOOKUP(A97,[1]Table!A153:C585,3,0)</f>
        <v>Account 190 Line 49 Page 1</v>
      </c>
      <c r="D97" s="12"/>
    </row>
    <row r="98" spans="1:4" outlineLevel="2">
      <c r="A98" s="5" t="s">
        <v>242</v>
      </c>
      <c r="B98" s="16">
        <v>-47282.99</v>
      </c>
      <c r="C98" s="12" t="str">
        <f>VLOOKUP(A98,[1]Table!A154:C586,3,0)</f>
        <v>Account 190 Line 49 Page 1</v>
      </c>
      <c r="D98" s="12"/>
    </row>
    <row r="99" spans="1:4" outlineLevel="2">
      <c r="A99" s="5" t="s">
        <v>243</v>
      </c>
      <c r="B99" s="16">
        <v>36923.800000000003</v>
      </c>
      <c r="C99" s="12" t="str">
        <f>VLOOKUP(A99,[1]Table!A155:C587,3,0)</f>
        <v>Account 190 Line 49 Page 1</v>
      </c>
      <c r="D99" s="12"/>
    </row>
    <row r="100" spans="1:4" outlineLevel="2">
      <c r="A100" s="5" t="s">
        <v>244</v>
      </c>
      <c r="B100" s="16">
        <v>-96.39</v>
      </c>
      <c r="C100" s="12" t="str">
        <f>VLOOKUP(A100,[1]Table!A156:C588,3,0)</f>
        <v>Account 190 Line 49 Page 1</v>
      </c>
      <c r="D100" s="12"/>
    </row>
    <row r="101" spans="1:4" outlineLevel="2">
      <c r="A101" s="5" t="s">
        <v>245</v>
      </c>
      <c r="B101" s="16">
        <v>-164.13</v>
      </c>
      <c r="C101" s="12" t="str">
        <f>VLOOKUP(A101,[1]Table!A157:C589,3,0)</f>
        <v>Account 190 Line 49 Page 1</v>
      </c>
      <c r="D101" s="12"/>
    </row>
    <row r="102" spans="1:4" outlineLevel="2">
      <c r="A102" s="5" t="s">
        <v>246</v>
      </c>
      <c r="B102" s="16">
        <v>215397.4</v>
      </c>
      <c r="C102" s="12" t="str">
        <f>VLOOKUP(A102,[1]Table!A158:C590,3,0)</f>
        <v>Account 190 Line 49 Page 1</v>
      </c>
      <c r="D102" s="12"/>
    </row>
    <row r="103" spans="1:4" outlineLevel="2">
      <c r="A103" s="5" t="s">
        <v>247</v>
      </c>
      <c r="B103" s="16">
        <v>55233.29</v>
      </c>
      <c r="C103" s="12" t="str">
        <f>VLOOKUP(A103,[1]Table!A159:C591,3,0)</f>
        <v>Account 190 Line 49 Page 1</v>
      </c>
      <c r="D103" s="12"/>
    </row>
    <row r="104" spans="1:4" outlineLevel="2">
      <c r="A104" s="5" t="s">
        <v>248</v>
      </c>
      <c r="B104" s="16">
        <v>53919.61</v>
      </c>
      <c r="C104" s="12" t="str">
        <f>VLOOKUP(A104,[1]Table!A160:C592,3,0)</f>
        <v>Account 190 Line 49 Page 1</v>
      </c>
      <c r="D104" s="12"/>
    </row>
    <row r="105" spans="1:4" outlineLevel="2">
      <c r="A105" s="5" t="s">
        <v>249</v>
      </c>
      <c r="B105" s="16">
        <v>36625.31</v>
      </c>
      <c r="C105" s="12" t="str">
        <f>VLOOKUP(A105,[1]Table!A161:C593,3,0)</f>
        <v>Account 190 Line 49 Page 1</v>
      </c>
      <c r="D105" s="12"/>
    </row>
    <row r="106" spans="1:4" outlineLevel="2">
      <c r="A106" s="5" t="s">
        <v>283</v>
      </c>
      <c r="B106" s="16">
        <v>27827.61</v>
      </c>
      <c r="C106" s="12" t="str">
        <f>VLOOKUP(A106,[1]Table!A162:C594,3,0)</f>
        <v>Account 190 Line 49 Page 1</v>
      </c>
      <c r="D106" s="12"/>
    </row>
    <row r="107" spans="1:4" outlineLevel="2">
      <c r="A107" s="5" t="s">
        <v>284</v>
      </c>
      <c r="B107" s="16">
        <v>73615.8</v>
      </c>
      <c r="C107" s="12" t="str">
        <f>VLOOKUP(A107,[1]Table!A163:C595,3,0)</f>
        <v>Account 190 Line 49 Page 1</v>
      </c>
      <c r="D107" s="12"/>
    </row>
    <row r="108" spans="1:4" outlineLevel="2">
      <c r="A108" s="5" t="s">
        <v>285</v>
      </c>
      <c r="B108" s="16">
        <v>81638.880000000005</v>
      </c>
      <c r="C108" s="12" t="str">
        <f>VLOOKUP(A108,[1]Table!A164:C596,3,0)</f>
        <v>Account 190 Line 49 Page 1</v>
      </c>
      <c r="D108" s="12"/>
    </row>
    <row r="109" spans="1:4" outlineLevel="2">
      <c r="A109" s="5" t="s">
        <v>286</v>
      </c>
      <c r="B109" s="16">
        <v>11283</v>
      </c>
      <c r="C109" s="12" t="str">
        <f>VLOOKUP(A109,[1]Table!A165:C597,3,0)</f>
        <v>Account 190 Line 49 Page 1</v>
      </c>
      <c r="D109" s="12"/>
    </row>
    <row r="110" spans="1:4" outlineLevel="2">
      <c r="A110" s="5" t="s">
        <v>287</v>
      </c>
      <c r="B110" s="16">
        <v>7895</v>
      </c>
      <c r="C110" s="12" t="str">
        <f>VLOOKUP(A110,[1]Table!A166:C598,3,0)</f>
        <v>Account 190 Line 49 Page 1</v>
      </c>
      <c r="D110" s="12"/>
    </row>
    <row r="111" spans="1:4" outlineLevel="2">
      <c r="A111" s="5" t="s">
        <v>855</v>
      </c>
      <c r="B111" s="16">
        <v>102810.54</v>
      </c>
      <c r="C111" s="12" t="str">
        <f>VLOOKUP(A111,[1]Table!A167:C599,3,0)</f>
        <v>Account 190 Line 49 Page 1</v>
      </c>
      <c r="D111" s="12"/>
    </row>
    <row r="112" spans="1:4" outlineLevel="2">
      <c r="A112" s="5" t="s">
        <v>288</v>
      </c>
      <c r="B112" s="16">
        <v>15112.52</v>
      </c>
      <c r="C112" s="12" t="str">
        <f>VLOOKUP(A112,[1]Table!A168:C600,3,0)</f>
        <v>Account 190 Line 49 Page 1</v>
      </c>
      <c r="D112" s="12"/>
    </row>
    <row r="113" spans="1:4" outlineLevel="2">
      <c r="A113" s="5" t="s">
        <v>289</v>
      </c>
      <c r="B113" s="16">
        <v>16876.759999999998</v>
      </c>
      <c r="C113" s="12" t="str">
        <f>VLOOKUP(A113,[1]Table!A169:C601,3,0)</f>
        <v>Account 190 Line 49 Page 1</v>
      </c>
      <c r="D113" s="12"/>
    </row>
    <row r="114" spans="1:4" outlineLevel="2">
      <c r="A114" s="5" t="s">
        <v>290</v>
      </c>
      <c r="B114" s="16">
        <v>-16857.419999999998</v>
      </c>
      <c r="C114" s="12" t="str">
        <f>VLOOKUP(A114,[1]Table!A170:C602,3,0)</f>
        <v>Account 190 Line 49 Page 1</v>
      </c>
      <c r="D114" s="12"/>
    </row>
    <row r="115" spans="1:4" outlineLevel="2">
      <c r="A115" s="5" t="s">
        <v>291</v>
      </c>
      <c r="B115" s="16">
        <v>99825.22</v>
      </c>
      <c r="C115" s="12" t="str">
        <f>VLOOKUP(A115,[1]Table!A171:C603,3,0)</f>
        <v>Account 190 Line 49 Page 1</v>
      </c>
      <c r="D115" s="12"/>
    </row>
    <row r="116" spans="1:4" outlineLevel="2">
      <c r="A116" s="5" t="s">
        <v>292</v>
      </c>
      <c r="B116" s="16">
        <v>6296.07</v>
      </c>
      <c r="C116" s="12" t="str">
        <f>VLOOKUP(A116,[1]Table!A172:C604,3,0)</f>
        <v>Account 190 Line 49 Page 1</v>
      </c>
      <c r="D116" s="12"/>
    </row>
    <row r="117" spans="1:4" outlineLevel="2">
      <c r="A117" s="5" t="s">
        <v>293</v>
      </c>
      <c r="B117" s="16">
        <v>8544.48</v>
      </c>
      <c r="C117" s="12" t="str">
        <f>VLOOKUP(A117,[1]Table!A173:C605,3,0)</f>
        <v>Account 190 Line 49 Page 1</v>
      </c>
      <c r="D117" s="12"/>
    </row>
    <row r="118" spans="1:4" outlineLevel="2">
      <c r="A118" s="5" t="s">
        <v>294</v>
      </c>
      <c r="B118" s="16">
        <v>5746</v>
      </c>
      <c r="C118" s="12" t="str">
        <f>VLOOKUP(A118,[1]Table!A174:C606,3,0)</f>
        <v>Account 190 Line 49 Page 1</v>
      </c>
      <c r="D118" s="12"/>
    </row>
    <row r="119" spans="1:4" outlineLevel="2">
      <c r="A119" s="5" t="s">
        <v>295</v>
      </c>
      <c r="B119" s="16">
        <v>7248</v>
      </c>
      <c r="C119" s="12" t="str">
        <f>VLOOKUP(A119,[1]Table!A175:C607,3,0)</f>
        <v>Account 190 Line 49 Page 1</v>
      </c>
      <c r="D119" s="12"/>
    </row>
    <row r="120" spans="1:4" outlineLevel="2">
      <c r="A120" s="5" t="s">
        <v>296</v>
      </c>
      <c r="B120" s="16">
        <v>53560.57</v>
      </c>
      <c r="C120" s="12" t="str">
        <f>VLOOKUP(A120,[1]Table!A176:C608,3,0)</f>
        <v>Account 190 Line 49 Page 1</v>
      </c>
      <c r="D120" s="12"/>
    </row>
    <row r="121" spans="1:4" outlineLevel="2">
      <c r="A121" s="5" t="s">
        <v>297</v>
      </c>
      <c r="B121" s="16">
        <v>-97283.22</v>
      </c>
      <c r="C121" s="12" t="str">
        <f>VLOOKUP(A121,[1]Table!A177:C609,3,0)</f>
        <v>Account 190 Line 49 Page 1</v>
      </c>
      <c r="D121" s="12"/>
    </row>
    <row r="122" spans="1:4" outlineLevel="2">
      <c r="A122" s="5" t="s">
        <v>253</v>
      </c>
      <c r="B122" s="16">
        <v>88.8</v>
      </c>
      <c r="C122" s="12" t="str">
        <f>VLOOKUP(A122,[1]Table!A178:C610,3,0)</f>
        <v>Account 190 Line 49 Page 1</v>
      </c>
      <c r="D122" s="12"/>
    </row>
    <row r="123" spans="1:4" outlineLevel="2">
      <c r="A123" s="5" t="s">
        <v>298</v>
      </c>
      <c r="B123" s="16">
        <v>12.21</v>
      </c>
      <c r="C123" s="12" t="str">
        <f>VLOOKUP(A123,[1]Table!A179:C611,3,0)</f>
        <v>Account 190 Line 49 Page 1</v>
      </c>
      <c r="D123" s="12"/>
    </row>
    <row r="124" spans="1:4" outlineLevel="2">
      <c r="A124" s="5" t="s">
        <v>299</v>
      </c>
      <c r="B124" s="16">
        <v>2502</v>
      </c>
      <c r="C124" s="12" t="str">
        <f>VLOOKUP(A124,[1]Table!A180:C612,3,0)</f>
        <v>Account 190 Line 49 Page 1</v>
      </c>
      <c r="D124" s="12"/>
    </row>
    <row r="125" spans="1:4" outlineLevel="2">
      <c r="A125" s="5" t="s">
        <v>300</v>
      </c>
      <c r="B125" s="16">
        <v>-4014</v>
      </c>
      <c r="C125" s="12" t="str">
        <f>VLOOKUP(A125,[1]Table!A182:C614,3,0)</f>
        <v>Account 190 Line 49 Page 1</v>
      </c>
      <c r="D125" s="12"/>
    </row>
    <row r="126" spans="1:4" outlineLevel="2">
      <c r="A126" s="5" t="s">
        <v>301</v>
      </c>
      <c r="B126" s="16">
        <v>38966</v>
      </c>
      <c r="C126" s="12" t="str">
        <f>VLOOKUP(A126,[1]Table!A183:C615,3,0)</f>
        <v>Account 190 Line 49 Page 1</v>
      </c>
      <c r="D126" s="12"/>
    </row>
    <row r="127" spans="1:4" outlineLevel="2">
      <c r="A127" s="5" t="s">
        <v>302</v>
      </c>
      <c r="B127" s="16">
        <v>-1744</v>
      </c>
      <c r="C127" s="12" t="str">
        <f>VLOOKUP(A127,[1]Table!A184:C616,3,0)</f>
        <v>Account 190 Line 49 Page 1</v>
      </c>
      <c r="D127" s="12"/>
    </row>
    <row r="128" spans="1:4" outlineLevel="2">
      <c r="A128" s="5" t="s">
        <v>303</v>
      </c>
      <c r="B128" s="16">
        <v>-830</v>
      </c>
      <c r="C128" s="12" t="str">
        <f>VLOOKUP(A128,[1]Table!A185:C617,3,0)</f>
        <v>Account 190 Line 49 Page 1</v>
      </c>
      <c r="D128" s="12"/>
    </row>
    <row r="129" spans="1:4" outlineLevel="2">
      <c r="A129" s="5" t="s">
        <v>304</v>
      </c>
      <c r="B129" s="16">
        <v>-104199.08</v>
      </c>
      <c r="C129" s="12" t="str">
        <f>VLOOKUP(A129,[1]Table!A186:C618,3,0)</f>
        <v>Account 190 Line 49 Page 1</v>
      </c>
      <c r="D129" s="12"/>
    </row>
    <row r="130" spans="1:4" outlineLevel="2">
      <c r="A130" s="5" t="s">
        <v>746</v>
      </c>
      <c r="B130" s="16">
        <v>-12248.21</v>
      </c>
      <c r="C130" s="12" t="s">
        <v>756</v>
      </c>
      <c r="D130" s="12"/>
    </row>
    <row r="131" spans="1:4" outlineLevel="2">
      <c r="A131" s="5" t="s">
        <v>757</v>
      </c>
      <c r="B131" s="16">
        <v>-3150.74</v>
      </c>
      <c r="C131" s="12" t="s">
        <v>756</v>
      </c>
      <c r="D131" s="12"/>
    </row>
    <row r="132" spans="1:4" outlineLevel="1">
      <c r="A132" s="5"/>
      <c r="B132" s="16">
        <f>SUBTOTAL(9,B50:B131)</f>
        <v>26348006.890000004</v>
      </c>
      <c r="C132" s="12" t="s">
        <v>758</v>
      </c>
      <c r="D132" s="12"/>
    </row>
    <row r="133" spans="1:4" outlineLevel="2">
      <c r="A133" s="5" t="s">
        <v>825</v>
      </c>
      <c r="B133" s="16">
        <v>-24229537.760000002</v>
      </c>
      <c r="C133" s="12" t="str">
        <f>VLOOKUP(A133,[1]Table!A316:C748,3,0)</f>
        <v>Account 282 Line 50 Page 2</v>
      </c>
      <c r="D133" s="12"/>
    </row>
    <row r="134" spans="1:4" outlineLevel="2">
      <c r="A134" s="5" t="s">
        <v>826</v>
      </c>
      <c r="B134" s="16">
        <v>-12350</v>
      </c>
      <c r="C134" s="12" t="str">
        <f>VLOOKUP(A134,[1]Table!A317:C749,3,0)</f>
        <v>Account 282 Line 50 Page 2</v>
      </c>
      <c r="D134" s="12"/>
    </row>
    <row r="135" spans="1:4" outlineLevel="2">
      <c r="A135" s="5" t="s">
        <v>827</v>
      </c>
      <c r="B135" s="16">
        <v>-23736053.969999999</v>
      </c>
      <c r="C135" s="12" t="str">
        <f>VLOOKUP(A135,[1]Table!A318:C750,3,0)</f>
        <v>Account 282 Line 50 Page 2</v>
      </c>
      <c r="D135" s="12"/>
    </row>
    <row r="136" spans="1:4" outlineLevel="2">
      <c r="A136" s="5" t="s">
        <v>828</v>
      </c>
      <c r="B136" s="16">
        <v>-12350</v>
      </c>
      <c r="C136" s="12" t="str">
        <f>VLOOKUP(A136,[1]Table!A319:C751,3,0)</f>
        <v>Account 282 Line 50 Page 2</v>
      </c>
      <c r="D136" s="12"/>
    </row>
    <row r="137" spans="1:4" outlineLevel="2">
      <c r="A137" s="5" t="s">
        <v>829</v>
      </c>
      <c r="B137" s="16">
        <v>15234</v>
      </c>
      <c r="C137" s="12" t="str">
        <f>VLOOKUP(A137,[1]Table!A320:C752,3,0)</f>
        <v>Account 282 Line 50 Page 2</v>
      </c>
      <c r="D137" s="12"/>
    </row>
    <row r="138" spans="1:4" outlineLevel="2">
      <c r="A138" s="5" t="s">
        <v>830</v>
      </c>
      <c r="B138" s="16">
        <v>2535</v>
      </c>
      <c r="C138" s="12" t="str">
        <f>VLOOKUP(A138,[1]Table!A321:C753,3,0)</f>
        <v>Account 282 Line 50 Page 2</v>
      </c>
      <c r="D138" s="12"/>
    </row>
    <row r="139" spans="1:4" outlineLevel="2">
      <c r="A139" s="5" t="s">
        <v>831</v>
      </c>
      <c r="B139" s="16">
        <v>-63873</v>
      </c>
      <c r="C139" s="12" t="str">
        <f>VLOOKUP(A139,[1]Table!A322:C754,3,0)</f>
        <v>Account 282 Line 50 Page 2</v>
      </c>
      <c r="D139" s="12"/>
    </row>
    <row r="140" spans="1:4" outlineLevel="2">
      <c r="A140" s="5" t="s">
        <v>832</v>
      </c>
      <c r="B140" s="16">
        <v>-134328</v>
      </c>
      <c r="C140" s="12" t="str">
        <f>VLOOKUP(A140,[1]Table!A323:C755,3,0)</f>
        <v>Account 282 Line 50 Page 2</v>
      </c>
      <c r="D140" s="12"/>
    </row>
    <row r="141" spans="1:4" outlineLevel="2">
      <c r="A141" s="5" t="s">
        <v>833</v>
      </c>
      <c r="B141" s="16">
        <v>313900.78999999998</v>
      </c>
      <c r="C141" s="12" t="str">
        <f>VLOOKUP(A141,[1]Table!A324:C756,3,0)</f>
        <v>Account 282 Line 50 Page 2</v>
      </c>
      <c r="D141" s="12"/>
    </row>
    <row r="142" spans="1:4" outlineLevel="2">
      <c r="A142" s="5" t="s">
        <v>834</v>
      </c>
      <c r="B142" s="16">
        <v>878229.01</v>
      </c>
      <c r="C142" s="12" t="str">
        <f>VLOOKUP(A142,[1]Table!A325:C757,3,0)</f>
        <v>Account 282 Line 50 Page 2</v>
      </c>
      <c r="D142" s="12"/>
    </row>
    <row r="143" spans="1:4" outlineLevel="2">
      <c r="A143" s="5" t="s">
        <v>835</v>
      </c>
      <c r="B143" s="16">
        <v>3634</v>
      </c>
      <c r="C143" s="12" t="str">
        <f>VLOOKUP(A143,[1]Table!A326:C758,3,0)</f>
        <v>Account 282 Line 50 Page 2</v>
      </c>
      <c r="D143" s="12"/>
    </row>
    <row r="144" spans="1:4" outlineLevel="2">
      <c r="A144" s="5" t="s">
        <v>836</v>
      </c>
      <c r="B144" s="16">
        <v>971224.67</v>
      </c>
      <c r="C144" s="12" t="str">
        <f>VLOOKUP(A144,[1]Table!A327:C759,3,0)</f>
        <v>Account 282 Line 50 Page 2</v>
      </c>
      <c r="D144" s="12"/>
    </row>
    <row r="145" spans="1:4" outlineLevel="2">
      <c r="A145" s="5" t="s">
        <v>837</v>
      </c>
      <c r="B145" s="16">
        <v>2241164.65</v>
      </c>
      <c r="C145" s="12" t="str">
        <f>VLOOKUP(A145,[1]Table!A328:C760,3,0)</f>
        <v>Account 282 Line 50 Page 2</v>
      </c>
      <c r="D145" s="12"/>
    </row>
    <row r="146" spans="1:4" outlineLevel="2">
      <c r="A146" s="5" t="s">
        <v>838</v>
      </c>
      <c r="B146" s="16">
        <v>-125300.13</v>
      </c>
      <c r="C146" s="12" t="str">
        <f>VLOOKUP(A146,[1]Table!A329:C761,3,0)</f>
        <v>Account 282 Line 50 Page 2</v>
      </c>
      <c r="D146" s="12"/>
    </row>
    <row r="147" spans="1:4" outlineLevel="2">
      <c r="A147" s="5" t="s">
        <v>839</v>
      </c>
      <c r="B147" s="16">
        <v>-782980.74</v>
      </c>
      <c r="C147" s="12" t="str">
        <f>VLOOKUP(A147,[1]Table!A330:C762,3,0)</f>
        <v>Account 282 Line 50 Page 2</v>
      </c>
      <c r="D147" s="12"/>
    </row>
    <row r="148" spans="1:4" outlineLevel="2">
      <c r="A148" s="5" t="s">
        <v>257</v>
      </c>
      <c r="B148" s="16">
        <v>22103.88</v>
      </c>
      <c r="C148" s="12" t="str">
        <f>VLOOKUP(A148,[1]Table!A331:C763,3,0)</f>
        <v>Account 282 Line 50 Page 2</v>
      </c>
      <c r="D148" s="12"/>
    </row>
    <row r="149" spans="1:4" outlineLevel="2">
      <c r="A149" s="5" t="s">
        <v>840</v>
      </c>
      <c r="B149" s="16">
        <v>38135</v>
      </c>
      <c r="C149" s="12" t="str">
        <f>VLOOKUP(A149,[1]Table!A332:C764,3,0)</f>
        <v>Account 282 Line 50 Page 2</v>
      </c>
      <c r="D149" s="12"/>
    </row>
    <row r="150" spans="1:4" outlineLevel="2">
      <c r="A150" s="5" t="s">
        <v>841</v>
      </c>
      <c r="B150" s="16">
        <v>62870</v>
      </c>
      <c r="C150" s="12" t="str">
        <f>VLOOKUP(A150,[1]Table!A333:C765,3,0)</f>
        <v>Account 282 Line 50 Page 2</v>
      </c>
      <c r="D150" s="12"/>
    </row>
    <row r="151" spans="1:4" outlineLevel="2">
      <c r="A151" s="5" t="s">
        <v>842</v>
      </c>
      <c r="B151" s="16">
        <v>-80051</v>
      </c>
      <c r="C151" s="12" t="str">
        <f>VLOOKUP(A151,[1]Table!A334:C766,3,0)</f>
        <v>Account 282 Line 50 Page 2</v>
      </c>
      <c r="D151" s="12"/>
    </row>
    <row r="152" spans="1:4" outlineLevel="2">
      <c r="A152" s="5" t="s">
        <v>843</v>
      </c>
      <c r="B152" s="16">
        <v>-29561251</v>
      </c>
      <c r="C152" s="12" t="str">
        <f>VLOOKUP(A152,[1]Table!A335:C767,3,0)</f>
        <v>Account 282 Line 50 Page 2</v>
      </c>
      <c r="D152" s="12"/>
    </row>
    <row r="153" spans="1:4" outlineLevel="2">
      <c r="A153" s="5" t="s">
        <v>844</v>
      </c>
      <c r="B153" s="16">
        <v>1848664.74</v>
      </c>
      <c r="C153" s="12" t="str">
        <f>VLOOKUP(A153,[1]Table!A336:C768,3,0)</f>
        <v>Account 282 Line 50 Page 2</v>
      </c>
      <c r="D153" s="12"/>
    </row>
    <row r="154" spans="1:4" outlineLevel="2">
      <c r="A154" s="5" t="s">
        <v>845</v>
      </c>
      <c r="B154" s="16">
        <v>126965.05</v>
      </c>
      <c r="C154" s="12" t="str">
        <f>VLOOKUP(A154,[1]Table!A337:C769,3,0)</f>
        <v>Account 282 Line 50 Page 2</v>
      </c>
      <c r="D154" s="12"/>
    </row>
    <row r="155" spans="1:4" outlineLevel="2">
      <c r="A155" s="5" t="s">
        <v>846</v>
      </c>
      <c r="B155" s="16">
        <v>32038</v>
      </c>
      <c r="C155" s="12" t="str">
        <f>VLOOKUP(A155,[1]Table!A338:C770,3,0)</f>
        <v>Account 282 Line 50 Page 2</v>
      </c>
      <c r="D155" s="12"/>
    </row>
    <row r="156" spans="1:4" outlineLevel="2">
      <c r="A156" s="5" t="s">
        <v>847</v>
      </c>
      <c r="B156" s="16">
        <v>41628</v>
      </c>
      <c r="C156" s="12" t="str">
        <f>VLOOKUP(A156,[1]Table!A339:C771,3,0)</f>
        <v>Account 282 Line 50 Page 2</v>
      </c>
      <c r="D156" s="12"/>
    </row>
    <row r="157" spans="1:4" outlineLevel="2">
      <c r="A157" s="5" t="s">
        <v>848</v>
      </c>
      <c r="B157" s="16">
        <v>148869.75</v>
      </c>
      <c r="C157" s="12" t="str">
        <f>VLOOKUP(A157,[1]Table!A340:C772,3,0)</f>
        <v>Account 282 Line 50 Page 2</v>
      </c>
      <c r="D157" s="12"/>
    </row>
    <row r="158" spans="1:4" outlineLevel="2">
      <c r="A158" s="5" t="s">
        <v>849</v>
      </c>
      <c r="B158" s="16">
        <v>70856</v>
      </c>
      <c r="C158" s="12" t="str">
        <f>VLOOKUP(A158,[1]Table!A341:C773,3,0)</f>
        <v>Account 282 Line 50 Page 2</v>
      </c>
      <c r="D158" s="12"/>
    </row>
    <row r="159" spans="1:4" outlineLevel="2">
      <c r="A159" s="5" t="s">
        <v>850</v>
      </c>
      <c r="B159" s="16">
        <v>10571</v>
      </c>
      <c r="C159" s="12" t="str">
        <f>VLOOKUP(A159,[1]Table!A342:C774,3,0)</f>
        <v>Account 282 Line 50 Page 2</v>
      </c>
      <c r="D159" s="12"/>
    </row>
    <row r="160" spans="1:4" outlineLevel="2">
      <c r="A160" s="5" t="s">
        <v>877</v>
      </c>
      <c r="B160" s="16">
        <v>-17209</v>
      </c>
      <c r="C160" s="12" t="str">
        <f>VLOOKUP(A160,[1]Table!A343:C775,3,0)</f>
        <v>Account 282 Line 50 Page 2</v>
      </c>
      <c r="D160" s="12"/>
    </row>
    <row r="161" spans="1:4" outlineLevel="2">
      <c r="A161" s="5" t="s">
        <v>878</v>
      </c>
      <c r="B161" s="16">
        <v>-9365</v>
      </c>
      <c r="C161" s="12" t="str">
        <f>VLOOKUP(A161,[1]Table!A344:C776,3,0)</f>
        <v>Account 282 Line 50 Page 2</v>
      </c>
      <c r="D161" s="12"/>
    </row>
    <row r="162" spans="1:4" outlineLevel="2">
      <c r="A162" s="5" t="s">
        <v>879</v>
      </c>
      <c r="B162" s="16">
        <v>734199.37</v>
      </c>
      <c r="C162" s="12" t="str">
        <f>VLOOKUP(A162,[1]Table!A345:C777,3,0)</f>
        <v>Account 282 Line 50 Page 2</v>
      </c>
      <c r="D162" s="12"/>
    </row>
    <row r="163" spans="1:4" outlineLevel="2">
      <c r="A163" s="5" t="s">
        <v>880</v>
      </c>
      <c r="B163" s="16">
        <v>-481245.1</v>
      </c>
      <c r="C163" s="12" t="str">
        <f>VLOOKUP(A163,[1]Table!A346:C778,3,0)</f>
        <v>Account 282 Line 50 Page 2</v>
      </c>
      <c r="D163" s="12"/>
    </row>
    <row r="164" spans="1:4" outlineLevel="2">
      <c r="A164" s="5" t="s">
        <v>881</v>
      </c>
      <c r="B164" s="16">
        <v>580613.68000000005</v>
      </c>
      <c r="C164" s="12" t="str">
        <f>VLOOKUP(A164,[1]Table!A347:C779,3,0)</f>
        <v>Account 282 Line 50 Page 2</v>
      </c>
      <c r="D164" s="12"/>
    </row>
    <row r="165" spans="1:4" outlineLevel="2">
      <c r="A165" s="5" t="s">
        <v>894</v>
      </c>
      <c r="B165" s="16">
        <v>-1060743.3400000001</v>
      </c>
      <c r="C165" s="12" t="str">
        <f>VLOOKUP(A165,[1]Table!A348:C780,3,0)</f>
        <v>Account 282 Line 50 Page 2</v>
      </c>
      <c r="D165" s="12"/>
    </row>
    <row r="166" spans="1:4" outlineLevel="2">
      <c r="A166" s="5" t="s">
        <v>895</v>
      </c>
      <c r="B166" s="16">
        <v>-577216.72</v>
      </c>
      <c r="C166" s="12" t="str">
        <f>VLOOKUP(A166,[1]Table!A349:C781,3,0)</f>
        <v>Account 282 Line 50 Page 2</v>
      </c>
      <c r="D166" s="12"/>
    </row>
    <row r="167" spans="1:4" outlineLevel="2">
      <c r="A167" s="5" t="s">
        <v>896</v>
      </c>
      <c r="B167" s="16">
        <v>-106073.31</v>
      </c>
      <c r="C167" s="12" t="str">
        <f>VLOOKUP(A167,[1]Table!A350:C782,3,0)</f>
        <v>Account 282 Line 50 Page 2</v>
      </c>
      <c r="D167" s="12"/>
    </row>
    <row r="168" spans="1:4" outlineLevel="2">
      <c r="A168" s="5" t="s">
        <v>897</v>
      </c>
      <c r="B168" s="16">
        <v>-87094</v>
      </c>
      <c r="C168" s="12" t="str">
        <f>VLOOKUP(A168,[1]Table!A351:C783,3,0)</f>
        <v>Account 282 Line 50 Page 2</v>
      </c>
      <c r="D168" s="12"/>
    </row>
    <row r="169" spans="1:4" outlineLevel="2">
      <c r="A169" s="5" t="s">
        <v>898</v>
      </c>
      <c r="B169" s="16">
        <v>-53379</v>
      </c>
      <c r="C169" s="12" t="str">
        <f>VLOOKUP(A169,[1]Table!A352:C784,3,0)</f>
        <v>Account 282 Line 50 Page 2</v>
      </c>
      <c r="D169" s="12"/>
    </row>
    <row r="170" spans="1:4" outlineLevel="2">
      <c r="A170" s="5" t="s">
        <v>899</v>
      </c>
      <c r="B170" s="16">
        <v>-55673.67</v>
      </c>
      <c r="C170" s="12" t="str">
        <f>VLOOKUP(A170,[1]Table!A353:C785,3,0)</f>
        <v>Account 282 Line 50 Page 2</v>
      </c>
      <c r="D170" s="12"/>
    </row>
    <row r="171" spans="1:4" outlineLevel="2">
      <c r="A171" s="5" t="s">
        <v>900</v>
      </c>
      <c r="B171" s="16">
        <v>6523.79</v>
      </c>
      <c r="C171" s="12" t="str">
        <f>VLOOKUP(A171,[1]Table!A354:C786,3,0)</f>
        <v>Account 282 Line 50 Page 2</v>
      </c>
      <c r="D171" s="12"/>
    </row>
    <row r="172" spans="1:4" outlineLevel="2">
      <c r="A172" s="5" t="s">
        <v>901</v>
      </c>
      <c r="B172" s="16">
        <v>41147</v>
      </c>
      <c r="C172" s="12" t="str">
        <f>VLOOKUP(A172,[1]Table!A355:C787,3,0)</f>
        <v>Account 282 Line 50 Page 2</v>
      </c>
      <c r="D172" s="12"/>
    </row>
    <row r="173" spans="1:4" outlineLevel="2">
      <c r="A173" s="5" t="s">
        <v>902</v>
      </c>
      <c r="B173" s="16">
        <v>-4310499</v>
      </c>
      <c r="C173" s="12" t="str">
        <f>VLOOKUP(A173,[1]Table!A356:C788,3,0)</f>
        <v>Account 282 Line 50 Page 2</v>
      </c>
      <c r="D173" s="12"/>
    </row>
    <row r="174" spans="1:4" outlineLevel="2">
      <c r="A174" s="5" t="s">
        <v>903</v>
      </c>
      <c r="B174" s="16">
        <v>-3173</v>
      </c>
      <c r="C174" s="12" t="str">
        <f>VLOOKUP(A174,[1]Table!A357:C789,3,0)</f>
        <v>Account 282 Line 50 Page 2</v>
      </c>
      <c r="D174" s="12"/>
    </row>
    <row r="175" spans="1:4" outlineLevel="2">
      <c r="A175" s="5" t="s">
        <v>904</v>
      </c>
      <c r="B175" s="16">
        <v>-4449437.9400000004</v>
      </c>
      <c r="C175" s="12" t="str">
        <f>VLOOKUP(A175,[1]Table!A358:C790,3,0)</f>
        <v>Account 282 Line 50 Page 2</v>
      </c>
      <c r="D175" s="12"/>
    </row>
    <row r="176" spans="1:4" outlineLevel="2">
      <c r="A176" s="5" t="s">
        <v>905</v>
      </c>
      <c r="B176" s="16">
        <v>-3173</v>
      </c>
      <c r="C176" s="12" t="str">
        <f>VLOOKUP(A176,[1]Table!A359:C791,3,0)</f>
        <v>Account 282 Line 50 Page 2</v>
      </c>
      <c r="D176" s="12"/>
    </row>
    <row r="177" spans="1:4" outlineLevel="2">
      <c r="A177" s="5" t="s">
        <v>906</v>
      </c>
      <c r="B177" s="16">
        <v>3914</v>
      </c>
      <c r="C177" s="12" t="str">
        <f>VLOOKUP(A177,[1]Table!A360:C792,3,0)</f>
        <v>Account 282 Line 50 Page 2</v>
      </c>
      <c r="D177" s="12"/>
    </row>
    <row r="178" spans="1:4" outlineLevel="2">
      <c r="A178" s="5" t="s">
        <v>907</v>
      </c>
      <c r="B178" s="16">
        <v>662</v>
      </c>
      <c r="C178" s="12" t="str">
        <f>VLOOKUP(A178,[1]Table!A361:C793,3,0)</f>
        <v>Account 282 Line 50 Page 2</v>
      </c>
      <c r="D178" s="12"/>
    </row>
    <row r="179" spans="1:4" outlineLevel="2">
      <c r="A179" s="5" t="s">
        <v>908</v>
      </c>
      <c r="B179" s="16">
        <v>-13524</v>
      </c>
      <c r="C179" s="12" t="str">
        <f>VLOOKUP(A179,[1]Table!A362:C794,3,0)</f>
        <v>Account 282 Line 50 Page 2</v>
      </c>
      <c r="D179" s="12"/>
    </row>
    <row r="180" spans="1:4" outlineLevel="2">
      <c r="A180" s="5" t="s">
        <v>909</v>
      </c>
      <c r="B180" s="16">
        <v>-30138</v>
      </c>
      <c r="C180" s="12" t="str">
        <f>VLOOKUP(A180,[1]Table!A363:C795,3,0)</f>
        <v>Account 282 Line 50 Page 2</v>
      </c>
      <c r="D180" s="12"/>
    </row>
    <row r="181" spans="1:4" outlineLevel="2">
      <c r="A181" s="5" t="s">
        <v>910</v>
      </c>
      <c r="B181" s="16">
        <v>45378.22</v>
      </c>
      <c r="C181" s="12" t="str">
        <f>VLOOKUP(A181,[1]Table!A364:C796,3,0)</f>
        <v>Account 282 Line 50 Page 2</v>
      </c>
      <c r="D181" s="12"/>
    </row>
    <row r="182" spans="1:4" outlineLevel="2">
      <c r="A182" s="5" t="s">
        <v>911</v>
      </c>
      <c r="B182" s="16">
        <v>218276.99</v>
      </c>
      <c r="C182" s="12" t="str">
        <f>VLOOKUP(A182,[1]Table!A365:C797,3,0)</f>
        <v>Account 282 Line 50 Page 2</v>
      </c>
      <c r="D182" s="12"/>
    </row>
    <row r="183" spans="1:4" outlineLevel="2">
      <c r="A183" s="5" t="s">
        <v>912</v>
      </c>
      <c r="B183" s="16">
        <v>951</v>
      </c>
      <c r="C183" s="12" t="str">
        <f>VLOOKUP(A183,[1]Table!A366:C798,3,0)</f>
        <v>Account 282 Line 50 Page 2</v>
      </c>
      <c r="D183" s="12"/>
    </row>
    <row r="184" spans="1:4" outlineLevel="2">
      <c r="A184" s="5" t="s">
        <v>913</v>
      </c>
      <c r="B184" s="16">
        <v>231056.78</v>
      </c>
      <c r="C184" s="12" t="str">
        <f>VLOOKUP(A184,[1]Table!A367:C799,3,0)</f>
        <v>Account 282 Line 50 Page 2</v>
      </c>
      <c r="D184" s="12"/>
    </row>
    <row r="185" spans="1:4" outlineLevel="2">
      <c r="A185" s="5" t="s">
        <v>914</v>
      </c>
      <c r="B185" s="16">
        <v>492334.89</v>
      </c>
      <c r="C185" s="12" t="str">
        <f>VLOOKUP(A185,[1]Table!A368:C800,3,0)</f>
        <v>Account 282 Line 50 Page 2</v>
      </c>
      <c r="D185" s="12"/>
    </row>
    <row r="186" spans="1:4" outlineLevel="2">
      <c r="A186" s="5" t="s">
        <v>915</v>
      </c>
      <c r="B186" s="16">
        <v>-15537.38</v>
      </c>
      <c r="C186" s="12" t="str">
        <f>VLOOKUP(A186,[1]Table!A369:C801,3,0)</f>
        <v>Account 282 Line 50 Page 2</v>
      </c>
      <c r="D186" s="12"/>
    </row>
    <row r="187" spans="1:4" outlineLevel="2">
      <c r="A187" s="5" t="s">
        <v>916</v>
      </c>
      <c r="B187" s="16">
        <v>-184833.17</v>
      </c>
      <c r="C187" s="12" t="str">
        <f>VLOOKUP(A187,[1]Table!A370:C802,3,0)</f>
        <v>Account 282 Line 50 Page 2</v>
      </c>
      <c r="D187" s="12"/>
    </row>
    <row r="188" spans="1:4" outlineLevel="2">
      <c r="A188" s="5" t="s">
        <v>258</v>
      </c>
      <c r="B188" s="16">
        <v>5686.02</v>
      </c>
      <c r="C188" s="12" t="str">
        <f>VLOOKUP(A188,[1]Table!A371:C803,3,0)</f>
        <v>Account 282 Line 50 Page 2</v>
      </c>
      <c r="D188" s="12"/>
    </row>
    <row r="189" spans="1:4" outlineLevel="2">
      <c r="A189" s="5" t="s">
        <v>917</v>
      </c>
      <c r="B189" s="16">
        <v>6080</v>
      </c>
      <c r="C189" s="12" t="str">
        <f>VLOOKUP(A189,[1]Table!A372:C804,3,0)</f>
        <v>Account 282 Line 50 Page 2</v>
      </c>
      <c r="D189" s="12"/>
    </row>
    <row r="190" spans="1:4" outlineLevel="2">
      <c r="A190" s="5" t="s">
        <v>918</v>
      </c>
      <c r="B190" s="16">
        <v>9713</v>
      </c>
      <c r="C190" s="12" t="str">
        <f>VLOOKUP(A190,[1]Table!A373:C805,3,0)</f>
        <v>Account 282 Line 50 Page 2</v>
      </c>
      <c r="D190" s="12"/>
    </row>
    <row r="191" spans="1:4" outlineLevel="2">
      <c r="A191" s="5" t="s">
        <v>919</v>
      </c>
      <c r="B191" s="16">
        <v>187008.94</v>
      </c>
      <c r="C191" s="12" t="str">
        <f>VLOOKUP(A191,[1]Table!A374:C806,3,0)</f>
        <v>Account 282 Line 50 Page 2</v>
      </c>
      <c r="D191" s="12"/>
    </row>
    <row r="192" spans="1:4" outlineLevel="2">
      <c r="A192" s="5" t="s">
        <v>920</v>
      </c>
      <c r="B192" s="16">
        <v>3745</v>
      </c>
      <c r="C192" s="12" t="str">
        <f>VLOOKUP(A192,[1]Table!A375:C807,3,0)</f>
        <v>Account 282 Line 50 Page 2</v>
      </c>
      <c r="D192" s="12"/>
    </row>
    <row r="193" spans="1:4" outlineLevel="2">
      <c r="A193" s="5" t="s">
        <v>921</v>
      </c>
      <c r="B193" s="16">
        <v>4811</v>
      </c>
      <c r="C193" s="12" t="str">
        <f>VLOOKUP(A193,[1]Table!A376:C808,3,0)</f>
        <v>Account 282 Line 50 Page 2</v>
      </c>
      <c r="D193" s="12"/>
    </row>
    <row r="194" spans="1:4" outlineLevel="2">
      <c r="A194" s="5" t="s">
        <v>922</v>
      </c>
      <c r="B194" s="16">
        <v>29645.86</v>
      </c>
      <c r="C194" s="12" t="str">
        <f>VLOOKUP(A194,[1]Table!A377:C809,3,0)</f>
        <v>Account 282 Line 50 Page 2</v>
      </c>
      <c r="D194" s="12"/>
    </row>
    <row r="195" spans="1:4" outlineLevel="2">
      <c r="A195" s="5" t="s">
        <v>923</v>
      </c>
      <c r="B195" s="16">
        <v>7237</v>
      </c>
      <c r="C195" s="12" t="str">
        <f>VLOOKUP(A195,[1]Table!A378:C810,3,0)</f>
        <v>Account 282 Line 50 Page 2</v>
      </c>
      <c r="D195" s="12"/>
    </row>
    <row r="196" spans="1:4" outlineLevel="2">
      <c r="A196" s="5" t="s">
        <v>924</v>
      </c>
      <c r="B196" s="16">
        <v>-237</v>
      </c>
      <c r="C196" s="12" t="str">
        <f>VLOOKUP(A196,[1]Table!A379:C811,3,0)</f>
        <v>Account 282 Line 50 Page 2</v>
      </c>
      <c r="D196" s="12"/>
    </row>
    <row r="197" spans="1:4" outlineLevel="2">
      <c r="A197" s="5" t="s">
        <v>925</v>
      </c>
      <c r="B197" s="16">
        <v>-129</v>
      </c>
      <c r="C197" s="12" t="str">
        <f>VLOOKUP(A197,[1]Table!A380:C812,3,0)</f>
        <v>Account 282 Line 50 Page 2</v>
      </c>
      <c r="D197" s="12"/>
    </row>
    <row r="198" spans="1:4" outlineLevel="2">
      <c r="A198" s="5" t="s">
        <v>926</v>
      </c>
      <c r="B198" s="16">
        <v>257253.49</v>
      </c>
      <c r="C198" s="12" t="str">
        <f>VLOOKUP(A198,[1]Table!A381:C813,3,0)</f>
        <v>Account 282 Line 50 Page 2</v>
      </c>
      <c r="D198" s="12"/>
    </row>
    <row r="199" spans="1:4" outlineLevel="2">
      <c r="A199" s="5" t="s">
        <v>927</v>
      </c>
      <c r="B199" s="16">
        <v>10700.62</v>
      </c>
      <c r="C199" s="12" t="str">
        <f>VLOOKUP(A199,[1]Table!A382:C814,3,0)</f>
        <v>Account 282 Line 50 Page 2</v>
      </c>
      <c r="D199" s="12"/>
    </row>
    <row r="200" spans="1:4" outlineLevel="2">
      <c r="A200" s="5" t="s">
        <v>928</v>
      </c>
      <c r="B200" s="16">
        <v>435432.13</v>
      </c>
      <c r="C200" s="12" t="str">
        <f>VLOOKUP(A200,[1]Table!A383:C815,3,0)</f>
        <v>Account 282 Line 50 Page 2</v>
      </c>
      <c r="D200" s="12"/>
    </row>
    <row r="201" spans="1:4" outlineLevel="2">
      <c r="A201" s="5" t="s">
        <v>929</v>
      </c>
      <c r="B201" s="16">
        <v>-14617.46</v>
      </c>
      <c r="C201" s="12" t="str">
        <f>VLOOKUP(A201,[1]Table!A384:C816,3,0)</f>
        <v>Account 282 Line 50 Page 2</v>
      </c>
      <c r="D201" s="12"/>
    </row>
    <row r="202" spans="1:4" outlineLevel="2">
      <c r="A202" s="5" t="s">
        <v>930</v>
      </c>
      <c r="B202" s="16">
        <v>-7954.36</v>
      </c>
      <c r="C202" s="12" t="str">
        <f>VLOOKUP(A202,[1]Table!A385:C817,3,0)</f>
        <v>Account 282 Line 50 Page 2</v>
      </c>
      <c r="D202" s="12"/>
    </row>
    <row r="203" spans="1:4" outlineLevel="2">
      <c r="A203" s="5" t="s">
        <v>931</v>
      </c>
      <c r="B203" s="16">
        <v>12306.35</v>
      </c>
      <c r="C203" s="12" t="str">
        <f>VLOOKUP(A203,[1]Table!A386:C818,3,0)</f>
        <v>Account 282 Line 50 Page 2</v>
      </c>
      <c r="D203" s="12"/>
    </row>
    <row r="204" spans="1:4" outlineLevel="2">
      <c r="A204" s="5" t="s">
        <v>932</v>
      </c>
      <c r="B204" s="16">
        <v>-1200</v>
      </c>
      <c r="C204" s="12" t="str">
        <f>VLOOKUP(A204,[1]Table!A387:C819,3,0)</f>
        <v>Account 282 Line 50 Page 2</v>
      </c>
      <c r="D204" s="12"/>
    </row>
    <row r="205" spans="1:4" outlineLevel="2">
      <c r="A205" s="5" t="s">
        <v>933</v>
      </c>
      <c r="B205" s="16">
        <v>-735</v>
      </c>
      <c r="C205" s="12" t="str">
        <f>VLOOKUP(A205,[1]Table!A388:C820,3,0)</f>
        <v>Account 282 Line 50 Page 2</v>
      </c>
      <c r="D205" s="12"/>
    </row>
    <row r="206" spans="1:4" outlineLevel="2">
      <c r="A206" s="5" t="s">
        <v>934</v>
      </c>
      <c r="B206" s="16">
        <v>8994.92</v>
      </c>
      <c r="C206" s="12" t="str">
        <f>VLOOKUP(A206,[1]Table!A389:C821,3,0)</f>
        <v>Account 282 Line 50 Page 2</v>
      </c>
      <c r="D206" s="12"/>
    </row>
    <row r="207" spans="1:4" outlineLevel="2">
      <c r="A207" s="5" t="s">
        <v>935</v>
      </c>
      <c r="B207" s="16">
        <v>-34444.25</v>
      </c>
      <c r="C207" s="12" t="str">
        <f>VLOOKUP(A207,[1]Table!A390:C822,3,0)</f>
        <v>Account 282 Line 50 Page 2</v>
      </c>
      <c r="D207" s="12"/>
    </row>
    <row r="208" spans="1:4" outlineLevel="2">
      <c r="A208" s="5" t="s">
        <v>936</v>
      </c>
      <c r="B208" s="16">
        <v>30382.32</v>
      </c>
      <c r="C208" s="12" t="str">
        <f>VLOOKUP(A208,[1]Table!A391:C823,3,0)</f>
        <v>Account 282 Line 50 Page 2</v>
      </c>
      <c r="D208" s="12"/>
    </row>
    <row r="209" spans="1:4" outlineLevel="1">
      <c r="A209" s="5"/>
      <c r="B209" s="16">
        <f>SUBTOTAL(9,B133:B208)</f>
        <v>-80063029.390000015</v>
      </c>
      <c r="C209" s="12" t="s">
        <v>759</v>
      </c>
      <c r="D209" s="12"/>
    </row>
    <row r="210" spans="1:4" outlineLevel="2">
      <c r="A210" s="5" t="s">
        <v>937</v>
      </c>
      <c r="B210" s="16">
        <v>-219879.71</v>
      </c>
      <c r="C210" s="12" t="str">
        <f>VLOOKUP(A210,[1]Table!A392:C824,3,0)</f>
        <v>Account 283/284 Line 50 Page 2</v>
      </c>
      <c r="D210" s="12"/>
    </row>
    <row r="211" spans="1:4" outlineLevel="2">
      <c r="A211" s="5" t="s">
        <v>938</v>
      </c>
      <c r="B211" s="16">
        <v>-7630</v>
      </c>
      <c r="C211" s="12" t="str">
        <f>VLOOKUP(A211,[1]Table!A393:C825,3,0)</f>
        <v>Account 283/284 Line 50 Page 2</v>
      </c>
      <c r="D211" s="12"/>
    </row>
    <row r="212" spans="1:4" outlineLevel="2">
      <c r="A212" s="5" t="s">
        <v>939</v>
      </c>
      <c r="B212" s="16">
        <v>-8265</v>
      </c>
      <c r="C212" s="12" t="str">
        <f>VLOOKUP(A212,[1]Table!A394:C826,3,0)</f>
        <v>Account 283/284 Line 50 Page 2</v>
      </c>
      <c r="D212" s="12"/>
    </row>
    <row r="213" spans="1:4" outlineLevel="2">
      <c r="A213" s="5" t="s">
        <v>940</v>
      </c>
      <c r="B213" s="16">
        <v>108730.3</v>
      </c>
      <c r="C213" s="12" t="str">
        <f>VLOOKUP(A213,[1]Table!A395:C827,3,0)</f>
        <v>Account 283/284 Line 50 Page 2</v>
      </c>
      <c r="D213" s="12"/>
    </row>
    <row r="214" spans="1:4" outlineLevel="2">
      <c r="A214" s="5" t="s">
        <v>941</v>
      </c>
      <c r="B214" s="16">
        <v>108322.97</v>
      </c>
      <c r="C214" s="12" t="str">
        <f>VLOOKUP(A214,[1]Table!A396:C828,3,0)</f>
        <v>Account 283/284 Line 50 Page 2</v>
      </c>
      <c r="D214" s="12"/>
    </row>
    <row r="215" spans="1:4" outlineLevel="2">
      <c r="A215" s="5" t="s">
        <v>942</v>
      </c>
      <c r="B215" s="16">
        <v>-88260.55</v>
      </c>
      <c r="C215" s="12" t="str">
        <f>VLOOKUP(A215,[1]Table!A397:C829,3,0)</f>
        <v>Account 283/284 Line 50 Page 2</v>
      </c>
      <c r="D215" s="12"/>
    </row>
    <row r="216" spans="1:4" outlineLevel="2">
      <c r="A216" s="5" t="s">
        <v>943</v>
      </c>
      <c r="B216" s="16">
        <v>-972948.25</v>
      </c>
      <c r="C216" s="12" t="str">
        <f>VLOOKUP(A216,[1]Table!A398:C830,3,0)</f>
        <v>Account 283/284 Line 50 Page 2</v>
      </c>
      <c r="D216" s="12"/>
    </row>
    <row r="217" spans="1:4" outlineLevel="2">
      <c r="A217" s="5" t="s">
        <v>944</v>
      </c>
      <c r="B217" s="16">
        <v>-135880.41</v>
      </c>
      <c r="C217" s="12" t="str">
        <f>VLOOKUP(A217,[1]Table!A399:C831,3,0)</f>
        <v>Account 283/284 Line 50 Page 2</v>
      </c>
      <c r="D217" s="12"/>
    </row>
    <row r="218" spans="1:4" outlineLevel="2">
      <c r="A218" s="5" t="s">
        <v>984</v>
      </c>
      <c r="B218" s="16">
        <v>-178655.85</v>
      </c>
      <c r="C218" s="12" t="str">
        <f>VLOOKUP(A218,[1]Table!A400:C832,3,0)</f>
        <v>Account 283/284 Line 50 Page 2</v>
      </c>
      <c r="D218" s="12"/>
    </row>
    <row r="219" spans="1:4" outlineLevel="2">
      <c r="A219" s="5" t="s">
        <v>956</v>
      </c>
      <c r="B219" s="16">
        <v>-36718.26</v>
      </c>
      <c r="C219" s="12" t="str">
        <f>VLOOKUP(A219,[1]Table!A401:C833,3,0)</f>
        <v>Account 283/284 Line 50 Page 2</v>
      </c>
      <c r="D219" s="12"/>
    </row>
    <row r="220" spans="1:4" outlineLevel="2">
      <c r="A220" s="5" t="s">
        <v>985</v>
      </c>
      <c r="B220" s="16">
        <v>587511.46</v>
      </c>
      <c r="C220" s="12" t="str">
        <f>VLOOKUP(A220,[1]Table!A402:C834,3,0)</f>
        <v>Account 283/284 Line 50 Page 2</v>
      </c>
      <c r="D220" s="12"/>
    </row>
    <row r="221" spans="1:4" outlineLevel="2">
      <c r="A221" s="5" t="s">
        <v>986</v>
      </c>
      <c r="B221" s="16">
        <v>-623309.01</v>
      </c>
      <c r="C221" s="12" t="str">
        <f>VLOOKUP(A221,[1]Table!A403:C835,3,0)</f>
        <v>Account 283/284 Line 50 Page 2</v>
      </c>
      <c r="D221" s="12"/>
    </row>
    <row r="222" spans="1:4" outlineLevel="2">
      <c r="A222" s="5" t="s">
        <v>987</v>
      </c>
      <c r="B222" s="16">
        <v>3310</v>
      </c>
      <c r="C222" s="12" t="str">
        <f>VLOOKUP(A222,[1]Table!A404:C836,3,0)</f>
        <v>Account 283/284 Line 50 Page 2</v>
      </c>
      <c r="D222" s="12"/>
    </row>
    <row r="223" spans="1:4" outlineLevel="2">
      <c r="A223" s="5" t="s">
        <v>988</v>
      </c>
      <c r="B223" s="16">
        <v>235203.5</v>
      </c>
      <c r="C223" s="12" t="str">
        <f>VLOOKUP(A223,[1]Table!A405:C837,3,0)</f>
        <v>Account 283/284 Line 50 Page 2</v>
      </c>
      <c r="D223" s="12"/>
    </row>
    <row r="224" spans="1:4" outlineLevel="2">
      <c r="A224" s="5" t="s">
        <v>989</v>
      </c>
      <c r="B224" s="16">
        <v>-4979</v>
      </c>
      <c r="C224" s="12" t="str">
        <f>VLOOKUP(A224,[1]Table!A406:C838,3,0)</f>
        <v>Account 283/284 Line 50 Page 2</v>
      </c>
      <c r="D224" s="12"/>
    </row>
    <row r="225" spans="1:4" outlineLevel="2">
      <c r="A225" s="5" t="s">
        <v>990</v>
      </c>
      <c r="B225" s="16">
        <v>-84355.62</v>
      </c>
      <c r="C225" s="12" t="str">
        <f>VLOOKUP(A225,[1]Table!A407:C839,3,0)</f>
        <v>Account 283/284 Line 50 Page 2</v>
      </c>
      <c r="D225" s="12"/>
    </row>
    <row r="226" spans="1:4" outlineLevel="2">
      <c r="A226" s="5" t="s">
        <v>991</v>
      </c>
      <c r="B226" s="16">
        <v>-110911.39</v>
      </c>
      <c r="C226" s="12" t="str">
        <f>VLOOKUP(A226,[1]Table!A408:C840,3,0)</f>
        <v>Account 283/284 Line 50 Page 2</v>
      </c>
      <c r="D226" s="12"/>
    </row>
    <row r="227" spans="1:4" outlineLevel="2">
      <c r="A227" s="5" t="s">
        <v>992</v>
      </c>
      <c r="B227" s="16">
        <v>-100266.56</v>
      </c>
      <c r="C227" s="12" t="str">
        <f>VLOOKUP(A227,[1]Table!A409:C841,3,0)</f>
        <v>Account 283/284 Line 50 Page 2</v>
      </c>
      <c r="D227" s="12"/>
    </row>
    <row r="228" spans="1:4" outlineLevel="2">
      <c r="A228" s="5" t="s">
        <v>993</v>
      </c>
      <c r="B228" s="16">
        <v>-70295.820000000007</v>
      </c>
      <c r="C228" s="12" t="str">
        <f>VLOOKUP(A228,[1]Table!A410:C842,3,0)</f>
        <v>Account 283/284 Line 50 Page 2</v>
      </c>
      <c r="D228" s="12"/>
    </row>
    <row r="229" spans="1:4" outlineLevel="2">
      <c r="A229" s="5" t="s">
        <v>994</v>
      </c>
      <c r="B229" s="16">
        <v>-9453</v>
      </c>
      <c r="C229" s="12" t="str">
        <f>VLOOKUP(A229,[1]Table!A411:C843,3,0)</f>
        <v>Account 283/284 Line 50 Page 2</v>
      </c>
      <c r="D229" s="12"/>
    </row>
    <row r="230" spans="1:4" outlineLevel="2">
      <c r="A230" s="5" t="s">
        <v>995</v>
      </c>
      <c r="B230" s="16">
        <v>-146675.57999999999</v>
      </c>
      <c r="C230" s="12" t="str">
        <f>VLOOKUP(A230,[1]Table!A412:C844,3,0)</f>
        <v>Account 283/284 Line 50 Page 2</v>
      </c>
      <c r="D230" s="12"/>
    </row>
    <row r="231" spans="1:4" outlineLevel="2">
      <c r="A231" s="5" t="s">
        <v>996</v>
      </c>
      <c r="B231" s="16">
        <v>-1960</v>
      </c>
      <c r="C231" s="12" t="str">
        <f>VLOOKUP(A231,[1]Table!A413:C845,3,0)</f>
        <v>Account 283/284 Line 50 Page 2</v>
      </c>
      <c r="D231" s="12"/>
    </row>
    <row r="232" spans="1:4" outlineLevel="2">
      <c r="A232" s="5" t="s">
        <v>997</v>
      </c>
      <c r="B232" s="16">
        <v>-2123</v>
      </c>
      <c r="C232" s="12" t="str">
        <f>VLOOKUP(A232,[1]Table!A414:C846,3,0)</f>
        <v>Account 283/284 Line 50 Page 2</v>
      </c>
      <c r="D232" s="12"/>
    </row>
    <row r="233" spans="1:4" outlineLevel="2">
      <c r="A233" s="5" t="s">
        <v>998</v>
      </c>
      <c r="B233" s="16">
        <v>-84027.73</v>
      </c>
      <c r="C233" s="12" t="str">
        <f>VLOOKUP(A233,[1]Table!A415:C847,3,0)</f>
        <v>Account 283/284 Line 50 Page 2</v>
      </c>
      <c r="D233" s="12"/>
    </row>
    <row r="234" spans="1:4" outlineLevel="2">
      <c r="A234" s="5" t="s">
        <v>999</v>
      </c>
      <c r="B234" s="16">
        <v>-94765.13</v>
      </c>
      <c r="C234" s="12" t="str">
        <f>VLOOKUP(A234,[1]Table!A416:C848,3,0)</f>
        <v>Account 283/284 Line 50 Page 2</v>
      </c>
      <c r="D234" s="12"/>
    </row>
    <row r="235" spans="1:4" outlineLevel="2">
      <c r="A235" s="5" t="s">
        <v>1000</v>
      </c>
      <c r="B235" s="16">
        <v>-22675.43</v>
      </c>
      <c r="C235" s="12" t="str">
        <f>VLOOKUP(A235,[1]Table!A417:C849,3,0)</f>
        <v>Account 283/284 Line 50 Page 2</v>
      </c>
      <c r="D235" s="12"/>
    </row>
    <row r="236" spans="1:4" outlineLevel="2">
      <c r="A236" s="5" t="s">
        <v>1001</v>
      </c>
      <c r="B236" s="16">
        <v>-42257.17</v>
      </c>
      <c r="C236" s="12" t="str">
        <f>VLOOKUP(A236,[1]Table!A418:C850,3,0)</f>
        <v>Account 283/284 Line 50 Page 2</v>
      </c>
      <c r="D236" s="12"/>
    </row>
    <row r="237" spans="1:4" outlineLevel="2">
      <c r="A237" s="5" t="s">
        <v>1002</v>
      </c>
      <c r="B237" s="16">
        <v>-55560.29</v>
      </c>
      <c r="C237" s="12" t="str">
        <f>VLOOKUP(A237,[1]Table!A419:C851,3,0)</f>
        <v>Account 283/284 Line 50 Page 2</v>
      </c>
      <c r="D237" s="12"/>
    </row>
    <row r="238" spans="1:4" outlineLevel="2">
      <c r="A238" s="5" t="s">
        <v>957</v>
      </c>
      <c r="B238" s="16">
        <v>-9445.43</v>
      </c>
      <c r="C238" s="12" t="str">
        <f>VLOOKUP(A238,[1]Table!A420:C852,3,0)</f>
        <v>Account 283/284 Line 50 Page 2</v>
      </c>
      <c r="D238" s="12"/>
    </row>
    <row r="239" spans="1:4" outlineLevel="2">
      <c r="A239" s="5" t="s">
        <v>1003</v>
      </c>
      <c r="B239" s="16">
        <v>142114.48000000001</v>
      </c>
      <c r="C239" s="12" t="str">
        <f>VLOOKUP(A239,[1]Table!A421:C853,3,0)</f>
        <v>Account 283/284 Line 50 Page 2</v>
      </c>
      <c r="D239" s="12"/>
    </row>
    <row r="240" spans="1:4" outlineLevel="2">
      <c r="A240" s="5" t="s">
        <v>1004</v>
      </c>
      <c r="B240" s="16">
        <v>-208829.44</v>
      </c>
      <c r="C240" s="12" t="str">
        <f>VLOOKUP(A240,[1]Table!A422:C854,3,0)</f>
        <v>Account 283/284 Line 50 Page 2</v>
      </c>
      <c r="D240" s="12"/>
    </row>
    <row r="241" spans="1:4" outlineLevel="2">
      <c r="A241" s="5" t="s">
        <v>1005</v>
      </c>
      <c r="B241" s="16">
        <v>51221.21</v>
      </c>
      <c r="C241" s="12" t="str">
        <f>VLOOKUP(A241,[1]Table!A423:C855,3,0)</f>
        <v>Account 283/284 Line 50 Page 2</v>
      </c>
      <c r="D241" s="12"/>
    </row>
    <row r="242" spans="1:4" outlineLevel="2">
      <c r="A242" s="5" t="s">
        <v>1006</v>
      </c>
      <c r="B242" s="16">
        <v>-25977.38</v>
      </c>
      <c r="C242" s="12" t="str">
        <f>VLOOKUP(A242,[1]Table!A424:C856,3,0)</f>
        <v>Account 283/284 Line 50 Page 2</v>
      </c>
      <c r="D242" s="12"/>
    </row>
    <row r="243" spans="1:4" outlineLevel="2">
      <c r="A243" s="5" t="s">
        <v>1007</v>
      </c>
      <c r="B243" s="16">
        <v>-34158.720000000001</v>
      </c>
      <c r="C243" s="12" t="str">
        <f>VLOOKUP(A243,[1]Table!A425:C857,3,0)</f>
        <v>Account 283/284 Line 50 Page 2</v>
      </c>
      <c r="D243" s="12"/>
    </row>
    <row r="244" spans="1:4" outlineLevel="2">
      <c r="A244" s="5" t="s">
        <v>1008</v>
      </c>
      <c r="B244" s="16">
        <v>-36271.949999999997</v>
      </c>
      <c r="C244" s="12" t="str">
        <f>VLOOKUP(A244,[1]Table!A426:C858,3,0)</f>
        <v>Account 283/284 Line 50 Page 2</v>
      </c>
      <c r="D244" s="12"/>
    </row>
    <row r="245" spans="1:4" outlineLevel="2">
      <c r="A245" s="5" t="s">
        <v>1009</v>
      </c>
      <c r="B245" s="16">
        <v>-113694.8</v>
      </c>
      <c r="C245" s="12" t="str">
        <f>VLOOKUP(A245,[1]Table!A427:C859,3,0)</f>
        <v>Account 283/284 Line 50 Page 2</v>
      </c>
      <c r="D245" s="12"/>
    </row>
    <row r="246" spans="1:4" outlineLevel="1">
      <c r="A246" s="5"/>
      <c r="B246" s="16">
        <f>SUBTOTAL(9,B210:B245)</f>
        <v>-2293816.56</v>
      </c>
      <c r="C246" s="12" t="s">
        <v>760</v>
      </c>
      <c r="D246" s="12"/>
    </row>
    <row r="247" spans="1:4" outlineLevel="2">
      <c r="A247" s="5" t="s">
        <v>657</v>
      </c>
      <c r="B247" s="16">
        <v>-1290069.1000000001</v>
      </c>
      <c r="C247" s="12" t="str">
        <f>VLOOKUP(A247,[1]Table!A208:C640,3,0)</f>
        <v>Accum Misc Oper Provisions Line 30 Pg 2</v>
      </c>
      <c r="D247" s="12"/>
    </row>
    <row r="248" spans="1:4" outlineLevel="2">
      <c r="A248" s="5" t="s">
        <v>658</v>
      </c>
      <c r="B248" s="16">
        <v>-4588008.45</v>
      </c>
      <c r="C248" s="12" t="str">
        <f>VLOOKUP(A248,[1]Table!A209:C641,3,0)</f>
        <v>Accum Misc Oper Provisions Line 30 Pg 2</v>
      </c>
      <c r="D248" s="12"/>
    </row>
    <row r="249" spans="1:4" outlineLevel="2">
      <c r="A249" s="5" t="s">
        <v>659</v>
      </c>
      <c r="B249" s="16">
        <v>-417123.04</v>
      </c>
      <c r="C249" s="12" t="str">
        <f>VLOOKUP(A249,[1]Table!A210:C642,3,0)</f>
        <v>Accum Misc Oper Provisions Line 30 Pg 2</v>
      </c>
      <c r="D249" s="12"/>
    </row>
    <row r="250" spans="1:4" outlineLevel="2">
      <c r="A250" s="5" t="s">
        <v>660</v>
      </c>
      <c r="B250" s="16">
        <v>-221303</v>
      </c>
      <c r="C250" s="12" t="str">
        <f>VLOOKUP(A250,[1]Table!A211:C643,3,0)</f>
        <v>Accum Misc Oper Provisions Line 30 Pg 2</v>
      </c>
      <c r="D250" s="12"/>
    </row>
    <row r="251" spans="1:4" outlineLevel="1">
      <c r="A251" s="5"/>
      <c r="B251" s="16">
        <f>SUBTOTAL(9,B247:B250)</f>
        <v>-6516503.5900000008</v>
      </c>
      <c r="C251" s="12" t="s">
        <v>761</v>
      </c>
      <c r="D251" s="12"/>
    </row>
    <row r="252" spans="1:4" outlineLevel="2">
      <c r="A252" s="5" t="s">
        <v>134</v>
      </c>
      <c r="B252" s="16">
        <v>6276515.25</v>
      </c>
      <c r="C252" s="12" t="str">
        <f>VLOOKUP(A252,[1]Table!A33:C465,3,0)</f>
        <v>Cash Line 21 Page 1</v>
      </c>
      <c r="D252" s="12"/>
    </row>
    <row r="253" spans="1:4" outlineLevel="2">
      <c r="A253" s="5" t="s">
        <v>135</v>
      </c>
      <c r="B253" s="16">
        <v>442571.37</v>
      </c>
      <c r="C253" s="12" t="str">
        <f>VLOOKUP(A253,[1]Table!A34:C466,3,0)</f>
        <v>Cash Line 21 Page 1</v>
      </c>
      <c r="D253" s="12"/>
    </row>
    <row r="254" spans="1:4" outlineLevel="2">
      <c r="A254" s="5" t="s">
        <v>136</v>
      </c>
      <c r="B254" s="16">
        <v>3759</v>
      </c>
      <c r="C254" s="12" t="str">
        <f>VLOOKUP(A254,[1]Table!A35:C467,3,0)</f>
        <v>Cash Line 21 Page 1</v>
      </c>
      <c r="D254" s="12"/>
    </row>
    <row r="255" spans="1:4" outlineLevel="2">
      <c r="A255" s="5" t="s">
        <v>137</v>
      </c>
      <c r="B255" s="16">
        <v>267624.15000000002</v>
      </c>
      <c r="C255" s="12" t="str">
        <f>VLOOKUP(A255,[1]Table!A36:C468,3,0)</f>
        <v>Cash Line 21 Page 1</v>
      </c>
      <c r="D255" s="12"/>
    </row>
    <row r="256" spans="1:4" outlineLevel="1">
      <c r="A256" s="5"/>
      <c r="B256" s="16">
        <f>SUBTOTAL(9,B252:B255)</f>
        <v>6990469.7700000005</v>
      </c>
      <c r="C256" s="12" t="s">
        <v>762</v>
      </c>
      <c r="D256" s="12"/>
    </row>
    <row r="257" spans="1:4" outlineLevel="2">
      <c r="A257" s="5" t="s">
        <v>949</v>
      </c>
      <c r="B257" s="16">
        <v>-64213.57</v>
      </c>
      <c r="C257" s="12" t="str">
        <f>VLOOKUP(A257,[1]Table!A86:C518,3,0)</f>
        <v>Chargebacks Line 45 Page 1</v>
      </c>
      <c r="D257" s="12"/>
    </row>
    <row r="258" spans="1:4" outlineLevel="2">
      <c r="A258" s="5" t="s">
        <v>181</v>
      </c>
      <c r="B258" s="16">
        <v>-13346731.23</v>
      </c>
      <c r="C258" s="12" t="str">
        <f>VLOOKUP(A258,[1]Table!A87:C519,3,0)</f>
        <v>Chargebacks Line 45 Page 1</v>
      </c>
      <c r="D258" s="12"/>
    </row>
    <row r="259" spans="1:4" outlineLevel="2">
      <c r="A259" s="5" t="s">
        <v>182</v>
      </c>
      <c r="B259" s="16">
        <v>868717.45</v>
      </c>
      <c r="C259" s="12" t="str">
        <f>VLOOKUP(A259,[1]Table!A88:C520,3,0)</f>
        <v>Chargebacks Line 45 Page 1</v>
      </c>
      <c r="D259" s="12"/>
    </row>
    <row r="260" spans="1:4" outlineLevel="2">
      <c r="A260" s="5" t="s">
        <v>183</v>
      </c>
      <c r="B260" s="16">
        <v>12404157.17</v>
      </c>
      <c r="C260" s="12" t="str">
        <f>VLOOKUP(A260,[1]Table!A89:C521,3,0)</f>
        <v>Chargebacks Line 45 Page 1</v>
      </c>
      <c r="D260" s="12"/>
    </row>
    <row r="261" spans="1:4" outlineLevel="2">
      <c r="A261" s="5" t="s">
        <v>950</v>
      </c>
      <c r="B261" s="16">
        <v>-73367.009999999995</v>
      </c>
      <c r="C261" s="12" t="str">
        <f>VLOOKUP(A261,[1]Table!A90:C522,3,0)</f>
        <v>Chargebacks Line 45 Page 1</v>
      </c>
      <c r="D261" s="12"/>
    </row>
    <row r="262" spans="1:4" outlineLevel="2">
      <c r="A262" s="5" t="s">
        <v>951</v>
      </c>
      <c r="B262" s="16">
        <v>186079.47</v>
      </c>
      <c r="C262" s="12" t="str">
        <f>VLOOKUP(A262,[1]Table!A91:C523,3,0)</f>
        <v>Chargebacks Line 45 Page 1</v>
      </c>
      <c r="D262" s="12"/>
    </row>
    <row r="263" spans="1:4" outlineLevel="2">
      <c r="A263" s="5" t="s">
        <v>184</v>
      </c>
      <c r="B263" s="16">
        <v>18030.509999999998</v>
      </c>
      <c r="C263" s="12" t="str">
        <f>VLOOKUP(A263,[1]Table!A92:C524,3,0)</f>
        <v>Chargebacks Line 45 Page 1</v>
      </c>
      <c r="D263" s="12"/>
    </row>
    <row r="264" spans="1:4" outlineLevel="1">
      <c r="A264" s="5"/>
      <c r="B264" s="16">
        <f>SUBTOTAL(9,B257:B263)</f>
        <v>-7327.2100000015744</v>
      </c>
      <c r="C264" s="12" t="s">
        <v>763</v>
      </c>
      <c r="D264" s="12"/>
    </row>
    <row r="265" spans="1:4" outlineLevel="2">
      <c r="A265" s="5" t="s">
        <v>305</v>
      </c>
      <c r="B265" s="16">
        <v>-8779995</v>
      </c>
      <c r="C265" s="12" t="str">
        <f>VLOOKUP(A265,[1]Table!A188:C620,3,0)</f>
        <v>Common Stock Line 11 Page 2</v>
      </c>
      <c r="D265" s="12"/>
    </row>
    <row r="266" spans="1:4" outlineLevel="1">
      <c r="A266" s="5"/>
      <c r="B266" s="16">
        <f>SUBTOTAL(9,B265:B265)</f>
        <v>-8779995</v>
      </c>
      <c r="C266" s="12" t="s">
        <v>764</v>
      </c>
      <c r="D266" s="12"/>
    </row>
    <row r="267" spans="1:4" outlineLevel="2">
      <c r="A267" s="5" t="s">
        <v>114</v>
      </c>
      <c r="B267" s="16">
        <v>7071802.21</v>
      </c>
      <c r="C267" s="12" t="str">
        <f>VLOOKUP(A267,[1]Table!A10:C442,3,0)</f>
        <v>Const Work in Progress Line 12 Page 1</v>
      </c>
      <c r="D267" s="12"/>
    </row>
    <row r="268" spans="1:4" outlineLevel="2">
      <c r="A268" s="5" t="s">
        <v>115</v>
      </c>
      <c r="B268" s="16">
        <v>589226.68999999994</v>
      </c>
      <c r="C268" s="12" t="str">
        <f>VLOOKUP(A268,[1]Table!A11:C443,3,0)</f>
        <v>Const Work in Progress Line 12 Page 1</v>
      </c>
      <c r="D268" s="12"/>
    </row>
    <row r="269" spans="1:4" outlineLevel="2">
      <c r="A269" s="5" t="s">
        <v>116</v>
      </c>
      <c r="B269" s="16">
        <v>72777.03</v>
      </c>
      <c r="C269" s="12" t="str">
        <f>VLOOKUP(A269,[1]Table!A12:C444,3,0)</f>
        <v>Const Work in Progress Line 12 Page 1</v>
      </c>
      <c r="D269" s="12"/>
    </row>
    <row r="270" spans="1:4" outlineLevel="2">
      <c r="A270" s="5" t="s">
        <v>117</v>
      </c>
      <c r="B270" s="16">
        <v>-131870.1</v>
      </c>
      <c r="C270" s="12" t="str">
        <f>VLOOKUP(A270,[1]Table!A13:C445,3,0)</f>
        <v>Const Work in Progress Line 12 Page 1</v>
      </c>
      <c r="D270" s="12"/>
    </row>
    <row r="271" spans="1:4" outlineLevel="2">
      <c r="A271" s="5" t="s">
        <v>118</v>
      </c>
      <c r="B271" s="16">
        <v>26881.51</v>
      </c>
      <c r="C271" s="12" t="str">
        <f>VLOOKUP(A271,[1]Table!A14:C446,3,0)</f>
        <v>Const Work in Progress Line 12 Page 1</v>
      </c>
      <c r="D271" s="12"/>
    </row>
    <row r="272" spans="1:4" outlineLevel="2">
      <c r="A272" s="5" t="s">
        <v>119</v>
      </c>
      <c r="B272" s="16">
        <v>67040.350000000006</v>
      </c>
      <c r="C272" s="12" t="str">
        <f>VLOOKUP(A272,[1]Table!A15:C447,3,0)</f>
        <v>Const Work in Progress Line 12 Page 1</v>
      </c>
      <c r="D272" s="12"/>
    </row>
    <row r="273" spans="1:4" outlineLevel="2">
      <c r="A273" s="5" t="s">
        <v>120</v>
      </c>
      <c r="B273" s="16">
        <v>-102553.76</v>
      </c>
      <c r="C273" s="12" t="str">
        <f>VLOOKUP(A273,[1]Table!A16:C448,3,0)</f>
        <v>Const Work in Progress Line 12 Page 1</v>
      </c>
      <c r="D273" s="12"/>
    </row>
    <row r="274" spans="1:4" outlineLevel="2">
      <c r="A274" s="5" t="s">
        <v>121</v>
      </c>
      <c r="B274" s="16">
        <v>-10505.6</v>
      </c>
      <c r="C274" s="12" t="str">
        <f>VLOOKUP(A274,[1]Table!A17:C449,3,0)</f>
        <v>Const Work in Progress Line 12 Page 1</v>
      </c>
      <c r="D274" s="12"/>
    </row>
    <row r="275" spans="1:4" outlineLevel="1">
      <c r="A275" s="5"/>
      <c r="B275" s="16">
        <f>SUBTOTAL(9,B267:B274)</f>
        <v>7582798.330000001</v>
      </c>
      <c r="C275" s="12" t="s">
        <v>765</v>
      </c>
      <c r="D275" s="12"/>
    </row>
    <row r="276" spans="1:4" outlineLevel="2">
      <c r="A276" s="5" t="s">
        <v>814</v>
      </c>
      <c r="B276" s="16">
        <v>-2766110.44</v>
      </c>
      <c r="C276" s="12" t="str">
        <f>VLOOKUP(A276,[1]Table!A305:C737,3,0)</f>
        <v>Cust advances for Const. Line 46 Page 2</v>
      </c>
      <c r="D276" s="12"/>
    </row>
    <row r="277" spans="1:4" outlineLevel="1">
      <c r="A277" s="5"/>
      <c r="B277" s="16">
        <f>SUBTOTAL(9,B276:B276)</f>
        <v>-2766110.44</v>
      </c>
      <c r="C277" s="12" t="s">
        <v>766</v>
      </c>
      <c r="D277" s="12"/>
    </row>
    <row r="278" spans="1:4" outlineLevel="2">
      <c r="A278" s="5" t="s">
        <v>679</v>
      </c>
      <c r="B278" s="16">
        <v>-3384084.81</v>
      </c>
      <c r="C278" s="12" t="str">
        <f>VLOOKUP(A278,[1]Table!A234:C666,3,0)</f>
        <v>Cust Dep Line 38 Page2</v>
      </c>
      <c r="D278" s="12"/>
    </row>
    <row r="279" spans="1:4" outlineLevel="1">
      <c r="A279" s="5"/>
      <c r="B279" s="16">
        <f>SUBTOTAL(9,B278:B278)</f>
        <v>-3384084.81</v>
      </c>
      <c r="C279" s="12" t="s">
        <v>767</v>
      </c>
      <c r="D279" s="12"/>
    </row>
    <row r="280" spans="1:4" outlineLevel="2">
      <c r="A280" s="5" t="s">
        <v>160</v>
      </c>
      <c r="B280" s="16">
        <v>1874574.69</v>
      </c>
      <c r="C280" s="12" t="str">
        <f>VLOOKUP(A280,[1]Table!A60:C492,3,0)</f>
        <v>Fuel Stock Line 31 Page 1</v>
      </c>
      <c r="D280" s="12"/>
    </row>
    <row r="281" spans="1:4" outlineLevel="1">
      <c r="A281" s="5"/>
      <c r="B281" s="16">
        <f>SUBTOTAL(9,B280:B280)</f>
        <v>1874574.69</v>
      </c>
      <c r="C281" s="12" t="s">
        <v>768</v>
      </c>
      <c r="D281" s="12"/>
    </row>
    <row r="282" spans="1:4" outlineLevel="2">
      <c r="A282" s="5" t="s">
        <v>167</v>
      </c>
      <c r="B282" s="16">
        <v>5455577.3700000001</v>
      </c>
      <c r="C282" s="12" t="str">
        <f>VLOOKUP(A282,[1]Table!A67:C499,3,0)</f>
        <v>Gas Stored under Current Line 35 Page 1</v>
      </c>
      <c r="D282" s="12"/>
    </row>
    <row r="283" spans="1:4" outlineLevel="1">
      <c r="A283" s="5"/>
      <c r="B283" s="16">
        <f>SUBTOTAL(9,B282:B282)</f>
        <v>5455577.3700000001</v>
      </c>
      <c r="C283" s="12" t="s">
        <v>769</v>
      </c>
      <c r="D283" s="12"/>
    </row>
    <row r="284" spans="1:4" outlineLevel="2">
      <c r="A284" s="5" t="s">
        <v>662</v>
      </c>
      <c r="B284" s="16">
        <v>-581874.17000000004</v>
      </c>
      <c r="C284" s="12" t="str">
        <f>VLOOKUP(A284,[1]Table!A213:C645,3,0)</f>
        <v>I&amp;D Elec Line 29 Page 2</v>
      </c>
      <c r="D284" s="12"/>
    </row>
    <row r="285" spans="1:4" outlineLevel="1">
      <c r="A285" s="5"/>
      <c r="B285" s="16">
        <f>SUBTOTAL(9,B284:B284)</f>
        <v>-581874.17000000004</v>
      </c>
      <c r="C285" s="12" t="s">
        <v>770</v>
      </c>
      <c r="D285" s="12"/>
    </row>
    <row r="286" spans="1:4" outlineLevel="2">
      <c r="A286" s="5" t="s">
        <v>656</v>
      </c>
      <c r="B286" s="16">
        <v>-176799.32</v>
      </c>
      <c r="C286" s="12" t="str">
        <f>VLOOKUP(A286,[1]Table!A207:C639,3,0)</f>
        <v>I&amp;D Gas Line 29 Page 2</v>
      </c>
      <c r="D286" s="12"/>
    </row>
    <row r="287" spans="1:4" outlineLevel="2">
      <c r="A287" s="5" t="s">
        <v>661</v>
      </c>
      <c r="B287" s="16">
        <v>-2023026.62</v>
      </c>
      <c r="C287" s="12" t="str">
        <f>VLOOKUP(A287,[1]Table!A212:C644,3,0)</f>
        <v>I&amp;D Gas Line 29 Page 2</v>
      </c>
      <c r="D287" s="12"/>
    </row>
    <row r="288" spans="1:4" outlineLevel="1">
      <c r="A288" s="5"/>
      <c r="B288" s="16">
        <f>SUBTOTAL(9,B286:B287)</f>
        <v>-2199825.94</v>
      </c>
      <c r="C288" s="12" t="s">
        <v>771</v>
      </c>
      <c r="D288" s="12"/>
    </row>
    <row r="289" spans="1:4" outlineLevel="2">
      <c r="A289" s="5" t="s">
        <v>702</v>
      </c>
      <c r="B289" s="16">
        <v>-459375</v>
      </c>
      <c r="C289" s="12" t="str">
        <f>VLOOKUP(A289,[1]Table!A260:C692,3,0)</f>
        <v>Interest Income Line 40 Page 2</v>
      </c>
      <c r="D289" s="12"/>
    </row>
    <row r="290" spans="1:4" outlineLevel="2">
      <c r="A290" s="5" t="s">
        <v>703</v>
      </c>
      <c r="B290" s="16">
        <v>-216666.58</v>
      </c>
      <c r="C290" s="12" t="str">
        <f>VLOOKUP(A290,[1]Table!A261:C693,3,0)</f>
        <v>Interest Income Line 40 Page 2</v>
      </c>
      <c r="D290" s="12"/>
    </row>
    <row r="291" spans="1:4" outlineLevel="2">
      <c r="A291" s="5" t="s">
        <v>704</v>
      </c>
      <c r="B291" s="16">
        <v>-111836.72</v>
      </c>
      <c r="C291" s="12" t="str">
        <f>VLOOKUP(A291,[1]Table!A262:C694,3,0)</f>
        <v>Interest Income Line 40 Page 2</v>
      </c>
      <c r="D291" s="12"/>
    </row>
    <row r="292" spans="1:4" outlineLevel="2">
      <c r="A292" s="5" t="s">
        <v>705</v>
      </c>
      <c r="B292" s="16">
        <v>-525937.5</v>
      </c>
      <c r="C292" s="12" t="str">
        <f>VLOOKUP(A292,[1]Table!A263:C695,3,0)</f>
        <v>Interest Income Line 40 Page 2</v>
      </c>
      <c r="D292" s="12"/>
    </row>
    <row r="293" spans="1:4" outlineLevel="1">
      <c r="A293" s="5"/>
      <c r="B293" s="16">
        <f>SUBTOTAL(9,B289:B292)</f>
        <v>-1313815.7999999998</v>
      </c>
      <c r="C293" s="12" t="s">
        <v>772</v>
      </c>
      <c r="D293" s="12"/>
    </row>
    <row r="294" spans="1:4" outlineLevel="2">
      <c r="A294" s="5" t="s">
        <v>122</v>
      </c>
      <c r="B294" s="16">
        <v>-3197512.76</v>
      </c>
      <c r="C294" s="12" t="str">
        <f>VLOOKUP(A294,[1]Table!A18:C450,3,0)</f>
        <v>Less: Acc Dep Line 13 Page 1</v>
      </c>
      <c r="D294" s="12"/>
    </row>
    <row r="295" spans="1:4" outlineLevel="2">
      <c r="A295" s="5" t="s">
        <v>945</v>
      </c>
      <c r="B295" s="16">
        <v>719.37</v>
      </c>
      <c r="C295" s="12" t="str">
        <f>VLOOKUP(A295,[1]Table!A19:C451,3,0)</f>
        <v>Less: Acc Dep Line 13 Page 1</v>
      </c>
      <c r="D295" s="12"/>
    </row>
    <row r="296" spans="1:4" outlineLevel="2">
      <c r="A296" s="5" t="s">
        <v>123</v>
      </c>
      <c r="B296" s="16">
        <v>-66218033.130000003</v>
      </c>
      <c r="C296" s="12" t="str">
        <f>VLOOKUP(A296,[1]Table!A20:C452,3,0)</f>
        <v>Less: Acc Dep Line 13 Page 1</v>
      </c>
      <c r="D296" s="12"/>
    </row>
    <row r="297" spans="1:4" outlineLevel="2">
      <c r="A297" s="5" t="s">
        <v>946</v>
      </c>
      <c r="B297" s="16">
        <v>-13645203.84</v>
      </c>
      <c r="C297" s="12" t="str">
        <f>VLOOKUP(A297,[1]Table!A21:C453,3,0)</f>
        <v>Less: Acc Dep Line 13 Page 1</v>
      </c>
      <c r="D297" s="12"/>
    </row>
    <row r="298" spans="1:4" outlineLevel="2">
      <c r="A298" s="5" t="s">
        <v>124</v>
      </c>
      <c r="B298" s="16">
        <v>-91936699.629999995</v>
      </c>
      <c r="C298" s="12" t="str">
        <f>VLOOKUP(A298,[1]Table!A22:C454,3,0)</f>
        <v>Less: Acc Dep Line 13 Page 1</v>
      </c>
      <c r="D298" s="12"/>
    </row>
    <row r="299" spans="1:4" outlineLevel="2">
      <c r="A299" s="5" t="s">
        <v>947</v>
      </c>
      <c r="B299" s="16">
        <v>-17120805.859999999</v>
      </c>
      <c r="C299" s="12" t="str">
        <f>VLOOKUP(A299,[1]Table!A23:C455,3,0)</f>
        <v>Less: Acc Dep Line 13 Page 1</v>
      </c>
      <c r="D299" s="12"/>
    </row>
    <row r="300" spans="1:4" outlineLevel="2">
      <c r="A300" s="5" t="s">
        <v>125</v>
      </c>
      <c r="B300" s="16">
        <v>2265160.86</v>
      </c>
      <c r="C300" s="12" t="str">
        <f>VLOOKUP(A300,[1]Table!A24:C456,3,0)</f>
        <v>Less: Acc Dep Line 13 Page 1</v>
      </c>
      <c r="D300" s="12"/>
    </row>
    <row r="301" spans="1:4" outlineLevel="2">
      <c r="A301" s="5" t="s">
        <v>126</v>
      </c>
      <c r="B301" s="16">
        <v>-15690123.789999999</v>
      </c>
      <c r="C301" s="12" t="str">
        <f>VLOOKUP(A301,[1]Table!A25:C457,3,0)</f>
        <v>Less: Acc Dep Line 13 Page 1</v>
      </c>
      <c r="D301" s="12"/>
    </row>
    <row r="302" spans="1:4" outlineLevel="2">
      <c r="A302" s="5" t="s">
        <v>127</v>
      </c>
      <c r="B302" s="16">
        <v>-881157.06</v>
      </c>
      <c r="C302" s="12" t="str">
        <f>VLOOKUP(A302,[1]Table!A26:C458,3,0)</f>
        <v>Less: Acc Dep Line 13 Page 1</v>
      </c>
      <c r="D302" s="12"/>
    </row>
    <row r="303" spans="1:4" outlineLevel="2">
      <c r="A303" s="5" t="s">
        <v>128</v>
      </c>
      <c r="B303" s="16">
        <v>-956562.28</v>
      </c>
      <c r="C303" s="12" t="str">
        <f>VLOOKUP(A303,[1]Table!A27:C459,3,0)</f>
        <v>Less: Acc Dep Line 13 Page 1</v>
      </c>
      <c r="D303" s="12"/>
    </row>
    <row r="304" spans="1:4" outlineLevel="1">
      <c r="A304" s="5"/>
      <c r="B304" s="16">
        <f>SUBTOTAL(9,B294:B303)</f>
        <v>-207380218.12</v>
      </c>
      <c r="C304" s="12" t="s">
        <v>773</v>
      </c>
      <c r="D304" s="12"/>
    </row>
    <row r="305" spans="1:4" outlineLevel="2">
      <c r="A305" s="5" t="s">
        <v>161</v>
      </c>
      <c r="B305" s="16">
        <v>193144.23</v>
      </c>
      <c r="C305" s="12" t="str">
        <f>VLOOKUP(A305,[1]Table!A61:C493,3,0)</f>
        <v>Materials Line 32 Page 1</v>
      </c>
      <c r="D305" s="12"/>
    </row>
    <row r="306" spans="1:4" outlineLevel="2">
      <c r="A306" s="5" t="s">
        <v>162</v>
      </c>
      <c r="B306" s="16">
        <v>13820.62</v>
      </c>
      <c r="C306" s="12" t="str">
        <f>VLOOKUP(A306,[1]Table!A62:C494,3,0)</f>
        <v>Materials Line 32 Page 1</v>
      </c>
      <c r="D306" s="12"/>
    </row>
    <row r="307" spans="1:4" outlineLevel="2">
      <c r="A307" s="5" t="s">
        <v>163</v>
      </c>
      <c r="B307" s="16">
        <v>140853.12</v>
      </c>
      <c r="C307" s="12" t="str">
        <f>VLOOKUP(A307,[1]Table!A63:C495,3,0)</f>
        <v>Materials Line 32 Page 1</v>
      </c>
      <c r="D307" s="12"/>
    </row>
    <row r="308" spans="1:4" outlineLevel="1">
      <c r="A308" s="5"/>
      <c r="B308" s="16">
        <f>SUBTOTAL(9,B305:B307)</f>
        <v>347817.97</v>
      </c>
      <c r="C308" s="12" t="s">
        <v>774</v>
      </c>
      <c r="D308" s="12"/>
    </row>
    <row r="309" spans="1:4" outlineLevel="2">
      <c r="A309" s="5" t="s">
        <v>859</v>
      </c>
      <c r="B309" s="16">
        <v>-283101.12</v>
      </c>
      <c r="C309" s="12" t="str">
        <f>VLOOKUP(A309,[1]Table!A298:C730,3,0)</f>
        <v>Misc Current &amp; Accrued Liab Line 42 Page 2</v>
      </c>
      <c r="D309" s="12"/>
    </row>
    <row r="310" spans="1:4" outlineLevel="2">
      <c r="A310" s="5" t="s">
        <v>860</v>
      </c>
      <c r="B310" s="16">
        <v>-852698.83</v>
      </c>
      <c r="C310" s="12" t="str">
        <f>VLOOKUP(A310,[1]Table!A299:C731,3,0)</f>
        <v>Misc Current &amp; Accrued Liab Line 42 Page 2</v>
      </c>
      <c r="D310" s="12"/>
    </row>
    <row r="311" spans="1:4" outlineLevel="2">
      <c r="A311" s="5" t="s">
        <v>809</v>
      </c>
      <c r="B311" s="16">
        <v>-40185.269999999997</v>
      </c>
      <c r="C311" s="12" t="str">
        <f>VLOOKUP(A311,[1]Table!A300:C732,3,0)</f>
        <v>Misc Current &amp; Accrued Liab Line 42 Page 2</v>
      </c>
      <c r="D311" s="12"/>
    </row>
    <row r="312" spans="1:4" outlineLevel="2">
      <c r="A312" s="5" t="s">
        <v>810</v>
      </c>
      <c r="B312" s="16">
        <v>-211596.68</v>
      </c>
      <c r="C312" s="12" t="str">
        <f>VLOOKUP(A312,[1]Table!A301:C733,3,0)</f>
        <v>Misc Current &amp; Accrued Liab Line 42 Page 2</v>
      </c>
      <c r="D312" s="12"/>
    </row>
    <row r="313" spans="1:4" outlineLevel="2">
      <c r="A313" s="5" t="s">
        <v>811</v>
      </c>
      <c r="B313" s="16">
        <v>-23061.84</v>
      </c>
      <c r="C313" s="12" t="str">
        <f>VLOOKUP(A313,[1]Table!A302:C734,3,0)</f>
        <v>Misc Current &amp; Accrued Liab Line 42 Page 2</v>
      </c>
      <c r="D313" s="12"/>
    </row>
    <row r="314" spans="1:4" outlineLevel="2">
      <c r="A314" s="5" t="s">
        <v>812</v>
      </c>
      <c r="B314" s="16">
        <v>-2077.6799999999998</v>
      </c>
      <c r="C314" s="12" t="str">
        <f>VLOOKUP(A314,[1]Table!A303:C735,3,0)</f>
        <v>Misc Current &amp; Accrued Liab Line 42 Page 2</v>
      </c>
      <c r="D314" s="12"/>
    </row>
    <row r="315" spans="1:4" outlineLevel="1">
      <c r="A315" s="5"/>
      <c r="B315" s="16">
        <f>SUBTOTAL(9,B309:B314)</f>
        <v>-1412721.42</v>
      </c>
      <c r="C315" s="12" t="s">
        <v>775</v>
      </c>
      <c r="D315" s="12"/>
    </row>
    <row r="316" spans="1:4" outlineLevel="2">
      <c r="A316" s="5" t="s">
        <v>168</v>
      </c>
      <c r="B316" s="16">
        <v>620.5</v>
      </c>
      <c r="C316" s="12" t="str">
        <f>VLOOKUP(A316,[1]Table!A68:C500,3,0)</f>
        <v>Misc Current Accrued Assets Line 38 Page 1</v>
      </c>
      <c r="D316" s="12"/>
    </row>
    <row r="317" spans="1:4" outlineLevel="1">
      <c r="A317" s="5"/>
      <c r="B317" s="16">
        <f>SUBTOTAL(9,B316:B316)</f>
        <v>620.5</v>
      </c>
      <c r="C317" s="12" t="s">
        <v>776</v>
      </c>
      <c r="D317" s="12"/>
    </row>
    <row r="318" spans="1:4" outlineLevel="2">
      <c r="A318" s="5" t="s">
        <v>186</v>
      </c>
      <c r="B318" s="16">
        <v>5529.44</v>
      </c>
      <c r="C318" s="12" t="str">
        <f>VLOOKUP(A318,[1]Table!A94:C526,3,0)</f>
        <v>Misc Def Debit Line 47 Page 1</v>
      </c>
      <c r="D318" s="12"/>
    </row>
    <row r="319" spans="1:4" outlineLevel="2">
      <c r="A319" s="5" t="s">
        <v>187</v>
      </c>
      <c r="B319" s="16">
        <v>3864.95</v>
      </c>
      <c r="C319" s="12" t="str">
        <f>VLOOKUP(A319,[1]Table!A95:C527,3,0)</f>
        <v>Misc Def Debit Line 47 Page 1</v>
      </c>
      <c r="D319" s="12"/>
    </row>
    <row r="320" spans="1:4" outlineLevel="2">
      <c r="A320" s="5" t="s">
        <v>188</v>
      </c>
      <c r="B320" s="16">
        <v>709.98</v>
      </c>
      <c r="C320" s="12" t="str">
        <f>VLOOKUP(A320,[1]Table!A96:C528,3,0)</f>
        <v>Misc Def Debit Line 47 Page 1</v>
      </c>
      <c r="D320" s="12"/>
    </row>
    <row r="321" spans="1:4" outlineLevel="2">
      <c r="A321" s="5" t="s">
        <v>189</v>
      </c>
      <c r="B321" s="16">
        <v>314162</v>
      </c>
      <c r="C321" s="12" t="str">
        <f>VLOOKUP(A321,[1]Table!A97:C529,3,0)</f>
        <v>Misc Def Debit Line 47 Page 1</v>
      </c>
      <c r="D321" s="12"/>
    </row>
    <row r="322" spans="1:4" outlineLevel="2">
      <c r="A322" s="5" t="s">
        <v>190</v>
      </c>
      <c r="B322" s="16">
        <v>11949</v>
      </c>
      <c r="C322" s="12" t="str">
        <f>VLOOKUP(A322,[1]Table!A98:C530,3,0)</f>
        <v>Misc Def Debit Line 47 Page 1</v>
      </c>
      <c r="D322" s="12"/>
    </row>
    <row r="323" spans="1:4" outlineLevel="2">
      <c r="A323" s="5" t="s">
        <v>191</v>
      </c>
      <c r="B323" s="16">
        <v>16509.77</v>
      </c>
      <c r="C323" s="12" t="str">
        <f>VLOOKUP(A323,[1]Table!A99:C531,3,0)</f>
        <v>Misc Def Debit Line 47 Page 1</v>
      </c>
      <c r="D323" s="12"/>
    </row>
    <row r="324" spans="1:4" outlineLevel="1">
      <c r="A324" s="5"/>
      <c r="B324" s="16">
        <f>SUBTOTAL(9,B318:B323)</f>
        <v>352725.14</v>
      </c>
      <c r="C324" s="12" t="s">
        <v>777</v>
      </c>
      <c r="D324" s="12"/>
    </row>
    <row r="325" spans="1:4" outlineLevel="2">
      <c r="A325" s="5" t="s">
        <v>676</v>
      </c>
      <c r="B325" s="16">
        <v>-12281436.66</v>
      </c>
      <c r="C325" s="12" t="str">
        <f>VLOOKUP(A325,[1]Table!A228:C660,3,0)</f>
        <v>N/P Assoc. Co Line 36 page 2</v>
      </c>
      <c r="D325" s="12"/>
    </row>
    <row r="326" spans="1:4" outlineLevel="2">
      <c r="A326" s="5" t="s">
        <v>254</v>
      </c>
      <c r="B326" s="16">
        <v>-16816639.940000001</v>
      </c>
      <c r="C326" s="12" t="str">
        <f>VLOOKUP(A326,[1]Table!A229:C661,3,0)</f>
        <v>N/P Assoc. Co Line 36 page 2</v>
      </c>
      <c r="D326" s="12"/>
    </row>
    <row r="327" spans="1:4" outlineLevel="1">
      <c r="A327" s="5"/>
      <c r="B327" s="16">
        <f>SUBTOTAL(9,B325:B326)</f>
        <v>-29098076.600000001</v>
      </c>
      <c r="C327" s="12" t="s">
        <v>778</v>
      </c>
      <c r="D327" s="12"/>
    </row>
    <row r="328" spans="1:4" outlineLevel="2">
      <c r="A328" s="5" t="s">
        <v>129</v>
      </c>
      <c r="B328" s="16">
        <v>18591765.469999999</v>
      </c>
      <c r="C328" s="12" t="str">
        <f>VLOOKUP(A328,[1]Table!A28:C460,3,0)</f>
        <v>Non-Util Property Line 16 Page 1</v>
      </c>
      <c r="D328" s="12"/>
    </row>
    <row r="329" spans="1:4" outlineLevel="2">
      <c r="A329" s="5" t="s">
        <v>130</v>
      </c>
      <c r="B329" s="16">
        <v>-4394195.67</v>
      </c>
      <c r="C329" s="12" t="str">
        <f>VLOOKUP(A329,[1]Table!A29:C461,3,0)</f>
        <v>Non-Util Property Line 16 Page 1</v>
      </c>
      <c r="D329" s="12"/>
    </row>
    <row r="330" spans="1:4" outlineLevel="1">
      <c r="A330" s="5"/>
      <c r="B330" s="16">
        <f>SUBTOTAL(9,B328:B329)</f>
        <v>14197569.799999999</v>
      </c>
      <c r="C330" s="12" t="s">
        <v>779</v>
      </c>
      <c r="D330" s="12"/>
    </row>
    <row r="331" spans="1:4" outlineLevel="2">
      <c r="A331" s="5" t="s">
        <v>153</v>
      </c>
      <c r="B331" s="16">
        <v>9140792.8499999996</v>
      </c>
      <c r="C331" s="12" t="str">
        <f>VLOOKUP(A331,[1]Table!A52:C484,3,0)</f>
        <v>Notes Rec Assoc Co. Line 29 Page 1</v>
      </c>
      <c r="D331" s="12"/>
    </row>
    <row r="332" spans="1:4" outlineLevel="1">
      <c r="A332" s="5"/>
      <c r="B332" s="16">
        <f>SUBTOTAL(9,B331:B331)</f>
        <v>9140792.8499999996</v>
      </c>
      <c r="C332" s="12" t="s">
        <v>780</v>
      </c>
      <c r="D332" s="12"/>
    </row>
    <row r="333" spans="1:4" outlineLevel="2">
      <c r="A333" s="5" t="s">
        <v>655</v>
      </c>
      <c r="B333" s="16">
        <v>-6724371.9199999999</v>
      </c>
      <c r="C333" s="12" t="str">
        <f>VLOOKUP(A333,[1]Table!A206:C638,3,0)</f>
        <v>Obligations under capital leases Line 28 Pg 2</v>
      </c>
      <c r="D333" s="12"/>
    </row>
    <row r="334" spans="1:4" outlineLevel="2">
      <c r="A334" s="5" t="s">
        <v>813</v>
      </c>
      <c r="B334" s="16">
        <v>-779727.85</v>
      </c>
      <c r="C334" s="12" t="str">
        <f>VLOOKUP(A334,[1]Table!A304:C736,3,0)</f>
        <v>Obligations under capital leases Line 28 Pg 2</v>
      </c>
      <c r="D334" s="12"/>
    </row>
    <row r="335" spans="1:4" outlineLevel="1">
      <c r="A335" s="5"/>
      <c r="B335" s="16">
        <f>SUBTOTAL(9,B333:B334)</f>
        <v>-7504099.7699999996</v>
      </c>
      <c r="C335" s="12" t="s">
        <v>781</v>
      </c>
      <c r="D335" s="12"/>
    </row>
    <row r="336" spans="1:4" outlineLevel="2">
      <c r="A336" s="5" t="s">
        <v>147</v>
      </c>
      <c r="B336" s="16">
        <v>25991.72</v>
      </c>
      <c r="C336" s="12" t="str">
        <f>VLOOKUP(A336,[1]Table!A46:C478,3,0)</f>
        <v>Other A/R Line 27 Page 1</v>
      </c>
      <c r="D336" s="12"/>
    </row>
    <row r="337" spans="1:4" outlineLevel="2">
      <c r="A337" s="5" t="s">
        <v>148</v>
      </c>
      <c r="B337" s="16">
        <v>62828.71</v>
      </c>
      <c r="C337" s="12" t="str">
        <f>VLOOKUP(A337,[1]Table!A47:C479,3,0)</f>
        <v>Other A/R Line 27 Page 1</v>
      </c>
      <c r="D337" s="12"/>
    </row>
    <row r="338" spans="1:4" outlineLevel="2">
      <c r="A338" s="5" t="s">
        <v>149</v>
      </c>
      <c r="B338" s="16">
        <v>-2678.77</v>
      </c>
      <c r="C338" s="12" t="str">
        <f>VLOOKUP(A338,[1]Table!A48:C480,3,0)</f>
        <v>Other A/R Line 27 Page 1</v>
      </c>
      <c r="D338" s="12"/>
    </row>
    <row r="339" spans="1:4" outlineLevel="2">
      <c r="A339" s="5" t="s">
        <v>150</v>
      </c>
      <c r="B339" s="16">
        <v>534967.25</v>
      </c>
      <c r="C339" s="12" t="str">
        <f>VLOOKUP(A339,[1]Table!A49:C481,3,0)</f>
        <v>Other A/R Line 27 Page 1</v>
      </c>
      <c r="D339" s="12"/>
    </row>
    <row r="340" spans="1:4" outlineLevel="2">
      <c r="A340" s="5" t="s">
        <v>151</v>
      </c>
      <c r="B340" s="16">
        <v>-13129.84</v>
      </c>
      <c r="C340" s="12" t="str">
        <f>VLOOKUP(A340,[1]Table!A50:C482,3,0)</f>
        <v>Other A/R Line 27 Page 1</v>
      </c>
      <c r="D340" s="12"/>
    </row>
    <row r="341" spans="1:4" outlineLevel="1">
      <c r="A341" s="5"/>
      <c r="B341" s="16">
        <f>SUBTOTAL(9,B336:B340)</f>
        <v>607979.07000000007</v>
      </c>
      <c r="C341" s="12" t="s">
        <v>782</v>
      </c>
      <c r="D341" s="12"/>
    </row>
    <row r="342" spans="1:4" outlineLevel="2">
      <c r="A342" s="5" t="s">
        <v>815</v>
      </c>
      <c r="B342" s="16">
        <v>-229235.1</v>
      </c>
      <c r="C342" s="12" t="str">
        <f>VLOOKUP(A342,[1]Table!A306:C738,3,0)</f>
        <v>Other Deferred Credits Line 48 Page2</v>
      </c>
      <c r="D342" s="12"/>
    </row>
    <row r="343" spans="1:4" outlineLevel="2">
      <c r="A343" s="5" t="s">
        <v>816</v>
      </c>
      <c r="B343" s="16">
        <v>-44684.480000000003</v>
      </c>
      <c r="C343" s="12" t="str">
        <f>VLOOKUP(A343,[1]Table!A307:C739,3,0)</f>
        <v>Other Deferred Credits Line 48 Page2</v>
      </c>
      <c r="D343" s="12"/>
    </row>
    <row r="344" spans="1:4" outlineLevel="2">
      <c r="A344" s="5" t="s">
        <v>817</v>
      </c>
      <c r="B344" s="16">
        <v>-1550</v>
      </c>
      <c r="C344" s="12" t="str">
        <f>VLOOKUP(A344,[1]Table!A308:C740,3,0)</f>
        <v>Other Deferred Credits Line 48 Page2</v>
      </c>
      <c r="D344" s="12"/>
    </row>
    <row r="345" spans="1:4" outlineLevel="2">
      <c r="A345" s="5" t="s">
        <v>818</v>
      </c>
      <c r="B345" s="16">
        <v>-71602</v>
      </c>
      <c r="C345" s="12" t="str">
        <f>VLOOKUP(A345,[1]Table!A309:C741,3,0)</f>
        <v>Other Deferred Credits Line 48 Page2</v>
      </c>
      <c r="D345" s="12"/>
    </row>
    <row r="346" spans="1:4" outlineLevel="2">
      <c r="A346" s="5" t="s">
        <v>819</v>
      </c>
      <c r="B346" s="16">
        <v>-10639781</v>
      </c>
      <c r="C346" s="12" t="str">
        <f>VLOOKUP(A346,[1]Table!A310:C742,3,0)</f>
        <v>Other Deferred Credits Line 48 Page2</v>
      </c>
      <c r="D346" s="12"/>
    </row>
    <row r="347" spans="1:4" outlineLevel="2">
      <c r="A347" s="5" t="s">
        <v>820</v>
      </c>
      <c r="B347" s="16">
        <v>-1074883</v>
      </c>
      <c r="C347" s="12" t="str">
        <f>VLOOKUP(A347,[1]Table!A311:C743,3,0)</f>
        <v>Other Deferred Credits Line 48 Page2</v>
      </c>
      <c r="D347" s="12"/>
    </row>
    <row r="348" spans="1:4" outlineLevel="2">
      <c r="A348" s="5" t="s">
        <v>821</v>
      </c>
      <c r="B348" s="16">
        <v>-7903.84</v>
      </c>
      <c r="C348" s="12" t="str">
        <f>VLOOKUP(A348,[1]Table!A312:C744,3,0)</f>
        <v>Other Deferred Credits Line 48 Page2</v>
      </c>
      <c r="D348" s="12"/>
    </row>
    <row r="349" spans="1:4" outlineLevel="1">
      <c r="A349" s="5"/>
      <c r="B349" s="16">
        <f>SUBTOTAL(9,B342:B348)</f>
        <v>-12069639.42</v>
      </c>
      <c r="C349" s="12" t="s">
        <v>783</v>
      </c>
      <c r="D349" s="12"/>
    </row>
    <row r="350" spans="1:4" outlineLevel="2">
      <c r="A350" s="5" t="s">
        <v>131</v>
      </c>
      <c r="B350" s="16">
        <v>1000</v>
      </c>
      <c r="C350" s="12" t="str">
        <f>VLOOKUP(A350,[1]Table!A30:C462,3,0)</f>
        <v>Other Invest Line 17 Page 1</v>
      </c>
      <c r="D350" s="12"/>
    </row>
    <row r="351" spans="1:4" outlineLevel="2">
      <c r="A351" s="5" t="s">
        <v>132</v>
      </c>
      <c r="B351" s="16">
        <v>1500</v>
      </c>
      <c r="C351" s="12" t="str">
        <f>VLOOKUP(A351,[1]Table!A31:C463,3,0)</f>
        <v>Other Invest Line 17 Page 1</v>
      </c>
      <c r="D351" s="12"/>
    </row>
    <row r="352" spans="1:4" outlineLevel="2">
      <c r="A352" s="5" t="s">
        <v>133</v>
      </c>
      <c r="B352" s="16">
        <v>603.07000000000005</v>
      </c>
      <c r="C352" s="12" t="str">
        <f>VLOOKUP(A352,[1]Table!A32:C464,3,0)</f>
        <v>Other Invest Line 17 Page 1</v>
      </c>
      <c r="D352" s="12"/>
    </row>
    <row r="353" spans="1:4" outlineLevel="1">
      <c r="A353" s="5"/>
      <c r="B353" s="16">
        <f>SUBTOTAL(9,B350:B352)</f>
        <v>3103.07</v>
      </c>
      <c r="C353" s="12" t="s">
        <v>784</v>
      </c>
      <c r="D353" s="12"/>
    </row>
    <row r="354" spans="1:4" outlineLevel="2">
      <c r="A354" s="5" t="s">
        <v>164</v>
      </c>
      <c r="B354" s="16">
        <v>61882.58</v>
      </c>
      <c r="C354" s="12" t="str">
        <f>VLOOKUP(A354,[1]Table!A64:C496,3,0)</f>
        <v>Other M&amp;S Line 33 Page 1</v>
      </c>
      <c r="D354" s="12"/>
    </row>
    <row r="355" spans="1:4" outlineLevel="2">
      <c r="A355" s="5" t="s">
        <v>165</v>
      </c>
      <c r="B355" s="16">
        <v>22572.47</v>
      </c>
      <c r="C355" s="12" t="str">
        <f>VLOOKUP(A355,[1]Table!A65:C497,3,0)</f>
        <v>Other M&amp;S Line 33 Page 1</v>
      </c>
      <c r="D355" s="12"/>
    </row>
    <row r="356" spans="1:4" outlineLevel="1">
      <c r="A356" s="5"/>
      <c r="B356" s="16">
        <f>SUBTOTAL(9,B354:B355)</f>
        <v>84455.05</v>
      </c>
      <c r="C356" s="12" t="s">
        <v>785</v>
      </c>
      <c r="D356" s="12"/>
    </row>
    <row r="357" spans="1:4" outlineLevel="2">
      <c r="A357" s="5" t="s">
        <v>173</v>
      </c>
      <c r="B357" s="16">
        <v>39400896.5</v>
      </c>
      <c r="C357" s="12" t="str">
        <f>VLOOKUP(A357,[1]Table!A77:C509,3,0)</f>
        <v>Other Reg Asset Line 43 Page 1</v>
      </c>
      <c r="D357" s="12"/>
    </row>
    <row r="358" spans="1:4" outlineLevel="2">
      <c r="A358" s="5" t="s">
        <v>251</v>
      </c>
      <c r="B358" s="16">
        <v>524569.98</v>
      </c>
      <c r="C358" s="12" t="str">
        <f>VLOOKUP(A358,[1]Table!A78:C510,3,0)</f>
        <v>Other Reg Asset Line 43 Page 1</v>
      </c>
      <c r="D358" s="12"/>
    </row>
    <row r="359" spans="1:4" outlineLevel="2">
      <c r="A359" s="5" t="s">
        <v>174</v>
      </c>
      <c r="B359" s="16">
        <v>-723218.99</v>
      </c>
      <c r="C359" s="12" t="str">
        <f>VLOOKUP(A359,[1]Table!A79:C511,3,0)</f>
        <v>Other Reg Asset Line 43 Page 1</v>
      </c>
      <c r="D359" s="12"/>
    </row>
    <row r="360" spans="1:4" outlineLevel="2">
      <c r="A360" s="5" t="s">
        <v>175</v>
      </c>
      <c r="B360" s="16">
        <v>33033</v>
      </c>
      <c r="C360" s="12" t="str">
        <f>VLOOKUP(A360,[1]Table!A80:C512,3,0)</f>
        <v>Other Reg Asset Line 43 Page 1</v>
      </c>
      <c r="D360" s="12"/>
    </row>
    <row r="361" spans="1:4" outlineLevel="2">
      <c r="A361" s="5" t="s">
        <v>176</v>
      </c>
      <c r="B361" s="16">
        <v>1530917</v>
      </c>
      <c r="C361" s="12" t="str">
        <f>VLOOKUP(A361,[1]Table!A81:C513,3,0)</f>
        <v>Other Reg Asset Line 43 Page 1</v>
      </c>
      <c r="D361" s="12"/>
    </row>
    <row r="362" spans="1:4" outlineLevel="2">
      <c r="A362" s="5" t="s">
        <v>177</v>
      </c>
      <c r="B362" s="16">
        <v>35154</v>
      </c>
      <c r="C362" s="12" t="str">
        <f>VLOOKUP(A362,[1]Table!A82:C514,3,0)</f>
        <v>Other Reg Asset Line 43 Page 1</v>
      </c>
      <c r="D362" s="12"/>
    </row>
    <row r="363" spans="1:4" outlineLevel="2">
      <c r="A363" s="5" t="s">
        <v>178</v>
      </c>
      <c r="B363" s="16">
        <v>137774</v>
      </c>
      <c r="C363" s="12" t="str">
        <f>VLOOKUP(A363,[1]Table!A83:C515,3,0)</f>
        <v>Other Reg Asset Line 43 Page 1</v>
      </c>
      <c r="D363" s="12"/>
    </row>
    <row r="364" spans="1:4" outlineLevel="2">
      <c r="A364" s="5" t="s">
        <v>179</v>
      </c>
      <c r="B364" s="16">
        <v>242970</v>
      </c>
      <c r="C364" s="12" t="str">
        <f>VLOOKUP(A364,[1]Table!A84:C516,3,0)</f>
        <v>Other Reg Asset Line 43 Page 1</v>
      </c>
      <c r="D364" s="12"/>
    </row>
    <row r="365" spans="1:4" outlineLevel="2">
      <c r="A365" s="5" t="s">
        <v>180</v>
      </c>
      <c r="B365" s="16">
        <v>50809.43</v>
      </c>
      <c r="C365" s="12" t="str">
        <f>VLOOKUP(A365,[1]Table!A85:C517,3,0)</f>
        <v>Other Reg Asset Line 43 Page 1</v>
      </c>
      <c r="D365" s="12"/>
    </row>
    <row r="366" spans="1:4" outlineLevel="1">
      <c r="A366" s="5"/>
      <c r="B366" s="16">
        <f>SUBTOTAL(9,B357:B365)</f>
        <v>41232904.919999994</v>
      </c>
      <c r="C366" s="12" t="s">
        <v>786</v>
      </c>
      <c r="D366" s="12"/>
    </row>
    <row r="367" spans="1:4" outlineLevel="2">
      <c r="A367" s="5" t="s">
        <v>822</v>
      </c>
      <c r="B367" s="16">
        <v>-30571035</v>
      </c>
      <c r="C367" s="12" t="str">
        <f>VLOOKUP(A367,[1]Table!A313:C745,3,0)</f>
        <v>Other Reg. Lia Line 49 Page 2</v>
      </c>
      <c r="D367" s="12"/>
    </row>
    <row r="368" spans="1:4" outlineLevel="1">
      <c r="A368" s="5"/>
      <c r="B368" s="16">
        <f>SUBTOTAL(9,B367:B367)</f>
        <v>-30571035</v>
      </c>
      <c r="C368" s="12" t="s">
        <v>787</v>
      </c>
      <c r="D368" s="12"/>
    </row>
    <row r="369" spans="1:4" outlineLevel="2">
      <c r="A369" s="5" t="s">
        <v>307</v>
      </c>
      <c r="B369" s="16">
        <v>-4858476</v>
      </c>
      <c r="C369" s="12" t="str">
        <f>VLOOKUP(A369,[1]Table!A190:C622,3,0)</f>
        <v>Paid in Capital Line 13 Page 2</v>
      </c>
      <c r="D369" s="12"/>
    </row>
    <row r="370" spans="1:4" outlineLevel="2">
      <c r="A370" s="5" t="s">
        <v>308</v>
      </c>
      <c r="B370" s="16">
        <v>156194.18</v>
      </c>
      <c r="C370" s="12" t="str">
        <f>VLOOKUP(A370,[1]Table!A191:C623,3,0)</f>
        <v>Paid in Capital Line 13 Page 2</v>
      </c>
      <c r="D370" s="12"/>
    </row>
    <row r="371" spans="1:4" outlineLevel="1">
      <c r="A371" s="5"/>
      <c r="B371" s="16">
        <f>SUBTOTAL(9,B369:B370)</f>
        <v>-4702281.82</v>
      </c>
      <c r="C371" s="12" t="s">
        <v>788</v>
      </c>
      <c r="D371" s="12"/>
    </row>
    <row r="372" spans="1:4" outlineLevel="2">
      <c r="A372" s="5" t="s">
        <v>306</v>
      </c>
      <c r="B372" s="16">
        <v>-18838945.93</v>
      </c>
      <c r="C372" s="12" t="str">
        <f>VLOOKUP(A372,[1]Table!A189:C621,3,0)</f>
        <v>Premium on Common Stock Line 12 Page 2</v>
      </c>
      <c r="D372" s="12"/>
    </row>
    <row r="373" spans="1:4" outlineLevel="1">
      <c r="A373" s="5"/>
      <c r="B373" s="16">
        <f>SUBTOTAL(9,B372:B372)</f>
        <v>-18838945.93</v>
      </c>
      <c r="C373" s="12" t="s">
        <v>789</v>
      </c>
      <c r="D373" s="12"/>
    </row>
    <row r="374" spans="1:4" outlineLevel="2">
      <c r="A374" s="5" t="s">
        <v>152</v>
      </c>
      <c r="B374" s="16">
        <v>-286382.23</v>
      </c>
      <c r="C374" s="12" t="str">
        <f>VLOOKUP(A374,[1]Table!A51:C483,3,0)</f>
        <v>Provision Line 28 Page 1</v>
      </c>
      <c r="D374" s="12"/>
    </row>
    <row r="375" spans="1:4" outlineLevel="1">
      <c r="A375" s="5"/>
      <c r="B375" s="16">
        <f>SUBTOTAL(9,B374:B374)</f>
        <v>-286382.23</v>
      </c>
      <c r="C375" s="12" t="s">
        <v>790</v>
      </c>
      <c r="D375" s="12"/>
    </row>
    <row r="376" spans="1:4" outlineLevel="2">
      <c r="A376" s="5" t="s">
        <v>309</v>
      </c>
      <c r="B376" s="16">
        <v>-157524087.03999999</v>
      </c>
      <c r="C376" s="12" t="str">
        <f>VLOOKUP(A376,[1]Table!A192:C624,3,0)</f>
        <v>Retained Earnings Line 15 Page 2</v>
      </c>
      <c r="D376" s="12"/>
    </row>
    <row r="377" spans="1:4" outlineLevel="2">
      <c r="A377" s="5" t="s">
        <v>310</v>
      </c>
      <c r="B377" s="16">
        <v>-10978635.26</v>
      </c>
      <c r="C377" s="12" t="str">
        <f>VLOOKUP(A377,[1]Table!A193:C625,3,0)</f>
        <v>Retained Earnings Line 15 Page 2</v>
      </c>
      <c r="D377" s="12"/>
    </row>
    <row r="378" spans="1:4" outlineLevel="1">
      <c r="A378" s="5"/>
      <c r="B378" s="16">
        <f>SUBTOTAL(9,B376:B377)</f>
        <v>-168502722.29999998</v>
      </c>
      <c r="C378" s="12" t="s">
        <v>791</v>
      </c>
      <c r="D378" s="12"/>
    </row>
    <row r="379" spans="1:4" outlineLevel="2">
      <c r="A379" s="5" t="s">
        <v>317</v>
      </c>
      <c r="B379" s="16">
        <v>-20000000</v>
      </c>
      <c r="C379" s="12" t="str">
        <f>VLOOKUP(A379,[1]Table!A200:C632,3,0)</f>
        <v>Split btw Bonds/Curr Long term Line 20 Pg 2</v>
      </c>
      <c r="D379" s="12"/>
    </row>
    <row r="380" spans="1:4" outlineLevel="2">
      <c r="A380" s="5" t="s">
        <v>318</v>
      </c>
      <c r="B380" s="16">
        <v>-20000000</v>
      </c>
      <c r="C380" s="12" t="str">
        <f>VLOOKUP(A380,[1]Table!A201:C633,3,0)</f>
        <v>Split btw Bonds/Curr Long term Line 20 Pg 2</v>
      </c>
      <c r="D380" s="12"/>
    </row>
    <row r="381" spans="1:4" outlineLevel="2">
      <c r="A381" s="5" t="s">
        <v>319</v>
      </c>
      <c r="B381" s="16">
        <v>-15000000</v>
      </c>
      <c r="C381" s="12" t="str">
        <f>VLOOKUP(A381,[1]Table!A202:C634,3,0)</f>
        <v>Split btw Bonds/Curr Long term Line 20 Pg 2</v>
      </c>
      <c r="D381" s="12"/>
    </row>
    <row r="382" spans="1:4" outlineLevel="1">
      <c r="A382" s="5"/>
      <c r="B382" s="16">
        <f>SUBTOTAL(9,B379:B381)</f>
        <v>-55000000</v>
      </c>
      <c r="C382" s="12" t="s">
        <v>792</v>
      </c>
      <c r="D382" s="12"/>
    </row>
    <row r="383" spans="1:4" outlineLevel="2">
      <c r="A383" s="5" t="s">
        <v>166</v>
      </c>
      <c r="B383" s="16">
        <v>31979.88</v>
      </c>
      <c r="C383" s="12" t="str">
        <f>VLOOKUP(A383,[1]Table!A66:C498,3,0)</f>
        <v>Stores Exp Line 34 Page 1</v>
      </c>
      <c r="D383" s="12"/>
    </row>
    <row r="384" spans="1:4" outlineLevel="1">
      <c r="A384" s="5"/>
      <c r="B384" s="16">
        <f>SUBTOTAL(9,B383:B383)</f>
        <v>31979.88</v>
      </c>
      <c r="C384" s="12" t="s">
        <v>793</v>
      </c>
      <c r="D384" s="12"/>
    </row>
    <row r="385" spans="1:4" outlineLevel="2">
      <c r="A385" s="5" t="s">
        <v>857</v>
      </c>
      <c r="B385" s="16">
        <v>-4770.6899999999996</v>
      </c>
      <c r="C385" s="12" t="str">
        <f>VLOOKUP(A385,[1]Table!A264:C696,3,0)</f>
        <v>Tax Collections Payable Line 41 Page 2</v>
      </c>
      <c r="D385" s="12"/>
    </row>
    <row r="386" spans="1:4" outlineLevel="2">
      <c r="A386" s="5" t="s">
        <v>858</v>
      </c>
      <c r="B386" s="16">
        <v>-8919.7900000000009</v>
      </c>
      <c r="C386" s="12" t="str">
        <f>VLOOKUP(A386,[1]Table!A265:C697,3,0)</f>
        <v>Tax Collections Payable Line 41 Page 2</v>
      </c>
      <c r="D386" s="12"/>
    </row>
    <row r="387" spans="1:4" outlineLevel="2">
      <c r="A387" s="5" t="s">
        <v>706</v>
      </c>
      <c r="B387" s="16">
        <v>-120502.41</v>
      </c>
      <c r="C387" s="12" t="str">
        <f>VLOOKUP(A387,[1]Table!A266:C698,3,0)</f>
        <v>Tax Collections Payable Line 41 Page 2</v>
      </c>
      <c r="D387" s="12"/>
    </row>
    <row r="388" spans="1:4" outlineLevel="2">
      <c r="A388" s="5" t="s">
        <v>707</v>
      </c>
      <c r="B388" s="16">
        <v>-426930.77</v>
      </c>
      <c r="C388" s="12" t="str">
        <f>VLOOKUP(A388,[1]Table!A267:C699,3,0)</f>
        <v>Tax Collections Payable Line 41 Page 2</v>
      </c>
      <c r="D388" s="12"/>
    </row>
    <row r="389" spans="1:4" outlineLevel="2">
      <c r="A389" s="5" t="s">
        <v>708</v>
      </c>
      <c r="B389" s="16">
        <v>10406.049999999999</v>
      </c>
      <c r="C389" s="12" t="str">
        <f>VLOOKUP(A389,[1]Table!A268:C700,3,0)</f>
        <v>Tax Collections Payable Line 41 Page 2</v>
      </c>
      <c r="D389" s="12"/>
    </row>
    <row r="390" spans="1:4" outlineLevel="2">
      <c r="A390" s="5" t="s">
        <v>709</v>
      </c>
      <c r="B390" s="16">
        <v>-5223.25</v>
      </c>
      <c r="C390" s="12" t="str">
        <f>VLOOKUP(A390,[1]Table!A269:C701,3,0)</f>
        <v>Tax Collections Payable Line 41 Page 2</v>
      </c>
      <c r="D390" s="12"/>
    </row>
    <row r="391" spans="1:4" outlineLevel="2">
      <c r="A391" s="5" t="s">
        <v>710</v>
      </c>
      <c r="B391" s="16">
        <v>-23479.71</v>
      </c>
      <c r="C391" s="12" t="str">
        <f>VLOOKUP(A391,[1]Table!A270:C702,3,0)</f>
        <v>Tax Collections Payable Line 41 Page 2</v>
      </c>
      <c r="D391" s="12"/>
    </row>
    <row r="392" spans="1:4" outlineLevel="2">
      <c r="A392" s="5" t="s">
        <v>711</v>
      </c>
      <c r="B392" s="16">
        <v>-312803.08</v>
      </c>
      <c r="C392" s="12" t="str">
        <f>VLOOKUP(A392,[1]Table!A271:C703,3,0)</f>
        <v>Tax Collections Payable Line 41 Page 2</v>
      </c>
      <c r="D392" s="12"/>
    </row>
    <row r="393" spans="1:4" outlineLevel="2">
      <c r="A393" s="5" t="s">
        <v>712</v>
      </c>
      <c r="B393" s="16">
        <v>-235424.59</v>
      </c>
      <c r="C393" s="12" t="str">
        <f>VLOOKUP(A393,[1]Table!A272:C704,3,0)</f>
        <v>Tax Collections Payable Line 41 Page 2</v>
      </c>
      <c r="D393" s="12"/>
    </row>
    <row r="394" spans="1:4" outlineLevel="2">
      <c r="A394" s="5" t="s">
        <v>714</v>
      </c>
      <c r="B394" s="16">
        <v>-3389.88</v>
      </c>
      <c r="C394" s="12" t="str">
        <f>VLOOKUP(A394,[1]Table!A273:C705,3,0)</f>
        <v>Tax Collections Payable Line 41 Page 2</v>
      </c>
      <c r="D394" s="12"/>
    </row>
    <row r="395" spans="1:4" outlineLevel="2">
      <c r="A395" s="5" t="s">
        <v>715</v>
      </c>
      <c r="B395" s="16">
        <v>-35404.300000000003</v>
      </c>
      <c r="C395" s="12" t="str">
        <f>VLOOKUP(A395,[1]Table!A274:C706,3,0)</f>
        <v>Tax Collections Payable Line 41 Page 2</v>
      </c>
      <c r="D395" s="12"/>
    </row>
    <row r="396" spans="1:4" outlineLevel="2">
      <c r="A396" s="5" t="s">
        <v>716</v>
      </c>
      <c r="B396" s="16">
        <v>240017.36</v>
      </c>
      <c r="C396" s="12" t="str">
        <f>VLOOKUP(A396,[1]Table!A275:C707,3,0)</f>
        <v>Tax Collections Payable Line 41 Page 2</v>
      </c>
      <c r="D396" s="12"/>
    </row>
    <row r="397" spans="1:4" outlineLevel="2">
      <c r="A397" s="5" t="s">
        <v>717</v>
      </c>
      <c r="B397" s="16">
        <v>108086.32</v>
      </c>
      <c r="C397" s="12" t="str">
        <f>VLOOKUP(A397,[1]Table!A276:C708,3,0)</f>
        <v>Tax Collections Payable Line 41 Page 2</v>
      </c>
      <c r="D397" s="12"/>
    </row>
    <row r="398" spans="1:4" outlineLevel="2">
      <c r="A398" s="5" t="s">
        <v>718</v>
      </c>
      <c r="B398" s="16">
        <v>-52913.38</v>
      </c>
      <c r="C398" s="12" t="str">
        <f>VLOOKUP(A398,[1]Table!A277:C709,3,0)</f>
        <v>Tax Collections Payable Line 41 Page 2</v>
      </c>
      <c r="D398" s="12"/>
    </row>
    <row r="399" spans="1:4" outlineLevel="2">
      <c r="A399" s="5" t="s">
        <v>719</v>
      </c>
      <c r="B399" s="16">
        <v>-71041.240000000005</v>
      </c>
      <c r="C399" s="12" t="str">
        <f>VLOOKUP(A399,[1]Table!A278:C710,3,0)</f>
        <v>Tax Collections Payable Line 41 Page 2</v>
      </c>
      <c r="D399" s="12"/>
    </row>
    <row r="400" spans="1:4" outlineLevel="2">
      <c r="A400" s="5" t="s">
        <v>721</v>
      </c>
      <c r="B400" s="16">
        <v>-19125.71</v>
      </c>
      <c r="C400" s="12" t="str">
        <f>VLOOKUP(A400,[1]Table!A279:C711,3,0)</f>
        <v>Tax Collections Payable Line 41 Page 2</v>
      </c>
      <c r="D400" s="12"/>
    </row>
    <row r="401" spans="1:4" outlineLevel="2">
      <c r="A401" s="5" t="s">
        <v>882</v>
      </c>
      <c r="B401" s="16">
        <v>23353.55</v>
      </c>
      <c r="C401" s="12" t="str">
        <f>VLOOKUP(A401,[1]Table!A280:C712,3,0)</f>
        <v>Tax Collections Payable Line 41 Page 2</v>
      </c>
      <c r="D401" s="12"/>
    </row>
    <row r="402" spans="1:4" outlineLevel="2">
      <c r="A402" s="5" t="s">
        <v>722</v>
      </c>
      <c r="B402" s="16">
        <v>-2268.7800000000002</v>
      </c>
      <c r="C402" s="12" t="str">
        <f>VLOOKUP(A402,[1]Table!A281:C713,3,0)</f>
        <v>Tax Collections Payable Line 41 Page 2</v>
      </c>
      <c r="D402" s="12"/>
    </row>
    <row r="403" spans="1:4" outlineLevel="2">
      <c r="A403" s="5" t="s">
        <v>723</v>
      </c>
      <c r="B403" s="16">
        <v>-96.26</v>
      </c>
      <c r="C403" s="12" t="str">
        <f>VLOOKUP(A403,[1]Table!A282:C714,3,0)</f>
        <v>Tax Collections Payable Line 41 Page 2</v>
      </c>
      <c r="D403" s="12"/>
    </row>
    <row r="404" spans="1:4" outlineLevel="2">
      <c r="A404" s="5" t="s">
        <v>724</v>
      </c>
      <c r="B404" s="16">
        <v>-52345.13</v>
      </c>
      <c r="C404" s="12" t="str">
        <f>VLOOKUP(A404,[1]Table!A283:C715,3,0)</f>
        <v>Tax Collections Payable Line 41 Page 2</v>
      </c>
      <c r="D404" s="12"/>
    </row>
    <row r="405" spans="1:4" outlineLevel="2">
      <c r="A405" s="5" t="s">
        <v>725</v>
      </c>
      <c r="B405" s="16">
        <v>-41437.980000000003</v>
      </c>
      <c r="C405" s="12" t="str">
        <f>VLOOKUP(A405,[1]Table!A284:C716,3,0)</f>
        <v>Tax Collections Payable Line 41 Page 2</v>
      </c>
      <c r="D405" s="12"/>
    </row>
    <row r="406" spans="1:4" outlineLevel="2">
      <c r="A406" s="5" t="s">
        <v>726</v>
      </c>
      <c r="B406" s="16">
        <v>-26093.03</v>
      </c>
      <c r="C406" s="12" t="str">
        <f>VLOOKUP(A406,[1]Table!A285:C717,3,0)</f>
        <v>Tax Collections Payable Line 41 Page 2</v>
      </c>
      <c r="D406" s="12"/>
    </row>
    <row r="407" spans="1:4" outlineLevel="2">
      <c r="A407" s="5" t="s">
        <v>727</v>
      </c>
      <c r="B407" s="16">
        <v>-13983.11</v>
      </c>
      <c r="C407" s="12" t="str">
        <f>VLOOKUP(A407,[1]Table!A286:C718,3,0)</f>
        <v>Tax Collections Payable Line 41 Page 2</v>
      </c>
      <c r="D407" s="12"/>
    </row>
    <row r="408" spans="1:4" outlineLevel="2">
      <c r="A408" s="5" t="s">
        <v>728</v>
      </c>
      <c r="B408" s="16">
        <v>21493.24</v>
      </c>
      <c r="C408" s="12" t="str">
        <f>VLOOKUP(A408,[1]Table!A287:C719,3,0)</f>
        <v>Tax Collections Payable Line 41 Page 2</v>
      </c>
      <c r="D408" s="12"/>
    </row>
    <row r="409" spans="1:4" outlineLevel="2">
      <c r="A409" s="5" t="s">
        <v>729</v>
      </c>
      <c r="B409" s="16">
        <v>104053.18</v>
      </c>
      <c r="C409" s="12" t="str">
        <f>VLOOKUP(A409,[1]Table!A288:C720,3,0)</f>
        <v>Tax Collections Payable Line 41 Page 2</v>
      </c>
      <c r="D409" s="12"/>
    </row>
    <row r="410" spans="1:4" outlineLevel="2">
      <c r="A410" s="5" t="s">
        <v>730</v>
      </c>
      <c r="B410" s="16">
        <v>-121567.83</v>
      </c>
      <c r="C410" s="12" t="str">
        <f>VLOOKUP(A410,[1]Table!A289:C721,3,0)</f>
        <v>Tax Collections Payable Line 41 Page 2</v>
      </c>
      <c r="D410" s="12"/>
    </row>
    <row r="411" spans="1:4" outlineLevel="2">
      <c r="A411" s="5" t="s">
        <v>731</v>
      </c>
      <c r="B411" s="16">
        <v>-52947.22</v>
      </c>
      <c r="C411" s="12" t="str">
        <f>VLOOKUP(A411,[1]Table!A290:C722,3,0)</f>
        <v>Tax Collections Payable Line 41 Page 2</v>
      </c>
      <c r="D411" s="12"/>
    </row>
    <row r="412" spans="1:4" outlineLevel="2">
      <c r="A412" s="5" t="s">
        <v>732</v>
      </c>
      <c r="B412" s="16">
        <v>60441.3</v>
      </c>
      <c r="C412" s="12" t="str">
        <f>VLOOKUP(A412,[1]Table!A291:C723,3,0)</f>
        <v>Tax Collections Payable Line 41 Page 2</v>
      </c>
      <c r="D412" s="12"/>
    </row>
    <row r="413" spans="1:4" outlineLevel="2">
      <c r="A413" s="5" t="s">
        <v>733</v>
      </c>
      <c r="B413" s="16">
        <v>45055.040000000001</v>
      </c>
      <c r="C413" s="12" t="str">
        <f>VLOOKUP(A413,[1]Table!A292:C724,3,0)</f>
        <v>Tax Collections Payable Line 41 Page 2</v>
      </c>
      <c r="D413" s="12"/>
    </row>
    <row r="414" spans="1:4" outlineLevel="2">
      <c r="A414" s="5" t="s">
        <v>734</v>
      </c>
      <c r="B414" s="16">
        <v>-98.31</v>
      </c>
      <c r="C414" s="12" t="str">
        <f>VLOOKUP(A414,[1]Table!A293:C725,3,0)</f>
        <v>Tax Collections Payable Line 41 Page 2</v>
      </c>
      <c r="D414" s="12"/>
    </row>
    <row r="415" spans="1:4" outlineLevel="2">
      <c r="A415" s="5" t="s">
        <v>735</v>
      </c>
      <c r="B415" s="16">
        <v>-354.34</v>
      </c>
      <c r="C415" s="12" t="str">
        <f>VLOOKUP(A415,[1]Table!A294:C726,3,0)</f>
        <v>Tax Collections Payable Line 41 Page 2</v>
      </c>
      <c r="D415" s="12"/>
    </row>
    <row r="416" spans="1:4" outlineLevel="2">
      <c r="A416" s="5" t="s">
        <v>736</v>
      </c>
      <c r="B416" s="16">
        <v>-304.57</v>
      </c>
      <c r="C416" s="12" t="str">
        <f>VLOOKUP(A416,[1]Table!A295:C727,3,0)</f>
        <v>Tax Collections Payable Line 41 Page 2</v>
      </c>
      <c r="D416" s="12"/>
    </row>
    <row r="417" spans="1:4" outlineLevel="2">
      <c r="A417" s="5" t="s">
        <v>807</v>
      </c>
      <c r="B417" s="16">
        <v>-266.7</v>
      </c>
      <c r="C417" s="12" t="str">
        <f>VLOOKUP(A417,[1]Table!A296:C728,3,0)</f>
        <v>Tax Collections Payable Line 41 Page 2</v>
      </c>
      <c r="D417" s="12"/>
    </row>
    <row r="418" spans="1:4" outlineLevel="2">
      <c r="A418" s="5" t="s">
        <v>808</v>
      </c>
      <c r="B418" s="16">
        <v>-27507.4</v>
      </c>
      <c r="C418" s="12" t="str">
        <f>VLOOKUP(A418,[1]Table!A297:C729,3,0)</f>
        <v>Tax Collections Payable Line 41 Page 2</v>
      </c>
      <c r="D418" s="12"/>
    </row>
    <row r="419" spans="1:4" outlineLevel="1">
      <c r="A419" s="5"/>
      <c r="B419" s="16">
        <f>SUBTOTAL(9,B385:B418)</f>
        <v>-1046293.42</v>
      </c>
      <c r="C419" s="12" t="s">
        <v>794</v>
      </c>
      <c r="D419" s="12"/>
    </row>
    <row r="420" spans="1:4" outlineLevel="2">
      <c r="A420" s="5" t="s">
        <v>680</v>
      </c>
      <c r="B420" s="16">
        <v>8590</v>
      </c>
      <c r="C420" s="12" t="str">
        <f>VLOOKUP(A420,[1]Table!A235:C667,3,0)</f>
        <v>Taxes Accrued Line 39 Page 2</v>
      </c>
      <c r="D420" s="12"/>
    </row>
    <row r="421" spans="1:4" outlineLevel="2">
      <c r="A421" s="5" t="s">
        <v>681</v>
      </c>
      <c r="B421" s="16">
        <v>-562.30999999999995</v>
      </c>
      <c r="C421" s="12" t="str">
        <f>VLOOKUP(A421,[1]Table!A236:C668,3,0)</f>
        <v>Taxes Accrued Line 39 Page 2</v>
      </c>
      <c r="D421" s="12"/>
    </row>
    <row r="422" spans="1:4" outlineLevel="2">
      <c r="A422" s="5" t="s">
        <v>682</v>
      </c>
      <c r="B422" s="16">
        <v>-4429643</v>
      </c>
      <c r="C422" s="12" t="str">
        <f>VLOOKUP(A422,[1]Table!A237:C669,3,0)</f>
        <v>Taxes Accrued Line 39 Page 2</v>
      </c>
      <c r="D422" s="12"/>
    </row>
    <row r="423" spans="1:4" outlineLevel="2">
      <c r="A423" s="5" t="s">
        <v>683</v>
      </c>
      <c r="B423" s="16">
        <v>4785615.74</v>
      </c>
      <c r="C423" s="12" t="str">
        <f>VLOOKUP(A423,[1]Table!A238:C670,3,0)</f>
        <v>Taxes Accrued Line 39 Page 2</v>
      </c>
      <c r="D423" s="12"/>
    </row>
    <row r="424" spans="1:4" outlineLevel="2">
      <c r="A424" s="5" t="s">
        <v>684</v>
      </c>
      <c r="B424" s="16">
        <v>535087.56000000006</v>
      </c>
      <c r="C424" s="12" t="str">
        <f>VLOOKUP(A424,[1]Table!A239:C671,3,0)</f>
        <v>Taxes Accrued Line 39 Page 2</v>
      </c>
      <c r="D424" s="12"/>
    </row>
    <row r="425" spans="1:4" outlineLevel="2">
      <c r="A425" s="5" t="s">
        <v>685</v>
      </c>
      <c r="B425" s="16">
        <v>420</v>
      </c>
      <c r="C425" s="12" t="str">
        <f>VLOOKUP(A425,[1]Table!A240:C672,3,0)</f>
        <v>Taxes Accrued Line 39 Page 2</v>
      </c>
      <c r="D425" s="12"/>
    </row>
    <row r="426" spans="1:4" outlineLevel="2">
      <c r="A426" s="5" t="s">
        <v>686</v>
      </c>
      <c r="B426" s="16">
        <v>15862.08</v>
      </c>
      <c r="C426" s="12" t="str">
        <f>VLOOKUP(A426,[1]Table!A241:C673,3,0)</f>
        <v>Taxes Accrued Line 39 Page 2</v>
      </c>
      <c r="D426" s="12"/>
    </row>
    <row r="427" spans="1:4" outlineLevel="2">
      <c r="A427" s="5" t="s">
        <v>687</v>
      </c>
      <c r="B427" s="16">
        <v>-775680</v>
      </c>
      <c r="C427" s="12" t="str">
        <f>VLOOKUP(A427,[1]Table!A242:C674,3,0)</f>
        <v>Taxes Accrued Line 39 Page 2</v>
      </c>
      <c r="D427" s="12"/>
    </row>
    <row r="428" spans="1:4" outlineLevel="2">
      <c r="A428" s="5" t="s">
        <v>688</v>
      </c>
      <c r="B428" s="16">
        <v>-82.53</v>
      </c>
      <c r="C428" s="12" t="str">
        <f>VLOOKUP(A428,[1]Table!A243:C675,3,0)</f>
        <v>Taxes Accrued Line 39 Page 2</v>
      </c>
      <c r="D428" s="12"/>
    </row>
    <row r="429" spans="1:4" outlineLevel="2">
      <c r="A429" s="5" t="s">
        <v>689</v>
      </c>
      <c r="B429" s="16">
        <v>-1091.21</v>
      </c>
      <c r="C429" s="12" t="str">
        <f>VLOOKUP(A429,[1]Table!A244:C676,3,0)</f>
        <v>Taxes Accrued Line 39 Page 2</v>
      </c>
      <c r="D429" s="12"/>
    </row>
    <row r="430" spans="1:4" outlineLevel="2">
      <c r="A430" s="5" t="s">
        <v>255</v>
      </c>
      <c r="B430" s="16">
        <v>-7611</v>
      </c>
      <c r="C430" s="12" t="str">
        <f>VLOOKUP(A430,[1]Table!A245:C677,3,0)</f>
        <v>Taxes Accrued Line 39 Page 2</v>
      </c>
      <c r="D430" s="12"/>
    </row>
    <row r="431" spans="1:4" outlineLevel="2">
      <c r="A431" s="5" t="s">
        <v>256</v>
      </c>
      <c r="B431" s="16">
        <v>-5899195</v>
      </c>
      <c r="C431" s="12" t="str">
        <f>VLOOKUP(A431,[1]Table!A246:C678,3,0)</f>
        <v>Taxes Accrued Line 39 Page 2</v>
      </c>
      <c r="D431" s="12"/>
    </row>
    <row r="432" spans="1:4" outlineLevel="2">
      <c r="A432" s="5" t="s">
        <v>856</v>
      </c>
      <c r="B432" s="16">
        <v>2315339.9300000002</v>
      </c>
      <c r="C432" s="12" t="str">
        <f>VLOOKUP(A432,[1]Table!A247:C679,3,0)</f>
        <v>Taxes Accrued Line 39 Page 2</v>
      </c>
      <c r="D432" s="12"/>
    </row>
    <row r="433" spans="1:4" outlineLevel="2">
      <c r="A433" s="5" t="s">
        <v>690</v>
      </c>
      <c r="B433" s="16">
        <v>-211.68</v>
      </c>
      <c r="C433" s="12" t="str">
        <f>VLOOKUP(A433,[1]Table!A248:C680,3,0)</f>
        <v>Taxes Accrued Line 39 Page 2</v>
      </c>
      <c r="D433" s="12"/>
    </row>
    <row r="434" spans="1:4" outlineLevel="2">
      <c r="A434" s="5" t="s">
        <v>691</v>
      </c>
      <c r="B434" s="16">
        <v>-418.91</v>
      </c>
      <c r="C434" s="12" t="str">
        <f>VLOOKUP(A434,[1]Table!A249:C681,3,0)</f>
        <v>Taxes Accrued Line 39 Page 2</v>
      </c>
      <c r="D434" s="12"/>
    </row>
    <row r="435" spans="1:4" outlineLevel="2">
      <c r="A435" s="5" t="s">
        <v>692</v>
      </c>
      <c r="B435" s="16">
        <v>-569</v>
      </c>
      <c r="C435" s="12" t="str">
        <f>VLOOKUP(A435,[1]Table!A250:C682,3,0)</f>
        <v>Taxes Accrued Line 39 Page 2</v>
      </c>
      <c r="D435" s="12"/>
    </row>
    <row r="436" spans="1:4" outlineLevel="2">
      <c r="A436" s="5" t="s">
        <v>693</v>
      </c>
      <c r="B436" s="16">
        <v>-2855399.31</v>
      </c>
      <c r="C436" s="12" t="str">
        <f>VLOOKUP(A436,[1]Table!A251:C683,3,0)</f>
        <v>Taxes Accrued Line 39 Page 2</v>
      </c>
      <c r="D436" s="12"/>
    </row>
    <row r="437" spans="1:4" outlineLevel="2">
      <c r="A437" s="5" t="s">
        <v>694</v>
      </c>
      <c r="B437" s="16">
        <v>-74768.740000000005</v>
      </c>
      <c r="C437" s="12" t="str">
        <f>VLOOKUP(A437,[1]Table!A252:C684,3,0)</f>
        <v>Taxes Accrued Line 39 Page 2</v>
      </c>
      <c r="D437" s="12"/>
    </row>
    <row r="438" spans="1:4" outlineLevel="2">
      <c r="A438" s="5" t="s">
        <v>695</v>
      </c>
      <c r="B438" s="16">
        <v>-1708935</v>
      </c>
      <c r="C438" s="12" t="str">
        <f>VLOOKUP(A438,[1]Table!A253:C685,3,0)</f>
        <v>Taxes Accrued Line 39 Page 2</v>
      </c>
      <c r="D438" s="12"/>
    </row>
    <row r="439" spans="1:4" outlineLevel="2">
      <c r="A439" s="5" t="s">
        <v>696</v>
      </c>
      <c r="B439" s="16">
        <v>-54595.73</v>
      </c>
      <c r="C439" s="12" t="str">
        <f>VLOOKUP(A439,[1]Table!A254:C686,3,0)</f>
        <v>Taxes Accrued Line 39 Page 2</v>
      </c>
      <c r="D439" s="12"/>
    </row>
    <row r="440" spans="1:4" outlineLevel="2">
      <c r="A440" s="5" t="s">
        <v>697</v>
      </c>
      <c r="B440" s="16">
        <v>-396325.44</v>
      </c>
      <c r="C440" s="12" t="str">
        <f>VLOOKUP(A440,[1]Table!A255:C687,3,0)</f>
        <v>Taxes Accrued Line 39 Page 2</v>
      </c>
      <c r="D440" s="12"/>
    </row>
    <row r="441" spans="1:4" outlineLevel="2">
      <c r="A441" s="5" t="s">
        <v>698</v>
      </c>
      <c r="B441" s="16">
        <v>9655.59</v>
      </c>
      <c r="C441" s="12" t="str">
        <f>VLOOKUP(A441,[1]Table!A256:C688,3,0)</f>
        <v>Taxes Accrued Line 39 Page 2</v>
      </c>
      <c r="D441" s="12"/>
    </row>
    <row r="442" spans="1:4" outlineLevel="2">
      <c r="A442" s="5" t="s">
        <v>699</v>
      </c>
      <c r="B442" s="16">
        <v>85482.52</v>
      </c>
      <c r="C442" s="12" t="str">
        <f>VLOOKUP(A442,[1]Table!A257:C689,3,0)</f>
        <v>Taxes Accrued Line 39 Page 2</v>
      </c>
      <c r="D442" s="12"/>
    </row>
    <row r="443" spans="1:4" outlineLevel="2">
      <c r="A443" s="5" t="s">
        <v>700</v>
      </c>
      <c r="B443" s="16">
        <v>28.54</v>
      </c>
      <c r="C443" s="12" t="str">
        <f>VLOOKUP(A443,[1]Table!A258:C690,3,0)</f>
        <v>Taxes Accrued Line 39 Page 2</v>
      </c>
      <c r="D443" s="12"/>
    </row>
    <row r="444" spans="1:4" outlineLevel="2">
      <c r="A444" s="5" t="s">
        <v>701</v>
      </c>
      <c r="B444" s="16">
        <v>-37994</v>
      </c>
      <c r="C444" s="12" t="str">
        <f>VLOOKUP(A444,[1]Table!A259:C691,3,0)</f>
        <v>Taxes Accrued Line 39 Page 2</v>
      </c>
      <c r="D444" s="12"/>
    </row>
    <row r="445" spans="1:4" outlineLevel="1">
      <c r="A445" s="5"/>
      <c r="B445" s="16">
        <f>SUBTOTAL(9,B420:B444)</f>
        <v>-8487000.9000000004</v>
      </c>
      <c r="C445" s="12" t="s">
        <v>795</v>
      </c>
      <c r="D445" s="12"/>
    </row>
    <row r="446" spans="1:4" outlineLevel="2">
      <c r="A446" s="5" t="s">
        <v>185</v>
      </c>
      <c r="B446" s="16">
        <v>-183305.27</v>
      </c>
      <c r="C446" s="12" t="str">
        <f>VLOOKUP(A446,[1]Table!A93:C525,3,0)</f>
        <v>Temp Facilities Line 46 Page 1</v>
      </c>
      <c r="D446" s="12"/>
    </row>
    <row r="447" spans="1:4" outlineLevel="1">
      <c r="A447" s="5"/>
      <c r="B447" s="16">
        <f>SUBTOTAL(9,B446:B446)</f>
        <v>-183305.27</v>
      </c>
      <c r="C447" s="12" t="s">
        <v>796</v>
      </c>
      <c r="D447" s="12"/>
    </row>
    <row r="448" spans="1:4" outlineLevel="2">
      <c r="A448" s="5" t="s">
        <v>851</v>
      </c>
      <c r="B448" s="16">
        <v>10107000</v>
      </c>
      <c r="C448" s="12" t="str">
        <f>VLOOKUP(A448,[1]Table!A69:C501,3,0)</f>
        <v>Unamort Debt Exp Line 41 Page 1</v>
      </c>
      <c r="D448" s="12"/>
    </row>
    <row r="449" spans="1:4" outlineLevel="2">
      <c r="A449" s="5" t="s">
        <v>852</v>
      </c>
      <c r="B449" s="16">
        <v>1517000</v>
      </c>
      <c r="C449" s="12" t="str">
        <f>VLOOKUP(A449,[1]Table!A70:C502,3,0)</f>
        <v>Unamort Debt Exp Line 41 Page 1</v>
      </c>
      <c r="D449" s="12"/>
    </row>
    <row r="450" spans="1:4" outlineLevel="2">
      <c r="A450" s="5" t="s">
        <v>853</v>
      </c>
      <c r="B450" s="16">
        <v>76000</v>
      </c>
      <c r="C450" s="12" t="str">
        <f>VLOOKUP(A450,[1]Table!A71:C503,3,0)</f>
        <v>Unamort Debt Exp Line 41 Page 1</v>
      </c>
      <c r="D450" s="12"/>
    </row>
    <row r="451" spans="1:4" outlineLevel="2">
      <c r="A451" s="5" t="s">
        <v>250</v>
      </c>
      <c r="B451" s="16">
        <v>-11700000</v>
      </c>
      <c r="C451" s="12" t="str">
        <f>VLOOKUP(A451,[1]Table!A72:C504,3,0)</f>
        <v>Unamort Debt Exp Line 41 Page 1</v>
      </c>
      <c r="D451" s="12"/>
    </row>
    <row r="452" spans="1:4" outlineLevel="2">
      <c r="A452" s="5" t="s">
        <v>169</v>
      </c>
      <c r="B452" s="16">
        <v>90961.88</v>
      </c>
      <c r="C452" s="12" t="str">
        <f>VLOOKUP(A452,[1]Table!A73:C505,3,0)</f>
        <v>Unamort Debt Exp Line 41 Page 1</v>
      </c>
      <c r="D452" s="12"/>
    </row>
    <row r="453" spans="1:4" outlineLevel="2">
      <c r="A453" s="5" t="s">
        <v>170</v>
      </c>
      <c r="B453" s="16">
        <v>53200.38</v>
      </c>
      <c r="C453" s="12" t="str">
        <f>VLOOKUP(A453,[1]Table!A74:C506,3,0)</f>
        <v>Unamort Debt Exp Line 41 Page 1</v>
      </c>
      <c r="D453" s="12"/>
    </row>
    <row r="454" spans="1:4" outlineLevel="2">
      <c r="A454" s="5" t="s">
        <v>171</v>
      </c>
      <c r="B454" s="16">
        <v>-137759.42000000001</v>
      </c>
      <c r="C454" s="12" t="str">
        <f>VLOOKUP(A454,[1]Table!A75:C507,3,0)</f>
        <v>Unamort Debt Exp Line 41 Page 1</v>
      </c>
      <c r="D454" s="12"/>
    </row>
    <row r="455" spans="1:4" outlineLevel="2">
      <c r="A455" s="5" t="s">
        <v>172</v>
      </c>
      <c r="B455" s="16">
        <v>638562.4</v>
      </c>
      <c r="C455" s="12" t="str">
        <f>VLOOKUP(A455,[1]Table!A76:C508,3,0)</f>
        <v>Unamort Debt Exp Line 41 Page 1</v>
      </c>
      <c r="D455" s="12"/>
    </row>
    <row r="456" spans="1:4" outlineLevel="1">
      <c r="A456" s="5"/>
      <c r="B456" s="16">
        <f>SUBTOTAL(9,B448:B455)</f>
        <v>644965.24</v>
      </c>
      <c r="C456" s="12" t="s">
        <v>797</v>
      </c>
      <c r="D456" s="12"/>
    </row>
    <row r="457" spans="1:4" outlineLevel="2">
      <c r="A457" s="5" t="s">
        <v>320</v>
      </c>
      <c r="B457" s="16">
        <v>26863.75</v>
      </c>
      <c r="C457" s="12" t="str">
        <f>VLOOKUP(A457,[1]Table!A203:C635,3,0)</f>
        <v>Unamort Discount on LT Debt Line 24 Pg 2</v>
      </c>
      <c r="D457" s="12"/>
    </row>
    <row r="458" spans="1:4" outlineLevel="2">
      <c r="A458" s="5" t="s">
        <v>321</v>
      </c>
      <c r="B458" s="16">
        <v>64925.32</v>
      </c>
      <c r="C458" s="12" t="str">
        <f>VLOOKUP(A458,[1]Table!A204:C636,3,0)</f>
        <v>Unamort Discount on LT Debt Line 24 Pg 2</v>
      </c>
      <c r="D458" s="12"/>
    </row>
    <row r="459" spans="1:4" outlineLevel="2">
      <c r="A459" s="5" t="s">
        <v>322</v>
      </c>
      <c r="B459" s="16">
        <v>207621.92</v>
      </c>
      <c r="C459" s="12" t="str">
        <f>VLOOKUP(A459,[1]Table!A205:C637,3,0)</f>
        <v>Unamort Discount on LT Debt Line 24 Pg 2</v>
      </c>
      <c r="D459" s="12"/>
    </row>
    <row r="460" spans="1:4" outlineLevel="1">
      <c r="A460" s="5"/>
      <c r="B460" s="16">
        <f>SUBTOTAL(9,B457:B459)</f>
        <v>299410.99</v>
      </c>
      <c r="C460" s="12" t="s">
        <v>798</v>
      </c>
      <c r="D460" s="12"/>
    </row>
    <row r="461" spans="1:4" outlineLevel="2">
      <c r="A461" s="5" t="s">
        <v>952</v>
      </c>
      <c r="B461" s="16">
        <v>-16776.87</v>
      </c>
      <c r="C461" s="12" t="str">
        <f>VLOOKUP(A461,[1]Table!A100:C532,3,0)</f>
        <v>Unamort Loss of Reaquired Debt Line 48 Pg 1</v>
      </c>
      <c r="D461" s="12"/>
    </row>
    <row r="462" spans="1:4" outlineLevel="2">
      <c r="A462" s="5" t="s">
        <v>192</v>
      </c>
      <c r="B462" s="16">
        <v>625143</v>
      </c>
      <c r="C462" s="12" t="str">
        <f>VLOOKUP(A462,[1]Table!A101:C533,3,0)</f>
        <v>Unamort Loss of Reaquired Debt Line 48 Pg 1</v>
      </c>
      <c r="D462" s="12"/>
    </row>
    <row r="463" spans="1:4" outlineLevel="2">
      <c r="A463" s="5" t="s">
        <v>193</v>
      </c>
      <c r="B463" s="16">
        <v>613473</v>
      </c>
      <c r="C463" s="12" t="str">
        <f>VLOOKUP(A463,[1]Table!A102:C534,3,0)</f>
        <v>Unamort Loss of Reaquired Debt Line 48 Pg 1</v>
      </c>
      <c r="D463" s="12"/>
    </row>
    <row r="464" spans="1:4" outlineLevel="2">
      <c r="A464" s="5" t="s">
        <v>194</v>
      </c>
      <c r="B464" s="16">
        <v>1004940</v>
      </c>
      <c r="C464" s="12" t="str">
        <f>VLOOKUP(A464,[1]Table!A103:C535,3,0)</f>
        <v>Unamort Loss of Reaquired Debt Line 48 Pg 1</v>
      </c>
      <c r="D464" s="12"/>
    </row>
    <row r="465" spans="1:4" outlineLevel="2">
      <c r="A465" s="5" t="s">
        <v>195</v>
      </c>
      <c r="B465" s="16">
        <v>166473</v>
      </c>
      <c r="C465" s="12" t="str">
        <f>VLOOKUP(A465,[1]Table!A104:C536,3,0)</f>
        <v>Unamort Loss of Reaquired Debt Line 48 Pg 1</v>
      </c>
      <c r="D465" s="12"/>
    </row>
    <row r="466" spans="1:4" outlineLevel="1">
      <c r="A466" s="5"/>
      <c r="B466" s="16">
        <f>SUBTOTAL(9,B461:B465)</f>
        <v>2393252.13</v>
      </c>
      <c r="C466" s="12" t="s">
        <v>799</v>
      </c>
      <c r="D466" s="12"/>
    </row>
    <row r="467" spans="1:4" outlineLevel="2">
      <c r="A467" s="5" t="s">
        <v>800</v>
      </c>
      <c r="B467" s="16">
        <v>598.86</v>
      </c>
      <c r="C467" s="12" t="s">
        <v>801</v>
      </c>
      <c r="D467" s="12"/>
    </row>
    <row r="468" spans="1:4" outlineLevel="1">
      <c r="A468" s="5"/>
      <c r="B468" s="16">
        <f>SUBTOTAL(9,B467:B467)</f>
        <v>598.86</v>
      </c>
      <c r="C468" s="12" t="s">
        <v>802</v>
      </c>
      <c r="D468" s="12"/>
    </row>
    <row r="469" spans="1:4" outlineLevel="2">
      <c r="A469" s="5" t="s">
        <v>108</v>
      </c>
      <c r="B469" s="16">
        <v>34240567.649999999</v>
      </c>
      <c r="C469" s="12" t="str">
        <f>VLOOKUP(A469,[1]Table!A4:C436,3,0)</f>
        <v>Utility Plant in Service Line 11 Page1</v>
      </c>
      <c r="D469" s="12"/>
    </row>
    <row r="470" spans="1:4" outlineLevel="2">
      <c r="A470" s="5" t="s">
        <v>109</v>
      </c>
      <c r="B470" s="16">
        <v>182058436.28999999</v>
      </c>
      <c r="C470" s="12" t="str">
        <f>VLOOKUP(A470,[1]Table!A5:C437,3,0)</f>
        <v>Utility Plant in Service Line 11 Page1</v>
      </c>
      <c r="D470" s="12"/>
    </row>
    <row r="471" spans="1:4" outlineLevel="2">
      <c r="A471" s="5" t="s">
        <v>110</v>
      </c>
      <c r="B471" s="16">
        <v>247809738.65000001</v>
      </c>
      <c r="C471" s="12" t="str">
        <f>VLOOKUP(A471,[1]Table!A6:C438,3,0)</f>
        <v>Utility Plant in Service Line 11 Page1</v>
      </c>
      <c r="D471" s="12"/>
    </row>
    <row r="472" spans="1:4" outlineLevel="2">
      <c r="A472" s="5" t="s">
        <v>111</v>
      </c>
      <c r="B472" s="16">
        <v>719373.66</v>
      </c>
      <c r="C472" s="12" t="str">
        <f>VLOOKUP(A472,[1]Table!A7:C439,3,0)</f>
        <v>Utility Plant in Service Line 11 Page1</v>
      </c>
      <c r="D472" s="12"/>
    </row>
    <row r="473" spans="1:4" outlineLevel="2">
      <c r="A473" s="5" t="s">
        <v>112</v>
      </c>
      <c r="B473" s="16">
        <v>63364217.649999999</v>
      </c>
      <c r="C473" s="12" t="str">
        <f>VLOOKUP(A473,[1]Table!A8:C440,3,0)</f>
        <v>Utility Plant in Service Line 11 Page1</v>
      </c>
      <c r="D473" s="12"/>
    </row>
    <row r="474" spans="1:4" outlineLevel="2">
      <c r="A474" s="5" t="s">
        <v>113</v>
      </c>
      <c r="B474" s="16">
        <v>33665729.289999999</v>
      </c>
      <c r="C474" s="12" t="str">
        <f>VLOOKUP(A474,[1]Table!A9:C441,3,0)</f>
        <v>Utility Plant in Service Line 11 Page1</v>
      </c>
      <c r="D474" s="12"/>
    </row>
    <row r="475" spans="1:4" outlineLevel="1">
      <c r="A475" s="5"/>
      <c r="B475" s="16">
        <f>SUBTOTAL(9,B469:B474)</f>
        <v>561858063.19000006</v>
      </c>
      <c r="C475" s="12" t="s">
        <v>803</v>
      </c>
      <c r="D475" s="12"/>
    </row>
    <row r="476" spans="1:4" outlineLevel="2">
      <c r="A476" s="5" t="s">
        <v>138</v>
      </c>
      <c r="B476" s="16">
        <v>3500</v>
      </c>
      <c r="C476" s="12" t="str">
        <f>VLOOKUP(A476,[1]Table!A37:C469,3,0)</f>
        <v>Working Funds Line 23 Page 1</v>
      </c>
      <c r="D476" s="12"/>
    </row>
    <row r="477" spans="1:4" outlineLevel="1">
      <c r="A477" s="5"/>
      <c r="B477" s="16">
        <f>SUBTOTAL(9,B476:B476)</f>
        <v>3500</v>
      </c>
      <c r="C477" s="12" t="s">
        <v>804</v>
      </c>
      <c r="D477" s="12"/>
    </row>
    <row r="478" spans="1:4" outlineLevel="2">
      <c r="A478" s="5" t="s">
        <v>1010</v>
      </c>
      <c r="B478" s="16">
        <v>-18030.509999999998</v>
      </c>
      <c r="C478" s="12" t="s">
        <v>805</v>
      </c>
      <c r="D478" s="12"/>
    </row>
    <row r="479" spans="1:4" outlineLevel="1">
      <c r="A479" s="30"/>
      <c r="B479" s="32">
        <f>SUBTOTAL(9,B478:B478)</f>
        <v>-18030.509999999998</v>
      </c>
      <c r="C479" s="12" t="s">
        <v>806</v>
      </c>
      <c r="D479" s="12"/>
    </row>
    <row r="480" spans="1:4">
      <c r="A480" s="30"/>
      <c r="B480" s="32">
        <f>SUBTOTAL(9,B3:B478)</f>
        <v>-2.4795372155494988E-7</v>
      </c>
      <c r="C480" s="12" t="s">
        <v>1021</v>
      </c>
      <c r="D480" s="12"/>
    </row>
  </sheetData>
  <phoneticPr fontId="0" type="noConversion"/>
  <pageMargins left="0.75" right="0.75" top="1" bottom="1" header="0.5" footer="0.5"/>
  <pageSetup scale="74" fitToHeight="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352"/>
  <sheetViews>
    <sheetView topLeftCell="A64" workbookViewId="0">
      <selection activeCell="B20" sqref="B20"/>
    </sheetView>
  </sheetViews>
  <sheetFormatPr defaultColWidth="8.88671875" defaultRowHeight="13.2"/>
  <cols>
    <col min="1" max="1" width="28.33203125" style="30" customWidth="1"/>
    <col min="2" max="2" width="39.88671875" style="30" customWidth="1"/>
    <col min="3" max="3" width="15.44140625" style="30" customWidth="1"/>
    <col min="4" max="4" width="23.88671875" style="31" customWidth="1"/>
    <col min="5" max="5" width="8.88671875" style="31" customWidth="1"/>
    <col min="6" max="6" width="13.6640625" style="30" bestFit="1" customWidth="1"/>
    <col min="7" max="7" width="11.6640625" style="30" bestFit="1" customWidth="1"/>
    <col min="8" max="16384" width="8.88671875" style="30"/>
  </cols>
  <sheetData>
    <row r="1" spans="1:4">
      <c r="A1"/>
      <c r="B1"/>
      <c r="C1"/>
      <c r="D1" s="26" t="s">
        <v>1015</v>
      </c>
    </row>
    <row r="2" spans="1:4">
      <c r="A2"/>
      <c r="B2"/>
      <c r="C2"/>
      <c r="D2" s="27" t="s">
        <v>970</v>
      </c>
    </row>
    <row r="3" spans="1:4">
      <c r="A3"/>
      <c r="B3"/>
      <c r="C3"/>
      <c r="D3" s="26" t="s">
        <v>1016</v>
      </c>
    </row>
    <row r="4" spans="1:4">
      <c r="A4"/>
      <c r="B4"/>
      <c r="C4"/>
      <c r="D4" s="26" t="s">
        <v>1017</v>
      </c>
    </row>
    <row r="5" spans="1:4">
      <c r="A5"/>
      <c r="B5"/>
      <c r="C5"/>
      <c r="D5" s="26"/>
    </row>
    <row r="6" spans="1:4">
      <c r="A6"/>
      <c r="B6"/>
      <c r="C6"/>
      <c r="D6" s="12"/>
    </row>
    <row r="7" spans="1:4">
      <c r="A7" s="6" t="s">
        <v>1013</v>
      </c>
      <c r="B7" s="3" t="s">
        <v>1020</v>
      </c>
      <c r="C7"/>
      <c r="D7" s="12"/>
    </row>
    <row r="8" spans="1:4">
      <c r="A8"/>
      <c r="B8"/>
      <c r="C8"/>
      <c r="D8" s="12"/>
    </row>
    <row r="9" spans="1:4">
      <c r="A9" s="4" t="s">
        <v>969</v>
      </c>
      <c r="B9" s="17"/>
      <c r="C9" s="7"/>
      <c r="D9" s="12"/>
    </row>
    <row r="10" spans="1:4">
      <c r="A10" s="4" t="s">
        <v>1012</v>
      </c>
      <c r="B10" s="4" t="s">
        <v>1014</v>
      </c>
      <c r="C10" s="7" t="s">
        <v>1011</v>
      </c>
      <c r="D10" s="12"/>
    </row>
    <row r="11" spans="1:4">
      <c r="A11" s="1" t="s">
        <v>323</v>
      </c>
      <c r="B11" s="1" t="s">
        <v>324</v>
      </c>
      <c r="C11" s="20">
        <v>-86818825.859999999</v>
      </c>
      <c r="D11" s="22"/>
    </row>
    <row r="12" spans="1:4">
      <c r="A12" s="18"/>
      <c r="B12" s="5" t="s">
        <v>325</v>
      </c>
      <c r="C12" s="21">
        <v>-336000</v>
      </c>
      <c r="D12" s="23">
        <f>SUM(C11:C12)</f>
        <v>-87154825.859999999</v>
      </c>
    </row>
    <row r="13" spans="1:4">
      <c r="A13" s="18"/>
      <c r="B13" s="5" t="s">
        <v>326</v>
      </c>
      <c r="C13" s="21">
        <v>-76334105.260000005</v>
      </c>
      <c r="D13" s="22"/>
    </row>
    <row r="14" spans="1:4">
      <c r="A14" s="18"/>
      <c r="B14" s="5" t="s">
        <v>327</v>
      </c>
      <c r="C14" s="21">
        <v>-264000</v>
      </c>
      <c r="D14" s="23">
        <f>SUM(C13:C14)</f>
        <v>-76598105.260000005</v>
      </c>
    </row>
    <row r="15" spans="1:4">
      <c r="A15" s="18"/>
      <c r="B15" s="5" t="s">
        <v>328</v>
      </c>
      <c r="C15" s="21">
        <v>-38868149.079999998</v>
      </c>
      <c r="D15" s="22"/>
    </row>
    <row r="16" spans="1:4">
      <c r="A16" s="18"/>
      <c r="B16" s="5" t="s">
        <v>329</v>
      </c>
      <c r="C16" s="21">
        <v>-110000</v>
      </c>
      <c r="D16" s="23">
        <f>SUM(C15:C16)</f>
        <v>-38978149.079999998</v>
      </c>
    </row>
    <row r="17" spans="1:5">
      <c r="A17" s="18"/>
      <c r="B17" s="5" t="s">
        <v>330</v>
      </c>
      <c r="C17" s="21">
        <v>-1491681.12</v>
      </c>
      <c r="D17" s="24">
        <f>SUM(C17)</f>
        <v>-1491681.12</v>
      </c>
    </row>
    <row r="18" spans="1:5">
      <c r="A18" s="18"/>
      <c r="B18" s="5" t="s">
        <v>331</v>
      </c>
      <c r="C18" s="21">
        <v>-218939.4</v>
      </c>
      <c r="D18" s="22"/>
    </row>
    <row r="19" spans="1:5">
      <c r="A19" s="18"/>
      <c r="B19" s="5" t="s">
        <v>332</v>
      </c>
      <c r="C19" s="21">
        <v>-16290518.85</v>
      </c>
      <c r="D19" s="25"/>
    </row>
    <row r="20" spans="1:5">
      <c r="A20" s="18"/>
      <c r="B20" s="5" t="s">
        <v>333</v>
      </c>
      <c r="C20" s="21">
        <v>-82000</v>
      </c>
      <c r="D20" s="23">
        <f>SUM(C18:C20)</f>
        <v>-16591458.25</v>
      </c>
    </row>
    <row r="21" spans="1:5">
      <c r="A21" s="18"/>
      <c r="B21" s="5" t="s">
        <v>334</v>
      </c>
      <c r="C21" s="21">
        <v>-100844.98</v>
      </c>
      <c r="D21" s="24">
        <f>SUM(C21)</f>
        <v>-100844.98</v>
      </c>
    </row>
    <row r="22" spans="1:5">
      <c r="A22" s="37" t="s">
        <v>335</v>
      </c>
      <c r="B22" s="38"/>
      <c r="C22" s="39">
        <v>-220915064.54999998</v>
      </c>
      <c r="D22" s="12"/>
    </row>
    <row r="23" spans="1:5">
      <c r="A23" s="1" t="s">
        <v>336</v>
      </c>
      <c r="B23" s="1" t="s">
        <v>584</v>
      </c>
      <c r="C23" s="20">
        <v>-56210.58</v>
      </c>
      <c r="D23" s="22"/>
    </row>
    <row r="24" spans="1:5">
      <c r="A24" s="18"/>
      <c r="B24" s="5" t="s">
        <v>590</v>
      </c>
      <c r="C24" s="21">
        <v>-238085.49</v>
      </c>
      <c r="D24" s="25"/>
    </row>
    <row r="25" spans="1:5">
      <c r="A25" s="18"/>
      <c r="B25" s="5" t="s">
        <v>875</v>
      </c>
      <c r="C25" s="21">
        <v>-6113.14</v>
      </c>
      <c r="D25" s="25"/>
    </row>
    <row r="26" spans="1:5">
      <c r="A26" s="18"/>
      <c r="B26" s="5" t="s">
        <v>591</v>
      </c>
      <c r="C26" s="21">
        <v>-3940.64</v>
      </c>
      <c r="D26" s="25"/>
    </row>
    <row r="27" spans="1:5">
      <c r="A27" s="18"/>
      <c r="B27" s="5" t="s">
        <v>592</v>
      </c>
      <c r="C27" s="21">
        <v>-14085</v>
      </c>
      <c r="D27" s="23">
        <f>SUM(C23:C27)</f>
        <v>-318434.85000000003</v>
      </c>
      <c r="E27" s="31" t="s">
        <v>973</v>
      </c>
    </row>
    <row r="28" spans="1:5">
      <c r="A28" s="18"/>
      <c r="B28" s="5" t="s">
        <v>883</v>
      </c>
      <c r="C28" s="21">
        <v>-0.01</v>
      </c>
      <c r="D28" s="24">
        <f>SUM(C28)</f>
        <v>-0.01</v>
      </c>
    </row>
    <row r="29" spans="1:5">
      <c r="A29" s="18"/>
      <c r="B29" s="5" t="s">
        <v>861</v>
      </c>
      <c r="C29" s="21">
        <v>-5180</v>
      </c>
      <c r="D29" s="22"/>
    </row>
    <row r="30" spans="1:5">
      <c r="A30" s="18"/>
      <c r="B30" s="5" t="s">
        <v>337</v>
      </c>
      <c r="C30" s="21">
        <v>-29599</v>
      </c>
      <c r="D30" s="25"/>
    </row>
    <row r="31" spans="1:5">
      <c r="A31" s="18"/>
      <c r="B31" s="5" t="s">
        <v>338</v>
      </c>
      <c r="C31" s="21">
        <v>-49477.5</v>
      </c>
      <c r="D31" s="25"/>
    </row>
    <row r="32" spans="1:5">
      <c r="A32" s="18"/>
      <c r="B32" s="5" t="s">
        <v>339</v>
      </c>
      <c r="C32" s="21">
        <v>-6248.2</v>
      </c>
      <c r="D32" s="25"/>
    </row>
    <row r="33" spans="1:5">
      <c r="A33" s="18"/>
      <c r="B33" s="5" t="s">
        <v>340</v>
      </c>
      <c r="C33" s="21">
        <v>-3223.8</v>
      </c>
      <c r="D33" s="25"/>
    </row>
    <row r="34" spans="1:5">
      <c r="A34" s="18"/>
      <c r="B34" s="5" t="s">
        <v>341</v>
      </c>
      <c r="C34" s="21">
        <v>-17462.5</v>
      </c>
      <c r="D34" s="23">
        <f>SUM(C29:C34)</f>
        <v>-111191</v>
      </c>
      <c r="E34" s="31" t="s">
        <v>884</v>
      </c>
    </row>
    <row r="35" spans="1:5">
      <c r="A35" s="18"/>
      <c r="B35" s="5" t="s">
        <v>342</v>
      </c>
      <c r="C35" s="21">
        <v>-26235.919999999998</v>
      </c>
      <c r="D35" s="22"/>
    </row>
    <row r="36" spans="1:5">
      <c r="A36" s="18"/>
      <c r="B36" s="5" t="s">
        <v>343</v>
      </c>
      <c r="C36" s="21">
        <v>-135642.9</v>
      </c>
      <c r="D36" s="25"/>
    </row>
    <row r="37" spans="1:5">
      <c r="A37" s="18"/>
      <c r="B37" s="5" t="s">
        <v>885</v>
      </c>
      <c r="C37" s="21">
        <v>-1000</v>
      </c>
      <c r="D37" s="23">
        <f>SUM(C35:C37)</f>
        <v>-162878.82</v>
      </c>
      <c r="E37" s="31" t="s">
        <v>259</v>
      </c>
    </row>
    <row r="38" spans="1:5">
      <c r="A38" s="18"/>
      <c r="B38" s="5" t="s">
        <v>344</v>
      </c>
      <c r="C38" s="21">
        <v>-1105.8499999999999</v>
      </c>
      <c r="D38" s="22"/>
    </row>
    <row r="39" spans="1:5">
      <c r="A39" s="18"/>
      <c r="B39" s="5" t="s">
        <v>862</v>
      </c>
      <c r="C39" s="21">
        <v>-27.67</v>
      </c>
      <c r="D39" s="25"/>
    </row>
    <row r="40" spans="1:5">
      <c r="A40" s="18"/>
      <c r="B40" s="5" t="s">
        <v>345</v>
      </c>
      <c r="C40" s="21">
        <v>82470.850000000006</v>
      </c>
      <c r="D40" s="25"/>
    </row>
    <row r="41" spans="1:5">
      <c r="A41" s="18"/>
      <c r="B41" s="5" t="s">
        <v>346</v>
      </c>
      <c r="C41" s="21">
        <v>-2585</v>
      </c>
      <c r="D41" s="25"/>
    </row>
    <row r="42" spans="1:5">
      <c r="A42" s="18"/>
      <c r="B42" s="5" t="s">
        <v>347</v>
      </c>
      <c r="C42" s="21">
        <v>-93</v>
      </c>
      <c r="D42" s="23">
        <f>SUM(C38:C42)</f>
        <v>78659.33</v>
      </c>
      <c r="E42" s="31" t="s">
        <v>974</v>
      </c>
    </row>
    <row r="43" spans="1:5">
      <c r="A43" s="1" t="s">
        <v>348</v>
      </c>
      <c r="B43" s="17"/>
      <c r="C43" s="8">
        <v>-513845.35</v>
      </c>
      <c r="D43" s="12"/>
    </row>
    <row r="44" spans="1:5">
      <c r="A44" s="1" t="s">
        <v>349</v>
      </c>
      <c r="B44" s="1" t="s">
        <v>863</v>
      </c>
      <c r="C44" s="20">
        <v>-2004176.79</v>
      </c>
      <c r="D44" s="24">
        <f>SUM(C44)</f>
        <v>-2004176.79</v>
      </c>
      <c r="E44" s="31" t="s">
        <v>104</v>
      </c>
    </row>
    <row r="45" spans="1:5">
      <c r="A45" s="18"/>
      <c r="B45" s="5" t="s">
        <v>350</v>
      </c>
      <c r="C45" s="21">
        <v>-104609.32</v>
      </c>
      <c r="D45" s="22"/>
    </row>
    <row r="46" spans="1:5">
      <c r="A46" s="18"/>
      <c r="B46" s="5" t="s">
        <v>351</v>
      </c>
      <c r="C46" s="21">
        <v>-37999.660000000003</v>
      </c>
      <c r="D46" s="23">
        <f>SUM(C45:C46)</f>
        <v>-142608.98000000001</v>
      </c>
      <c r="E46" s="31" t="s">
        <v>974</v>
      </c>
    </row>
    <row r="47" spans="1:5">
      <c r="A47" s="1" t="s">
        <v>352</v>
      </c>
      <c r="B47" s="17"/>
      <c r="C47" s="8">
        <v>-2146785.77</v>
      </c>
      <c r="D47" s="12"/>
    </row>
    <row r="48" spans="1:5">
      <c r="A48" s="1" t="s">
        <v>353</v>
      </c>
      <c r="B48" s="1" t="s">
        <v>354</v>
      </c>
      <c r="C48" s="20">
        <v>-73704571.129999995</v>
      </c>
      <c r="D48" s="22"/>
    </row>
    <row r="49" spans="1:4">
      <c r="A49" s="18"/>
      <c r="B49" s="5" t="s">
        <v>355</v>
      </c>
      <c r="C49" s="21">
        <v>-882000</v>
      </c>
      <c r="D49" s="23">
        <f>SUM(C48:C49)</f>
        <v>-74586571.129999995</v>
      </c>
    </row>
    <row r="50" spans="1:4">
      <c r="A50" s="18"/>
      <c r="B50" s="5" t="s">
        <v>356</v>
      </c>
      <c r="C50" s="21">
        <v>-29731800.440000001</v>
      </c>
      <c r="D50" s="22"/>
    </row>
    <row r="51" spans="1:4">
      <c r="A51" s="18"/>
      <c r="B51" s="5" t="s">
        <v>357</v>
      </c>
      <c r="C51" s="21">
        <v>-279000</v>
      </c>
      <c r="D51" s="23">
        <f>SUM(C50:C51)</f>
        <v>-30010800.440000001</v>
      </c>
    </row>
    <row r="52" spans="1:4">
      <c r="A52" s="18"/>
      <c r="B52" s="5" t="s">
        <v>358</v>
      </c>
      <c r="C52" s="21">
        <v>-4156326.77</v>
      </c>
      <c r="D52" s="22"/>
    </row>
    <row r="53" spans="1:4">
      <c r="A53" s="18"/>
      <c r="B53" s="5" t="s">
        <v>359</v>
      </c>
      <c r="C53" s="21">
        <v>-71000</v>
      </c>
      <c r="D53" s="23">
        <f>SUM(C52:C53)</f>
        <v>-4227326.7699999996</v>
      </c>
    </row>
    <row r="54" spans="1:4">
      <c r="A54" s="18"/>
      <c r="B54" s="5" t="s">
        <v>360</v>
      </c>
      <c r="C54" s="21">
        <v>-2205.14</v>
      </c>
      <c r="D54" s="24">
        <f>SUM(C54)</f>
        <v>-2205.14</v>
      </c>
    </row>
    <row r="55" spans="1:4">
      <c r="A55" s="18"/>
      <c r="B55" s="5" t="s">
        <v>361</v>
      </c>
      <c r="C55" s="21">
        <v>-4781412.57</v>
      </c>
      <c r="D55" s="22"/>
    </row>
    <row r="56" spans="1:4">
      <c r="A56" s="18"/>
      <c r="B56" s="5" t="s">
        <v>362</v>
      </c>
      <c r="C56" s="21">
        <v>-118000</v>
      </c>
      <c r="D56" s="23">
        <f>SUM(C55:C56)</f>
        <v>-4899412.57</v>
      </c>
    </row>
    <row r="57" spans="1:4">
      <c r="A57" s="18"/>
      <c r="B57" s="5" t="s">
        <v>363</v>
      </c>
      <c r="C57" s="21">
        <v>-60779.16</v>
      </c>
      <c r="D57" s="24">
        <f>SUM(C57)</f>
        <v>-60779.16</v>
      </c>
    </row>
    <row r="58" spans="1:4">
      <c r="A58" s="1" t="s">
        <v>364</v>
      </c>
      <c r="B58" s="17"/>
      <c r="C58" s="8">
        <v>-113787095.20999998</v>
      </c>
      <c r="D58" s="12"/>
    </row>
    <row r="59" spans="1:4">
      <c r="A59" s="1" t="s">
        <v>365</v>
      </c>
      <c r="B59" s="1" t="s">
        <v>366</v>
      </c>
      <c r="C59" s="20">
        <v>-25416.59</v>
      </c>
      <c r="D59" s="22"/>
    </row>
    <row r="60" spans="1:4">
      <c r="A60" s="18"/>
      <c r="B60" s="5" t="s">
        <v>367</v>
      </c>
      <c r="C60" s="21">
        <v>-1067121.01</v>
      </c>
      <c r="D60" s="25"/>
    </row>
    <row r="61" spans="1:4">
      <c r="A61" s="18"/>
      <c r="B61" s="5" t="s">
        <v>368</v>
      </c>
      <c r="C61" s="21">
        <v>-325417.74</v>
      </c>
      <c r="D61" s="25"/>
    </row>
    <row r="62" spans="1:4">
      <c r="A62" s="18"/>
      <c r="B62" s="5" t="s">
        <v>959</v>
      </c>
      <c r="C62" s="21">
        <v>-9000</v>
      </c>
      <c r="D62" s="25"/>
    </row>
    <row r="63" spans="1:4">
      <c r="A63" s="18"/>
      <c r="B63" s="5" t="s">
        <v>369</v>
      </c>
      <c r="C63" s="21">
        <v>-1906007.7</v>
      </c>
      <c r="D63" s="25"/>
    </row>
    <row r="64" spans="1:4">
      <c r="A64" s="18"/>
      <c r="B64" s="5" t="s">
        <v>370</v>
      </c>
      <c r="C64" s="21">
        <v>-62000</v>
      </c>
      <c r="D64" s="25"/>
    </row>
    <row r="65" spans="1:5">
      <c r="A65" s="18"/>
      <c r="B65" s="5" t="s">
        <v>371</v>
      </c>
      <c r="C65" s="21">
        <v>-265313.40999999997</v>
      </c>
      <c r="D65" s="25"/>
    </row>
    <row r="66" spans="1:5">
      <c r="A66" s="18"/>
      <c r="B66" s="5" t="s">
        <v>960</v>
      </c>
      <c r="C66" s="21">
        <v>-11000</v>
      </c>
      <c r="D66" s="25"/>
    </row>
    <row r="67" spans="1:5">
      <c r="A67" s="18"/>
      <c r="B67" s="5" t="s">
        <v>372</v>
      </c>
      <c r="C67" s="21">
        <v>-15</v>
      </c>
      <c r="D67" s="23">
        <f>SUM(C59:C67)</f>
        <v>-3671291.45</v>
      </c>
      <c r="E67" s="31" t="s">
        <v>886</v>
      </c>
    </row>
    <row r="68" spans="1:5">
      <c r="A68" s="1" t="s">
        <v>373</v>
      </c>
      <c r="B68" s="17"/>
      <c r="C68" s="8">
        <v>-3671291.45</v>
      </c>
      <c r="D68" s="12"/>
    </row>
    <row r="69" spans="1:5">
      <c r="A69" s="1" t="s">
        <v>374</v>
      </c>
      <c r="B69" s="1" t="s">
        <v>375</v>
      </c>
      <c r="C69" s="20">
        <v>-657936</v>
      </c>
      <c r="D69" s="24">
        <f>SUM(C69)</f>
        <v>-657936</v>
      </c>
      <c r="E69" s="31" t="s">
        <v>886</v>
      </c>
    </row>
    <row r="70" spans="1:5">
      <c r="A70" s="1" t="s">
        <v>376</v>
      </c>
      <c r="B70" s="17"/>
      <c r="C70" s="8">
        <v>-657936</v>
      </c>
      <c r="D70" s="12"/>
    </row>
    <row r="71" spans="1:5">
      <c r="A71" s="1" t="s">
        <v>377</v>
      </c>
      <c r="B71" s="1" t="s">
        <v>585</v>
      </c>
      <c r="C71" s="20">
        <v>-1351</v>
      </c>
      <c r="D71" s="22"/>
    </row>
    <row r="72" spans="1:5">
      <c r="A72" s="18"/>
      <c r="B72" s="5" t="s">
        <v>586</v>
      </c>
      <c r="C72" s="21">
        <v>-3184.43</v>
      </c>
      <c r="D72" s="25"/>
    </row>
    <row r="73" spans="1:5">
      <c r="A73" s="18"/>
      <c r="B73" s="5" t="s">
        <v>587</v>
      </c>
      <c r="C73" s="21">
        <v>-488.12</v>
      </c>
      <c r="D73" s="25"/>
    </row>
    <row r="74" spans="1:5">
      <c r="A74" s="18"/>
      <c r="B74" s="5" t="s">
        <v>588</v>
      </c>
      <c r="C74" s="21">
        <v>-7610</v>
      </c>
      <c r="D74" s="25"/>
    </row>
    <row r="75" spans="1:5">
      <c r="A75" s="18"/>
      <c r="B75" s="5" t="s">
        <v>589</v>
      </c>
      <c r="C75" s="21">
        <v>-293136.26</v>
      </c>
      <c r="D75" s="42">
        <f>SUM(C71:C75)</f>
        <v>-305769.81</v>
      </c>
      <c r="E75" s="31" t="s">
        <v>973</v>
      </c>
    </row>
    <row r="76" spans="1:5">
      <c r="A76" s="18"/>
      <c r="B76" s="5" t="s">
        <v>260</v>
      </c>
      <c r="C76" s="21">
        <v>-275</v>
      </c>
      <c r="D76" s="22"/>
    </row>
    <row r="77" spans="1:5">
      <c r="A77" s="18"/>
      <c r="B77" s="5" t="s">
        <v>378</v>
      </c>
      <c r="C77" s="21">
        <v>-9577.5</v>
      </c>
      <c r="D77" s="25"/>
    </row>
    <row r="78" spans="1:5">
      <c r="A78" s="18"/>
      <c r="B78" s="5" t="s">
        <v>380</v>
      </c>
      <c r="C78" s="21">
        <v>-160.16</v>
      </c>
      <c r="D78" s="25"/>
    </row>
    <row r="79" spans="1:5">
      <c r="A79" s="18"/>
      <c r="B79" s="5" t="s">
        <v>381</v>
      </c>
      <c r="C79" s="21">
        <v>-9686.94</v>
      </c>
      <c r="D79" s="23">
        <f>SUM(C76:C79)</f>
        <v>-19699.599999999999</v>
      </c>
      <c r="E79" s="31" t="s">
        <v>887</v>
      </c>
    </row>
    <row r="80" spans="1:5">
      <c r="A80" s="18"/>
      <c r="B80" s="5" t="s">
        <v>382</v>
      </c>
      <c r="C80" s="21">
        <v>55608.59</v>
      </c>
      <c r="D80" s="22"/>
    </row>
    <row r="81" spans="1:5">
      <c r="A81" s="18"/>
      <c r="B81" s="5" t="s">
        <v>383</v>
      </c>
      <c r="C81" s="21">
        <v>-25198.57</v>
      </c>
      <c r="D81" s="23">
        <f>SUM(C80:C81)</f>
        <v>30410.019999999997</v>
      </c>
      <c r="E81" s="31" t="s">
        <v>975</v>
      </c>
    </row>
    <row r="82" spans="1:5">
      <c r="A82" s="1" t="s">
        <v>384</v>
      </c>
      <c r="B82" s="17"/>
      <c r="C82" s="8">
        <v>-295059.39</v>
      </c>
      <c r="D82" s="12"/>
    </row>
    <row r="83" spans="1:5">
      <c r="A83" s="1" t="s">
        <v>385</v>
      </c>
      <c r="B83" s="1" t="s">
        <v>386</v>
      </c>
      <c r="C83" s="20">
        <v>-613177</v>
      </c>
      <c r="D83" s="24">
        <f>SUM(C83)</f>
        <v>-613177</v>
      </c>
      <c r="E83" s="31" t="s">
        <v>261</v>
      </c>
    </row>
    <row r="84" spans="1:5">
      <c r="A84" s="18"/>
      <c r="B84" s="5" t="s">
        <v>387</v>
      </c>
      <c r="C84" s="21">
        <v>-34176</v>
      </c>
      <c r="D84" s="24">
        <f>SUM(C84)</f>
        <v>-34176</v>
      </c>
      <c r="E84" s="31" t="s">
        <v>105</v>
      </c>
    </row>
    <row r="85" spans="1:5">
      <c r="A85" s="1" t="s">
        <v>388</v>
      </c>
      <c r="B85" s="17"/>
      <c r="C85" s="8">
        <v>-647353</v>
      </c>
      <c r="D85" s="12"/>
    </row>
    <row r="86" spans="1:5">
      <c r="A86" s="1" t="s">
        <v>389</v>
      </c>
      <c r="B86" s="1" t="s">
        <v>390</v>
      </c>
      <c r="C86" s="20">
        <v>73433340.719999999</v>
      </c>
      <c r="D86" s="22"/>
    </row>
    <row r="87" spans="1:5">
      <c r="A87" s="18"/>
      <c r="B87" s="5" t="s">
        <v>391</v>
      </c>
      <c r="C87" s="21">
        <v>4758630.42</v>
      </c>
      <c r="D87" s="25"/>
    </row>
    <row r="88" spans="1:5">
      <c r="A88" s="18"/>
      <c r="B88" s="5" t="s">
        <v>392</v>
      </c>
      <c r="C88" s="21">
        <v>913668</v>
      </c>
      <c r="D88" s="23">
        <f>SUM(C86:C88)</f>
        <v>79105639.140000001</v>
      </c>
      <c r="E88" s="31" t="s">
        <v>888</v>
      </c>
    </row>
    <row r="89" spans="1:5">
      <c r="A89" s="1" t="s">
        <v>393</v>
      </c>
      <c r="B89" s="17"/>
      <c r="C89" s="8">
        <v>79105639.140000001</v>
      </c>
      <c r="D89" s="12"/>
    </row>
    <row r="90" spans="1:5">
      <c r="A90" s="1" t="s">
        <v>262</v>
      </c>
      <c r="B90" s="1" t="s">
        <v>263</v>
      </c>
      <c r="C90" s="20">
        <v>-2718166</v>
      </c>
      <c r="D90" s="24">
        <f>SUM(C90)</f>
        <v>-2718166</v>
      </c>
      <c r="E90" s="31" t="s">
        <v>889</v>
      </c>
    </row>
    <row r="91" spans="1:5">
      <c r="A91" s="1" t="s">
        <v>264</v>
      </c>
      <c r="B91" s="17"/>
      <c r="C91" s="8">
        <v>-2718166</v>
      </c>
      <c r="D91" s="12"/>
    </row>
    <row r="92" spans="1:5">
      <c r="A92" s="1" t="s">
        <v>394</v>
      </c>
      <c r="B92" s="1" t="s">
        <v>395</v>
      </c>
      <c r="C92" s="20">
        <v>157620902.40000001</v>
      </c>
      <c r="D92" s="24">
        <f>SUM(C92)</f>
        <v>157620902.40000001</v>
      </c>
      <c r="E92" s="31" t="s">
        <v>889</v>
      </c>
    </row>
    <row r="93" spans="1:5">
      <c r="A93" s="1" t="s">
        <v>396</v>
      </c>
      <c r="B93" s="17"/>
      <c r="C93" s="8">
        <v>157620902.40000001</v>
      </c>
      <c r="D93" s="12"/>
    </row>
    <row r="94" spans="1:5">
      <c r="A94" s="1" t="s">
        <v>397</v>
      </c>
      <c r="B94" s="1" t="s">
        <v>864</v>
      </c>
      <c r="C94" s="20">
        <v>-2714.51</v>
      </c>
      <c r="D94" s="22"/>
    </row>
    <row r="95" spans="1:5">
      <c r="A95" s="18"/>
      <c r="B95" s="5" t="s">
        <v>398</v>
      </c>
      <c r="C95" s="21">
        <v>909.94</v>
      </c>
      <c r="D95" s="25"/>
    </row>
    <row r="96" spans="1:5">
      <c r="A96" s="18"/>
      <c r="B96" s="5" t="s">
        <v>399</v>
      </c>
      <c r="C96" s="21">
        <v>-214.47</v>
      </c>
      <c r="D96" s="23">
        <f>SUM(C94:C96)</f>
        <v>-2019.0400000000002</v>
      </c>
      <c r="E96" s="31" t="s">
        <v>889</v>
      </c>
    </row>
    <row r="97" spans="1:5">
      <c r="A97" s="18"/>
      <c r="B97" s="5" t="s">
        <v>400</v>
      </c>
      <c r="C97" s="21">
        <v>10501.16</v>
      </c>
      <c r="D97" s="22"/>
    </row>
    <row r="98" spans="1:5">
      <c r="A98" s="18"/>
      <c r="B98" s="5" t="s">
        <v>401</v>
      </c>
      <c r="C98" s="21">
        <v>4618.6899999999996</v>
      </c>
      <c r="D98" s="25"/>
    </row>
    <row r="99" spans="1:5">
      <c r="A99" s="18"/>
      <c r="B99" s="5" t="s">
        <v>402</v>
      </c>
      <c r="C99" s="21">
        <v>76779.600000000006</v>
      </c>
      <c r="D99" s="25"/>
    </row>
    <row r="100" spans="1:5">
      <c r="A100" s="18"/>
      <c r="B100" s="5" t="s">
        <v>403</v>
      </c>
      <c r="C100" s="21">
        <v>-243052.64</v>
      </c>
      <c r="D100" s="25"/>
    </row>
    <row r="101" spans="1:5">
      <c r="A101" s="18"/>
      <c r="B101" s="5" t="s">
        <v>404</v>
      </c>
      <c r="C101" s="21">
        <v>11624.53</v>
      </c>
      <c r="D101" s="25"/>
    </row>
    <row r="102" spans="1:5">
      <c r="A102" s="18"/>
      <c r="B102" s="5" t="s">
        <v>405</v>
      </c>
      <c r="C102" s="21">
        <v>263314.63</v>
      </c>
      <c r="D102" s="25"/>
    </row>
    <row r="103" spans="1:5">
      <c r="A103" s="18"/>
      <c r="B103" s="5" t="s">
        <v>406</v>
      </c>
      <c r="C103" s="21">
        <v>44511.53</v>
      </c>
      <c r="D103" s="23">
        <f>SUM(C97:C103)</f>
        <v>168297.5</v>
      </c>
      <c r="E103" s="31" t="s">
        <v>888</v>
      </c>
    </row>
    <row r="104" spans="1:5">
      <c r="A104" s="1" t="s">
        <v>407</v>
      </c>
      <c r="B104" s="17"/>
      <c r="C104" s="8">
        <v>166278.46</v>
      </c>
      <c r="D104" s="12"/>
    </row>
    <row r="105" spans="1:5">
      <c r="A105" s="1" t="s">
        <v>408</v>
      </c>
      <c r="B105" s="1" t="s">
        <v>409</v>
      </c>
      <c r="C105" s="20">
        <v>27162.12</v>
      </c>
      <c r="D105" s="22"/>
    </row>
    <row r="106" spans="1:5">
      <c r="A106" s="18"/>
      <c r="B106" s="5" t="s">
        <v>410</v>
      </c>
      <c r="C106" s="21">
        <v>786782.04</v>
      </c>
      <c r="D106" s="25"/>
    </row>
    <row r="107" spans="1:5">
      <c r="A107" s="18"/>
      <c r="B107" s="5" t="s">
        <v>412</v>
      </c>
      <c r="C107" s="21">
        <v>6736.89</v>
      </c>
      <c r="D107" s="25"/>
    </row>
    <row r="108" spans="1:5">
      <c r="A108" s="18"/>
      <c r="B108" s="5" t="s">
        <v>413</v>
      </c>
      <c r="C108" s="21">
        <v>41611.699999999997</v>
      </c>
      <c r="D108" s="25"/>
    </row>
    <row r="109" spans="1:5">
      <c r="A109" s="18"/>
      <c r="B109" s="5" t="s">
        <v>414</v>
      </c>
      <c r="C109" s="21">
        <v>13317457.58</v>
      </c>
      <c r="D109" s="25"/>
    </row>
    <row r="110" spans="1:5">
      <c r="A110" s="18"/>
      <c r="B110" s="5" t="s">
        <v>961</v>
      </c>
      <c r="C110" s="21">
        <v>-885884.35</v>
      </c>
      <c r="D110" s="25"/>
    </row>
    <row r="111" spans="1:5">
      <c r="A111" s="18"/>
      <c r="B111" s="5" t="s">
        <v>415</v>
      </c>
      <c r="C111" s="21">
        <v>38001.589999999997</v>
      </c>
      <c r="D111" s="23">
        <f>SUM(C105:C111)</f>
        <v>13331867.57</v>
      </c>
      <c r="E111" s="31" t="s">
        <v>889</v>
      </c>
    </row>
    <row r="112" spans="1:5">
      <c r="A112" s="18"/>
      <c r="B112" s="5" t="s">
        <v>416</v>
      </c>
      <c r="C112" s="21">
        <v>-16221.99</v>
      </c>
      <c r="D112" s="24">
        <f>SUM(C112)</f>
        <v>-16221.99</v>
      </c>
      <c r="E112" s="31" t="s">
        <v>888</v>
      </c>
    </row>
    <row r="113" spans="1:6">
      <c r="A113" s="1" t="s">
        <v>417</v>
      </c>
      <c r="B113" s="17"/>
      <c r="C113" s="8">
        <v>13315645.58</v>
      </c>
      <c r="D113" s="12"/>
    </row>
    <row r="114" spans="1:6">
      <c r="A114" s="1" t="s">
        <v>418</v>
      </c>
      <c r="B114" s="1" t="s">
        <v>419</v>
      </c>
      <c r="C114" s="20">
        <v>924</v>
      </c>
      <c r="D114" s="22"/>
    </row>
    <row r="115" spans="1:6">
      <c r="A115" s="18"/>
      <c r="B115" s="5" t="s">
        <v>420</v>
      </c>
      <c r="C115" s="21">
        <v>278954.32</v>
      </c>
      <c r="D115" s="25"/>
    </row>
    <row r="116" spans="1:6">
      <c r="A116" s="18"/>
      <c r="B116" s="5" t="s">
        <v>421</v>
      </c>
      <c r="C116" s="21">
        <v>184361.81</v>
      </c>
      <c r="D116" s="25"/>
    </row>
    <row r="117" spans="1:6">
      <c r="A117" s="18"/>
      <c r="B117" s="5" t="s">
        <v>422</v>
      </c>
      <c r="C117" s="21">
        <v>8277.57</v>
      </c>
      <c r="D117" s="25"/>
    </row>
    <row r="118" spans="1:6">
      <c r="A118" s="18"/>
      <c r="B118" s="5" t="s">
        <v>423</v>
      </c>
      <c r="C118" s="21">
        <v>295834.15999999997</v>
      </c>
      <c r="D118" s="25"/>
    </row>
    <row r="119" spans="1:6">
      <c r="A119" s="18"/>
      <c r="B119" s="5" t="s">
        <v>424</v>
      </c>
      <c r="C119" s="21">
        <v>116226.94</v>
      </c>
      <c r="D119" s="25"/>
    </row>
    <row r="120" spans="1:6">
      <c r="A120" s="18"/>
      <c r="B120" s="5" t="s">
        <v>425</v>
      </c>
      <c r="C120" s="21">
        <v>2456.58</v>
      </c>
      <c r="D120" s="25"/>
    </row>
    <row r="121" spans="1:6">
      <c r="A121" s="18"/>
      <c r="B121" s="5" t="s">
        <v>426</v>
      </c>
      <c r="C121" s="21">
        <v>24567.37</v>
      </c>
      <c r="D121" s="25"/>
    </row>
    <row r="122" spans="1:6">
      <c r="A122" s="18"/>
      <c r="B122" s="5" t="s">
        <v>427</v>
      </c>
      <c r="C122" s="21">
        <v>289722.40999999997</v>
      </c>
      <c r="D122" s="25"/>
    </row>
    <row r="123" spans="1:6">
      <c r="A123" s="18"/>
      <c r="B123" s="5" t="s">
        <v>428</v>
      </c>
      <c r="C123" s="21">
        <v>137998.63</v>
      </c>
      <c r="D123" s="25"/>
    </row>
    <row r="124" spans="1:6">
      <c r="A124" s="18"/>
      <c r="B124" s="5" t="s">
        <v>429</v>
      </c>
      <c r="C124" s="21">
        <v>494928</v>
      </c>
      <c r="D124" s="23">
        <f>SUM(C114:C124)</f>
        <v>1834251.79</v>
      </c>
      <c r="E124" s="31" t="s">
        <v>889</v>
      </c>
    </row>
    <row r="125" spans="1:6">
      <c r="A125" s="18"/>
      <c r="B125" s="5" t="s">
        <v>430</v>
      </c>
      <c r="C125" s="21">
        <v>120080.9</v>
      </c>
      <c r="D125" s="22"/>
      <c r="F125" s="34"/>
    </row>
    <row r="126" spans="1:6">
      <c r="A126" s="18"/>
      <c r="B126" s="5" t="s">
        <v>431</v>
      </c>
      <c r="C126" s="21">
        <v>49622.96</v>
      </c>
      <c r="D126" s="25"/>
      <c r="F126" s="34"/>
    </row>
    <row r="127" spans="1:6">
      <c r="A127" s="18"/>
      <c r="B127" s="5" t="s">
        <v>432</v>
      </c>
      <c r="C127" s="21">
        <v>920523.39</v>
      </c>
      <c r="D127" s="25"/>
      <c r="F127" s="35"/>
    </row>
    <row r="128" spans="1:6">
      <c r="A128" s="18"/>
      <c r="B128" s="5" t="s">
        <v>433</v>
      </c>
      <c r="C128" s="21">
        <v>36907.06</v>
      </c>
      <c r="D128" s="25"/>
    </row>
    <row r="129" spans="1:6">
      <c r="A129" s="18"/>
      <c r="B129" s="5" t="s">
        <v>434</v>
      </c>
      <c r="C129" s="21">
        <v>24292.98</v>
      </c>
      <c r="D129" s="25"/>
    </row>
    <row r="130" spans="1:6">
      <c r="A130" s="18"/>
      <c r="B130" s="5" t="s">
        <v>435</v>
      </c>
      <c r="C130" s="21">
        <v>-117946.44</v>
      </c>
      <c r="D130" s="25"/>
    </row>
    <row r="131" spans="1:6">
      <c r="A131" s="18"/>
      <c r="B131" s="5" t="s">
        <v>436</v>
      </c>
      <c r="C131" s="21">
        <v>516598.82</v>
      </c>
      <c r="D131" s="25"/>
    </row>
    <row r="132" spans="1:6">
      <c r="A132" s="18"/>
      <c r="B132" s="5" t="s">
        <v>437</v>
      </c>
      <c r="C132" s="21">
        <v>755275.6</v>
      </c>
      <c r="D132" s="25"/>
    </row>
    <row r="133" spans="1:6">
      <c r="A133" s="18"/>
      <c r="B133" s="5" t="s">
        <v>438</v>
      </c>
      <c r="C133" s="21">
        <v>163188</v>
      </c>
      <c r="D133" s="25"/>
    </row>
    <row r="134" spans="1:6">
      <c r="A134" s="18"/>
      <c r="B134" s="5" t="s">
        <v>439</v>
      </c>
      <c r="C134" s="21">
        <v>99336</v>
      </c>
      <c r="D134" s="25"/>
    </row>
    <row r="135" spans="1:6">
      <c r="A135" s="18"/>
      <c r="B135" s="5" t="s">
        <v>440</v>
      </c>
      <c r="C135" s="21">
        <v>125100</v>
      </c>
      <c r="D135" s="23">
        <f>SUM(C125:C135)</f>
        <v>2692979.27</v>
      </c>
      <c r="E135" s="31" t="s">
        <v>888</v>
      </c>
    </row>
    <row r="136" spans="1:6">
      <c r="A136" s="18"/>
      <c r="B136" s="5" t="s">
        <v>441</v>
      </c>
      <c r="C136" s="21">
        <v>107484</v>
      </c>
      <c r="D136" s="24">
        <f>SUM(C136)</f>
        <v>107484</v>
      </c>
      <c r="E136" s="31" t="s">
        <v>889</v>
      </c>
    </row>
    <row r="137" spans="1:6">
      <c r="A137" s="1" t="s">
        <v>442</v>
      </c>
      <c r="B137" s="17"/>
      <c r="C137" s="8">
        <v>4634715.0599999996</v>
      </c>
      <c r="D137" s="12"/>
    </row>
    <row r="138" spans="1:6">
      <c r="A138" s="1" t="s">
        <v>443</v>
      </c>
      <c r="B138" s="1" t="s">
        <v>444</v>
      </c>
      <c r="C138" s="8">
        <v>286.16000000000003</v>
      </c>
      <c r="D138" s="12" t="s">
        <v>106</v>
      </c>
      <c r="E138" s="31" t="s">
        <v>106</v>
      </c>
      <c r="F138" s="32">
        <f>C138+C139+C141+C143+C145+C147+C148+C150+C153+C155+C157+C159+C161+C163+C165+C167+C169+C170+C172+C174+C176+C178+C180+C181+C183+C184+C187+C189+C191</f>
        <v>18468168.809999999</v>
      </c>
    </row>
    <row r="139" spans="1:6">
      <c r="A139" s="18"/>
      <c r="B139" s="5" t="s">
        <v>445</v>
      </c>
      <c r="C139" s="16">
        <v>327384.89</v>
      </c>
      <c r="D139" s="12" t="s">
        <v>106</v>
      </c>
      <c r="E139" s="31" t="s">
        <v>107</v>
      </c>
      <c r="F139" s="40">
        <f>C140+C142+C144+C146+C149+C151+C152+C154+C156+C158+C160+C162+C164+C166+C168+C171+C173+C175+C177+C179+C182+C185+C186+C188+C190+C192+C193</f>
        <v>11958007.940000001</v>
      </c>
    </row>
    <row r="140" spans="1:6">
      <c r="A140" s="18"/>
      <c r="B140" s="5" t="s">
        <v>446</v>
      </c>
      <c r="C140" s="16">
        <v>149079.06</v>
      </c>
      <c r="D140" s="12" t="s">
        <v>107</v>
      </c>
      <c r="F140" s="33">
        <f>SUM(F138:F139)</f>
        <v>30426176.75</v>
      </c>
    </row>
    <row r="141" spans="1:6">
      <c r="A141" s="18"/>
      <c r="B141" s="5" t="s">
        <v>447</v>
      </c>
      <c r="C141" s="16">
        <v>154702.59</v>
      </c>
      <c r="D141" s="12" t="s">
        <v>106</v>
      </c>
    </row>
    <row r="142" spans="1:6">
      <c r="A142" s="18"/>
      <c r="B142" s="5" t="s">
        <v>448</v>
      </c>
      <c r="C142" s="16">
        <v>84679.1</v>
      </c>
      <c r="D142" s="12" t="s">
        <v>107</v>
      </c>
    </row>
    <row r="143" spans="1:6">
      <c r="A143" s="18"/>
      <c r="B143" s="5" t="s">
        <v>449</v>
      </c>
      <c r="C143" s="16">
        <v>864398.65</v>
      </c>
      <c r="D143" s="12" t="s">
        <v>106</v>
      </c>
    </row>
    <row r="144" spans="1:6">
      <c r="A144" s="18"/>
      <c r="B144" s="5" t="s">
        <v>450</v>
      </c>
      <c r="C144" s="16">
        <v>547391.31000000006</v>
      </c>
      <c r="D144" s="12" t="s">
        <v>107</v>
      </c>
    </row>
    <row r="145" spans="1:4">
      <c r="A145" s="18"/>
      <c r="B145" s="5" t="s">
        <v>451</v>
      </c>
      <c r="C145" s="16">
        <v>2437877.7999999998</v>
      </c>
      <c r="D145" s="12" t="s">
        <v>106</v>
      </c>
    </row>
    <row r="146" spans="1:4">
      <c r="A146" s="18"/>
      <c r="B146" s="5" t="s">
        <v>452</v>
      </c>
      <c r="C146" s="16">
        <v>1460639.43</v>
      </c>
      <c r="D146" s="12" t="s">
        <v>107</v>
      </c>
    </row>
    <row r="147" spans="1:4">
      <c r="A147" s="18"/>
      <c r="B147" s="5" t="s">
        <v>265</v>
      </c>
      <c r="C147" s="16">
        <v>66</v>
      </c>
      <c r="D147" s="12" t="s">
        <v>106</v>
      </c>
    </row>
    <row r="148" spans="1:4">
      <c r="A148" s="18"/>
      <c r="B148" s="5" t="s">
        <v>453</v>
      </c>
      <c r="C148" s="16">
        <v>2381859.2400000002</v>
      </c>
      <c r="D148" s="12" t="s">
        <v>106</v>
      </c>
    </row>
    <row r="149" spans="1:4">
      <c r="A149" s="18"/>
      <c r="B149" s="5" t="s">
        <v>454</v>
      </c>
      <c r="C149" s="16">
        <v>1102919.42</v>
      </c>
      <c r="D149" s="12" t="s">
        <v>107</v>
      </c>
    </row>
    <row r="150" spans="1:4">
      <c r="A150" s="18"/>
      <c r="B150" s="5" t="s">
        <v>455</v>
      </c>
      <c r="C150" s="16">
        <v>149544.49</v>
      </c>
      <c r="D150" s="12" t="s">
        <v>106</v>
      </c>
    </row>
    <row r="151" spans="1:4">
      <c r="A151" s="18"/>
      <c r="B151" s="5" t="s">
        <v>456</v>
      </c>
      <c r="C151" s="16">
        <v>19156.02</v>
      </c>
      <c r="D151" s="12" t="s">
        <v>107</v>
      </c>
    </row>
    <row r="152" spans="1:4">
      <c r="A152" s="18"/>
      <c r="B152" s="5" t="s">
        <v>457</v>
      </c>
      <c r="C152" s="16">
        <v>63183.45</v>
      </c>
      <c r="D152" s="12" t="s">
        <v>107</v>
      </c>
    </row>
    <row r="153" spans="1:4">
      <c r="A153" s="18"/>
      <c r="B153" s="5" t="s">
        <v>458</v>
      </c>
      <c r="C153" s="16">
        <v>92550.16</v>
      </c>
      <c r="D153" s="12" t="s">
        <v>106</v>
      </c>
    </row>
    <row r="154" spans="1:4">
      <c r="A154" s="18"/>
      <c r="B154" s="5" t="s">
        <v>459</v>
      </c>
      <c r="C154" s="16">
        <v>69885.61</v>
      </c>
      <c r="D154" s="12" t="s">
        <v>107</v>
      </c>
    </row>
    <row r="155" spans="1:4">
      <c r="A155" s="18"/>
      <c r="B155" s="5" t="s">
        <v>460</v>
      </c>
      <c r="C155" s="16">
        <v>302749.24</v>
      </c>
      <c r="D155" s="12" t="s">
        <v>106</v>
      </c>
    </row>
    <row r="156" spans="1:4">
      <c r="A156" s="18"/>
      <c r="B156" s="5" t="s">
        <v>461</v>
      </c>
      <c r="C156" s="16">
        <v>199525.4</v>
      </c>
      <c r="D156" s="12" t="s">
        <v>107</v>
      </c>
    </row>
    <row r="157" spans="1:4">
      <c r="A157" s="18"/>
      <c r="B157" s="5" t="s">
        <v>462</v>
      </c>
      <c r="C157" s="16">
        <v>113529.98</v>
      </c>
      <c r="D157" s="12" t="s">
        <v>106</v>
      </c>
    </row>
    <row r="158" spans="1:4">
      <c r="A158" s="18"/>
      <c r="B158" s="5" t="s">
        <v>463</v>
      </c>
      <c r="C158" s="16">
        <v>64127.81</v>
      </c>
      <c r="D158" s="12" t="s">
        <v>107</v>
      </c>
    </row>
    <row r="159" spans="1:4">
      <c r="A159" s="18"/>
      <c r="B159" s="5" t="s">
        <v>464</v>
      </c>
      <c r="C159" s="16">
        <v>1251.48</v>
      </c>
      <c r="D159" s="12" t="s">
        <v>106</v>
      </c>
    </row>
    <row r="160" spans="1:4">
      <c r="A160" s="18"/>
      <c r="B160" s="5" t="s">
        <v>465</v>
      </c>
      <c r="C160" s="16">
        <v>837.55</v>
      </c>
      <c r="D160" s="12" t="s">
        <v>107</v>
      </c>
    </row>
    <row r="161" spans="1:4">
      <c r="A161" s="18"/>
      <c r="B161" s="5" t="s">
        <v>962</v>
      </c>
      <c r="C161" s="16">
        <v>1547.5</v>
      </c>
      <c r="D161" s="12" t="s">
        <v>106</v>
      </c>
    </row>
    <row r="162" spans="1:4">
      <c r="A162" s="18"/>
      <c r="B162" s="5" t="s">
        <v>963</v>
      </c>
      <c r="C162" s="16">
        <v>1069.5999999999999</v>
      </c>
      <c r="D162" s="12" t="s">
        <v>107</v>
      </c>
    </row>
    <row r="163" spans="1:4">
      <c r="A163" s="18"/>
      <c r="B163" s="5" t="s">
        <v>466</v>
      </c>
      <c r="C163" s="16">
        <v>1352578.63</v>
      </c>
      <c r="D163" s="12" t="s">
        <v>106</v>
      </c>
    </row>
    <row r="164" spans="1:4">
      <c r="A164" s="18"/>
      <c r="B164" s="5" t="s">
        <v>467</v>
      </c>
      <c r="C164" s="16">
        <v>452059.41</v>
      </c>
      <c r="D164" s="12" t="s">
        <v>107</v>
      </c>
    </row>
    <row r="165" spans="1:4">
      <c r="A165" s="18"/>
      <c r="B165" s="5" t="s">
        <v>468</v>
      </c>
      <c r="C165" s="16">
        <v>2395002.98</v>
      </c>
      <c r="D165" s="12" t="s">
        <v>106</v>
      </c>
    </row>
    <row r="166" spans="1:4">
      <c r="A166" s="18"/>
      <c r="B166" s="5" t="s">
        <v>469</v>
      </c>
      <c r="C166" s="16">
        <v>2078614.64</v>
      </c>
      <c r="D166" s="12" t="s">
        <v>107</v>
      </c>
    </row>
    <row r="167" spans="1:4">
      <c r="A167" s="18"/>
      <c r="B167" s="5" t="s">
        <v>470</v>
      </c>
      <c r="C167" s="16">
        <v>981262.57</v>
      </c>
      <c r="D167" s="12" t="s">
        <v>106</v>
      </c>
    </row>
    <row r="168" spans="1:4">
      <c r="A168" s="18"/>
      <c r="B168" s="5" t="s">
        <v>471</v>
      </c>
      <c r="C168" s="16">
        <v>752252.73</v>
      </c>
      <c r="D168" s="12" t="s">
        <v>107</v>
      </c>
    </row>
    <row r="169" spans="1:4">
      <c r="A169" s="18"/>
      <c r="B169" s="5" t="s">
        <v>472</v>
      </c>
      <c r="C169" s="16">
        <v>-23829.73</v>
      </c>
      <c r="D169" s="12" t="s">
        <v>106</v>
      </c>
    </row>
    <row r="170" spans="1:4">
      <c r="A170" s="18"/>
      <c r="B170" s="5" t="s">
        <v>473</v>
      </c>
      <c r="C170" s="16">
        <v>856261.61</v>
      </c>
      <c r="D170" s="12" t="s">
        <v>106</v>
      </c>
    </row>
    <row r="171" spans="1:4">
      <c r="A171" s="18"/>
      <c r="B171" s="5" t="s">
        <v>474</v>
      </c>
      <c r="C171" s="16">
        <v>527502.21</v>
      </c>
      <c r="D171" s="12" t="s">
        <v>107</v>
      </c>
    </row>
    <row r="172" spans="1:4">
      <c r="A172" s="18"/>
      <c r="B172" s="5" t="s">
        <v>475</v>
      </c>
      <c r="C172" s="16">
        <v>24184.04</v>
      </c>
      <c r="D172" s="12" t="s">
        <v>106</v>
      </c>
    </row>
    <row r="173" spans="1:4">
      <c r="A173" s="18"/>
      <c r="B173" s="5" t="s">
        <v>476</v>
      </c>
      <c r="C173" s="16">
        <v>24280.959999999999</v>
      </c>
      <c r="D173" s="12" t="s">
        <v>107</v>
      </c>
    </row>
    <row r="174" spans="1:4">
      <c r="A174" s="18"/>
      <c r="B174" s="5" t="s">
        <v>477</v>
      </c>
      <c r="C174" s="16">
        <v>800948.44</v>
      </c>
      <c r="D174" s="12" t="s">
        <v>106</v>
      </c>
    </row>
    <row r="175" spans="1:4">
      <c r="A175" s="18"/>
      <c r="B175" s="5" t="s">
        <v>478</v>
      </c>
      <c r="C175" s="16">
        <v>247935.1</v>
      </c>
      <c r="D175" s="12" t="s">
        <v>107</v>
      </c>
    </row>
    <row r="176" spans="1:4">
      <c r="A176" s="18"/>
      <c r="B176" s="5" t="s">
        <v>479</v>
      </c>
      <c r="C176" s="16">
        <v>-401152.93</v>
      </c>
      <c r="D176" s="12" t="s">
        <v>106</v>
      </c>
    </row>
    <row r="177" spans="1:4">
      <c r="A177" s="18"/>
      <c r="B177" s="5" t="s">
        <v>480</v>
      </c>
      <c r="C177" s="16">
        <v>2418408.5699999998</v>
      </c>
      <c r="D177" s="12" t="s">
        <v>107</v>
      </c>
    </row>
    <row r="178" spans="1:4">
      <c r="A178" s="18"/>
      <c r="B178" s="5" t="s">
        <v>481</v>
      </c>
      <c r="C178" s="16">
        <v>2655249.1</v>
      </c>
      <c r="D178" s="12" t="s">
        <v>106</v>
      </c>
    </row>
    <row r="179" spans="1:4">
      <c r="A179" s="18"/>
      <c r="B179" s="5" t="s">
        <v>482</v>
      </c>
      <c r="C179" s="16">
        <v>56628</v>
      </c>
      <c r="D179" s="12" t="s">
        <v>107</v>
      </c>
    </row>
    <row r="180" spans="1:4">
      <c r="A180" s="18"/>
      <c r="B180" s="5" t="s">
        <v>483</v>
      </c>
      <c r="C180" s="16">
        <v>432605.03</v>
      </c>
      <c r="D180" s="12" t="s">
        <v>106</v>
      </c>
    </row>
    <row r="181" spans="1:4">
      <c r="A181" s="18"/>
      <c r="B181" s="5" t="s">
        <v>865</v>
      </c>
      <c r="C181" s="16">
        <v>2556</v>
      </c>
      <c r="D181" s="12" t="s">
        <v>106</v>
      </c>
    </row>
    <row r="182" spans="1:4">
      <c r="A182" s="18"/>
      <c r="B182" s="5" t="s">
        <v>484</v>
      </c>
      <c r="C182" s="16">
        <v>262818.52</v>
      </c>
      <c r="D182" s="12" t="s">
        <v>107</v>
      </c>
    </row>
    <row r="183" spans="1:4">
      <c r="A183" s="18"/>
      <c r="B183" s="5" t="s">
        <v>485</v>
      </c>
      <c r="C183" s="16">
        <v>-108525.32</v>
      </c>
      <c r="D183" s="12" t="s">
        <v>106</v>
      </c>
    </row>
    <row r="184" spans="1:4">
      <c r="A184" s="18"/>
      <c r="B184" s="5" t="s">
        <v>486</v>
      </c>
      <c r="C184" s="16">
        <v>-1433.5</v>
      </c>
      <c r="D184" s="12" t="s">
        <v>106</v>
      </c>
    </row>
    <row r="185" spans="1:4">
      <c r="A185" s="18"/>
      <c r="B185" s="5" t="s">
        <v>487</v>
      </c>
      <c r="C185" s="16">
        <v>-110786.53</v>
      </c>
      <c r="D185" s="12" t="s">
        <v>107</v>
      </c>
    </row>
    <row r="186" spans="1:4">
      <c r="A186" s="18"/>
      <c r="B186" s="5" t="s">
        <v>488</v>
      </c>
      <c r="C186" s="16">
        <v>-125.77</v>
      </c>
      <c r="D186" s="12" t="s">
        <v>107</v>
      </c>
    </row>
    <row r="187" spans="1:4">
      <c r="A187" s="18"/>
      <c r="B187" s="5" t="s">
        <v>489</v>
      </c>
      <c r="C187" s="16">
        <v>76208.37</v>
      </c>
      <c r="D187" s="12" t="s">
        <v>106</v>
      </c>
    </row>
    <row r="188" spans="1:4">
      <c r="A188" s="18"/>
      <c r="B188" s="5" t="s">
        <v>490</v>
      </c>
      <c r="C188" s="16">
        <v>96220.82</v>
      </c>
      <c r="D188" s="12" t="s">
        <v>107</v>
      </c>
    </row>
    <row r="189" spans="1:4">
      <c r="A189" s="18"/>
      <c r="B189" s="5" t="s">
        <v>491</v>
      </c>
      <c r="C189" s="16">
        <v>1609189.65</v>
      </c>
      <c r="D189" s="12" t="s">
        <v>106</v>
      </c>
    </row>
    <row r="190" spans="1:4">
      <c r="A190" s="18"/>
      <c r="B190" s="5" t="s">
        <v>492</v>
      </c>
      <c r="C190" s="16">
        <v>378772.3</v>
      </c>
      <c r="D190" s="12" t="s">
        <v>107</v>
      </c>
    </row>
    <row r="191" spans="1:4">
      <c r="A191" s="18"/>
      <c r="B191" s="5" t="s">
        <v>493</v>
      </c>
      <c r="C191" s="16">
        <v>989315.69</v>
      </c>
      <c r="D191" s="12" t="s">
        <v>106</v>
      </c>
    </row>
    <row r="192" spans="1:4">
      <c r="A192" s="18"/>
      <c r="B192" s="5" t="s">
        <v>494</v>
      </c>
      <c r="C192" s="16">
        <v>930665.22</v>
      </c>
      <c r="D192" s="12" t="s">
        <v>107</v>
      </c>
    </row>
    <row r="193" spans="1:5">
      <c r="A193" s="18"/>
      <c r="B193" s="5" t="s">
        <v>495</v>
      </c>
      <c r="C193" s="16">
        <v>80268</v>
      </c>
      <c r="D193" s="12" t="s">
        <v>107</v>
      </c>
    </row>
    <row r="194" spans="1:5">
      <c r="A194" s="1" t="s">
        <v>496</v>
      </c>
      <c r="B194" s="17"/>
      <c r="C194" s="8">
        <v>30426176.750000007</v>
      </c>
      <c r="D194" s="12"/>
    </row>
    <row r="195" spans="1:5">
      <c r="A195" s="1" t="s">
        <v>958</v>
      </c>
      <c r="B195" s="1" t="s">
        <v>593</v>
      </c>
      <c r="C195" s="20">
        <v>22639.63</v>
      </c>
      <c r="D195" s="22"/>
    </row>
    <row r="196" spans="1:5">
      <c r="A196" s="18"/>
      <c r="B196" s="5" t="s">
        <v>594</v>
      </c>
      <c r="C196" s="21">
        <v>-9517.01</v>
      </c>
      <c r="D196" s="25"/>
    </row>
    <row r="197" spans="1:5">
      <c r="A197" s="18"/>
      <c r="B197" s="5" t="s">
        <v>595</v>
      </c>
      <c r="C197" s="21">
        <v>2299.0300000000002</v>
      </c>
      <c r="D197" s="25"/>
    </row>
    <row r="198" spans="1:5">
      <c r="A198" s="18"/>
      <c r="B198" s="5" t="s">
        <v>964</v>
      </c>
      <c r="C198" s="21">
        <v>280.41000000000003</v>
      </c>
      <c r="D198" s="25"/>
    </row>
    <row r="199" spans="1:5">
      <c r="A199" s="18"/>
      <c r="B199" s="5" t="s">
        <v>596</v>
      </c>
      <c r="C199" s="21">
        <v>4611.57</v>
      </c>
      <c r="D199" s="25"/>
    </row>
    <row r="200" spans="1:5">
      <c r="A200" s="18"/>
      <c r="B200" s="5" t="s">
        <v>597</v>
      </c>
      <c r="C200" s="21">
        <v>10770.55</v>
      </c>
      <c r="D200" s="25"/>
    </row>
    <row r="201" spans="1:5">
      <c r="A201" s="18"/>
      <c r="B201" s="5" t="s">
        <v>598</v>
      </c>
      <c r="C201" s="21">
        <v>79051.5</v>
      </c>
      <c r="D201" s="25"/>
    </row>
    <row r="202" spans="1:5">
      <c r="A202" s="18"/>
      <c r="B202" s="5" t="s">
        <v>599</v>
      </c>
      <c r="C202" s="21">
        <v>128655.36</v>
      </c>
      <c r="D202" s="25"/>
    </row>
    <row r="203" spans="1:5">
      <c r="A203" s="18"/>
      <c r="B203" s="5" t="s">
        <v>600</v>
      </c>
      <c r="C203" s="21">
        <v>10142.379999999999</v>
      </c>
      <c r="D203" s="25"/>
    </row>
    <row r="204" spans="1:5">
      <c r="A204" s="18"/>
      <c r="B204" s="5" t="s">
        <v>601</v>
      </c>
      <c r="C204" s="21">
        <v>19994.13</v>
      </c>
      <c r="D204" s="25"/>
    </row>
    <row r="205" spans="1:5">
      <c r="A205" s="18"/>
      <c r="B205" s="5" t="s">
        <v>602</v>
      </c>
      <c r="C205" s="21">
        <v>20752.009999999998</v>
      </c>
      <c r="D205" s="25"/>
    </row>
    <row r="206" spans="1:5">
      <c r="A206" s="18"/>
      <c r="B206" s="5" t="s">
        <v>893</v>
      </c>
      <c r="C206" s="21">
        <v>363.08</v>
      </c>
      <c r="D206" s="23">
        <f>SUM(C195:C206)</f>
        <v>290042.64</v>
      </c>
      <c r="E206" s="31" t="s">
        <v>976</v>
      </c>
    </row>
    <row r="207" spans="1:5">
      <c r="A207" s="1" t="s">
        <v>965</v>
      </c>
      <c r="B207" s="17"/>
      <c r="C207" s="8">
        <v>290042.64</v>
      </c>
      <c r="D207" s="12"/>
    </row>
    <row r="208" spans="1:5">
      <c r="A208" s="1" t="s">
        <v>497</v>
      </c>
      <c r="B208" s="1" t="s">
        <v>866</v>
      </c>
      <c r="C208" s="20">
        <v>2719.32</v>
      </c>
      <c r="D208" s="22"/>
    </row>
    <row r="209" spans="1:6">
      <c r="A209" s="18"/>
      <c r="B209" s="5" t="s">
        <v>266</v>
      </c>
      <c r="C209" s="21">
        <v>294.14</v>
      </c>
      <c r="D209" s="25"/>
    </row>
    <row r="210" spans="1:6">
      <c r="A210" s="18"/>
      <c r="B210" s="5" t="s">
        <v>890</v>
      </c>
      <c r="C210" s="21">
        <v>-56.21</v>
      </c>
      <c r="D210" s="23">
        <f>SUM(C208:C210)</f>
        <v>2957.25</v>
      </c>
      <c r="E210" s="31" t="s">
        <v>977</v>
      </c>
    </row>
    <row r="211" spans="1:6">
      <c r="A211" s="18"/>
      <c r="B211" s="5" t="s">
        <v>498</v>
      </c>
      <c r="C211" s="21">
        <v>5187.68</v>
      </c>
      <c r="D211" s="24">
        <f>SUM(C211)</f>
        <v>5187.68</v>
      </c>
      <c r="E211" s="31" t="s">
        <v>978</v>
      </c>
    </row>
    <row r="212" spans="1:6">
      <c r="A212" s="1" t="s">
        <v>499</v>
      </c>
      <c r="B212" s="17"/>
      <c r="C212" s="8">
        <v>8144.93</v>
      </c>
      <c r="D212" s="12"/>
    </row>
    <row r="213" spans="1:6">
      <c r="A213" s="1" t="s">
        <v>500</v>
      </c>
      <c r="B213" s="1" t="s">
        <v>501</v>
      </c>
      <c r="C213" s="20">
        <v>24028.44</v>
      </c>
      <c r="D213" s="22"/>
    </row>
    <row r="214" spans="1:6">
      <c r="A214" s="18"/>
      <c r="B214" s="5" t="s">
        <v>502</v>
      </c>
      <c r="C214" s="21">
        <v>25269.63</v>
      </c>
      <c r="D214" s="25"/>
    </row>
    <row r="215" spans="1:6">
      <c r="A215" s="18"/>
      <c r="B215" s="5" t="s">
        <v>503</v>
      </c>
      <c r="C215" s="21">
        <v>195957.13</v>
      </c>
      <c r="D215" s="25"/>
    </row>
    <row r="216" spans="1:6">
      <c r="A216" s="18"/>
      <c r="B216" s="5" t="s">
        <v>504</v>
      </c>
      <c r="C216" s="21">
        <v>76972.05</v>
      </c>
      <c r="D216" s="25"/>
    </row>
    <row r="217" spans="1:6">
      <c r="A217" s="18"/>
      <c r="B217" s="5" t="s">
        <v>505</v>
      </c>
      <c r="C217" s="21">
        <v>-29894.89</v>
      </c>
      <c r="D217" s="23">
        <f>SUM(C213:C217)</f>
        <v>292332.36</v>
      </c>
      <c r="E217" s="31" t="s">
        <v>977</v>
      </c>
    </row>
    <row r="218" spans="1:6">
      <c r="A218" s="1" t="s">
        <v>506</v>
      </c>
      <c r="B218" s="17"/>
      <c r="C218" s="8">
        <v>292332.36</v>
      </c>
      <c r="D218" s="12"/>
    </row>
    <row r="219" spans="1:6">
      <c r="A219" s="1" t="s">
        <v>507</v>
      </c>
      <c r="B219" s="1" t="s">
        <v>508</v>
      </c>
      <c r="C219" s="20">
        <v>156926.46</v>
      </c>
      <c r="D219" s="22"/>
    </row>
    <row r="220" spans="1:6">
      <c r="A220" s="18"/>
      <c r="B220" s="5" t="s">
        <v>509</v>
      </c>
      <c r="C220" s="21">
        <v>12629.99</v>
      </c>
      <c r="D220" s="25"/>
      <c r="F220" s="36"/>
    </row>
    <row r="221" spans="1:6">
      <c r="A221" s="18"/>
      <c r="B221" s="5" t="s">
        <v>510</v>
      </c>
      <c r="C221" s="21">
        <v>167952.05</v>
      </c>
      <c r="D221" s="25"/>
      <c r="F221" s="36"/>
    </row>
    <row r="222" spans="1:6">
      <c r="A222" s="18"/>
      <c r="B222" s="5" t="s">
        <v>511</v>
      </c>
      <c r="C222" s="21">
        <v>2720912.25</v>
      </c>
      <c r="D222" s="25"/>
    </row>
    <row r="223" spans="1:6">
      <c r="A223" s="18"/>
      <c r="B223" s="5" t="s">
        <v>512</v>
      </c>
      <c r="C223" s="21">
        <v>204497.52</v>
      </c>
      <c r="D223" s="25"/>
    </row>
    <row r="224" spans="1:6">
      <c r="A224" s="18"/>
      <c r="B224" s="5" t="s">
        <v>513</v>
      </c>
      <c r="C224" s="21">
        <v>104368.89</v>
      </c>
      <c r="D224" s="25"/>
    </row>
    <row r="225" spans="1:7">
      <c r="A225" s="18"/>
      <c r="B225" s="5" t="s">
        <v>514</v>
      </c>
      <c r="C225" s="21">
        <v>39596.959999999999</v>
      </c>
      <c r="D225" s="25"/>
    </row>
    <row r="226" spans="1:7">
      <c r="A226" s="18"/>
      <c r="B226" s="5" t="s">
        <v>515</v>
      </c>
      <c r="C226" s="21">
        <v>99407.51</v>
      </c>
      <c r="D226" s="25"/>
      <c r="G226" s="32"/>
    </row>
    <row r="227" spans="1:7">
      <c r="A227" s="18"/>
      <c r="B227" s="5" t="s">
        <v>516</v>
      </c>
      <c r="C227" s="21">
        <v>-65914.539999999994</v>
      </c>
      <c r="D227" s="23">
        <f>SUM(C219:C227)</f>
        <v>3440377.09</v>
      </c>
      <c r="E227" s="31" t="s">
        <v>977</v>
      </c>
      <c r="G227" s="36"/>
    </row>
    <row r="228" spans="1:7">
      <c r="A228" s="18"/>
      <c r="B228" s="5" t="s">
        <v>517</v>
      </c>
      <c r="C228" s="21">
        <v>97641.73</v>
      </c>
      <c r="D228" s="22"/>
    </row>
    <row r="229" spans="1:7">
      <c r="A229" s="18"/>
      <c r="B229" s="5" t="s">
        <v>518</v>
      </c>
      <c r="C229" s="21">
        <v>1117419.4099999999</v>
      </c>
      <c r="D229" s="25"/>
    </row>
    <row r="230" spans="1:7">
      <c r="A230" s="18"/>
      <c r="B230" s="5" t="s">
        <v>519</v>
      </c>
      <c r="C230" s="21">
        <v>42389.48</v>
      </c>
      <c r="D230" s="25"/>
    </row>
    <row r="231" spans="1:7">
      <c r="A231" s="18"/>
      <c r="B231" s="5" t="s">
        <v>520</v>
      </c>
      <c r="C231" s="21">
        <v>70.13</v>
      </c>
      <c r="D231" s="25"/>
    </row>
    <row r="232" spans="1:7">
      <c r="A232" s="18"/>
      <c r="B232" s="5" t="s">
        <v>521</v>
      </c>
      <c r="C232" s="21">
        <v>376953.85</v>
      </c>
      <c r="D232" s="25"/>
    </row>
    <row r="233" spans="1:7">
      <c r="A233" s="18"/>
      <c r="B233" s="5" t="s">
        <v>522</v>
      </c>
      <c r="C233" s="21">
        <v>219581.39</v>
      </c>
      <c r="D233" s="25"/>
    </row>
    <row r="234" spans="1:7">
      <c r="A234" s="18"/>
      <c r="B234" s="5" t="s">
        <v>523</v>
      </c>
      <c r="C234" s="21">
        <v>88567.96</v>
      </c>
      <c r="D234" s="23">
        <f>SUM(C228:C234)</f>
        <v>1942623.9499999997</v>
      </c>
      <c r="E234" s="31" t="s">
        <v>978</v>
      </c>
    </row>
    <row r="235" spans="1:7">
      <c r="A235" s="1" t="s">
        <v>524</v>
      </c>
      <c r="B235" s="17"/>
      <c r="C235" s="8">
        <v>5383001.0399999991</v>
      </c>
      <c r="D235" s="12"/>
    </row>
    <row r="236" spans="1:7">
      <c r="A236" s="1" t="s">
        <v>525</v>
      </c>
      <c r="B236" s="1" t="s">
        <v>526</v>
      </c>
      <c r="C236" s="20">
        <v>366120.18</v>
      </c>
      <c r="D236" s="24">
        <f>SUM(C236)</f>
        <v>366120.18</v>
      </c>
      <c r="E236" s="31" t="s">
        <v>977</v>
      </c>
    </row>
    <row r="237" spans="1:7">
      <c r="A237" s="18"/>
      <c r="B237" s="5" t="s">
        <v>527</v>
      </c>
      <c r="C237" s="21">
        <v>196782.48</v>
      </c>
      <c r="D237" s="24">
        <f>SUM(C237)</f>
        <v>196782.48</v>
      </c>
      <c r="E237" s="31" t="s">
        <v>978</v>
      </c>
    </row>
    <row r="238" spans="1:7">
      <c r="A238" s="1" t="s">
        <v>528</v>
      </c>
      <c r="B238" s="17"/>
      <c r="C238" s="8">
        <v>562902.66</v>
      </c>
      <c r="D238" s="12"/>
    </row>
    <row r="239" spans="1:7">
      <c r="A239" s="1" t="s">
        <v>529</v>
      </c>
      <c r="B239" s="1" t="s">
        <v>530</v>
      </c>
      <c r="C239" s="20">
        <v>7036636.75</v>
      </c>
      <c r="D239" s="24">
        <f t="shared" ref="D239:D245" si="0">SUM(C239)</f>
        <v>7036636.75</v>
      </c>
      <c r="E239" s="31" t="s">
        <v>891</v>
      </c>
    </row>
    <row r="240" spans="1:7">
      <c r="A240" s="18"/>
      <c r="B240" s="5" t="s">
        <v>531</v>
      </c>
      <c r="C240" s="21">
        <v>8695009.0099999998</v>
      </c>
      <c r="D240" s="24">
        <f t="shared" si="0"/>
        <v>8695009.0099999998</v>
      </c>
      <c r="E240" s="31" t="s">
        <v>892</v>
      </c>
    </row>
    <row r="241" spans="1:6">
      <c r="A241" s="18"/>
      <c r="B241" s="5" t="s">
        <v>532</v>
      </c>
      <c r="C241" s="21">
        <v>810981.55</v>
      </c>
      <c r="D241" s="24">
        <f t="shared" si="0"/>
        <v>810981.55</v>
      </c>
      <c r="E241" s="31" t="s">
        <v>979</v>
      </c>
    </row>
    <row r="242" spans="1:6">
      <c r="A242" s="18"/>
      <c r="B242" s="5" t="s">
        <v>533</v>
      </c>
      <c r="C242" s="21">
        <v>1337533.1100000001</v>
      </c>
      <c r="D242" s="24">
        <f t="shared" si="0"/>
        <v>1337533.1100000001</v>
      </c>
      <c r="E242" s="31" t="s">
        <v>980</v>
      </c>
    </row>
    <row r="243" spans="1:6">
      <c r="A243" s="18"/>
      <c r="B243" s="5" t="s">
        <v>534</v>
      </c>
      <c r="C243" s="21">
        <v>92021.74</v>
      </c>
      <c r="D243" s="24">
        <f t="shared" si="0"/>
        <v>92021.74</v>
      </c>
      <c r="E243" s="31" t="s">
        <v>979</v>
      </c>
      <c r="F243" s="36"/>
    </row>
    <row r="244" spans="1:6">
      <c r="A244" s="18"/>
      <c r="B244" s="5" t="s">
        <v>535</v>
      </c>
      <c r="C244" s="21">
        <v>143931.43</v>
      </c>
      <c r="D244" s="24">
        <f t="shared" si="0"/>
        <v>143931.43</v>
      </c>
      <c r="E244" s="31" t="s">
        <v>980</v>
      </c>
      <c r="F244" s="36"/>
    </row>
    <row r="245" spans="1:6">
      <c r="A245" s="18"/>
      <c r="B245" s="5" t="s">
        <v>867</v>
      </c>
      <c r="C245" s="21">
        <v>679104.48</v>
      </c>
      <c r="D245" s="24">
        <f t="shared" si="0"/>
        <v>679104.48</v>
      </c>
      <c r="E245" s="31" t="s">
        <v>104</v>
      </c>
    </row>
    <row r="246" spans="1:6">
      <c r="A246" s="1" t="s">
        <v>536</v>
      </c>
      <c r="B246" s="17"/>
      <c r="C246" s="8">
        <v>18795218.07</v>
      </c>
      <c r="D246" s="12"/>
    </row>
    <row r="247" spans="1:6">
      <c r="A247" s="1" t="s">
        <v>537</v>
      </c>
      <c r="B247" s="1" t="s">
        <v>538</v>
      </c>
      <c r="C247" s="8">
        <v>4394815</v>
      </c>
      <c r="D247" s="12" t="s">
        <v>106</v>
      </c>
      <c r="E247" s="31" t="s">
        <v>106</v>
      </c>
      <c r="F247" s="32">
        <f>C247+C248+C252</f>
        <v>5855377.4900000002</v>
      </c>
    </row>
    <row r="248" spans="1:6">
      <c r="A248" s="18"/>
      <c r="B248" s="5" t="s">
        <v>539</v>
      </c>
      <c r="C248" s="16">
        <v>1433632</v>
      </c>
      <c r="D248" s="12" t="s">
        <v>106</v>
      </c>
      <c r="E248" s="31" t="s">
        <v>107</v>
      </c>
      <c r="F248" s="36">
        <f>C249+C250+C251</f>
        <v>-2204008.56</v>
      </c>
    </row>
    <row r="249" spans="1:6">
      <c r="A249" s="18"/>
      <c r="B249" s="5" t="s">
        <v>540</v>
      </c>
      <c r="C249" s="16">
        <v>-2334965</v>
      </c>
      <c r="D249" s="12" t="s">
        <v>107</v>
      </c>
    </row>
    <row r="250" spans="1:6">
      <c r="A250" s="18"/>
      <c r="B250" s="5" t="s">
        <v>541</v>
      </c>
      <c r="C250" s="16">
        <v>103918</v>
      </c>
      <c r="D250" s="12" t="s">
        <v>107</v>
      </c>
    </row>
    <row r="251" spans="1:6">
      <c r="A251" s="18"/>
      <c r="B251" s="5" t="s">
        <v>542</v>
      </c>
      <c r="C251" s="16">
        <v>27038.44</v>
      </c>
      <c r="D251" s="12" t="s">
        <v>107</v>
      </c>
    </row>
    <row r="252" spans="1:6">
      <c r="A252" s="18"/>
      <c r="B252" s="5" t="s">
        <v>543</v>
      </c>
      <c r="C252" s="21">
        <v>26930.49</v>
      </c>
      <c r="D252" s="29" t="s">
        <v>106</v>
      </c>
    </row>
    <row r="253" spans="1:6">
      <c r="A253" s="18"/>
      <c r="B253" s="5" t="s">
        <v>544</v>
      </c>
      <c r="C253" s="16">
        <v>5515805.7800000003</v>
      </c>
      <c r="D253" s="12" t="s">
        <v>1029</v>
      </c>
    </row>
    <row r="254" spans="1:6">
      <c r="A254" s="18"/>
      <c r="B254" s="5" t="s">
        <v>545</v>
      </c>
      <c r="C254" s="16">
        <v>1085073.8799999999</v>
      </c>
      <c r="D254" s="12" t="s">
        <v>1029</v>
      </c>
      <c r="E254" s="31" t="s">
        <v>1028</v>
      </c>
      <c r="F254" s="36">
        <f>C255+C256+C258+C263+C264+C267</f>
        <v>953028.43999999983</v>
      </c>
    </row>
    <row r="255" spans="1:6">
      <c r="A255" s="18"/>
      <c r="B255" s="5" t="s">
        <v>546</v>
      </c>
      <c r="C255" s="16">
        <v>2217900.94</v>
      </c>
      <c r="D255" s="12" t="s">
        <v>1028</v>
      </c>
      <c r="E255" s="31" t="s">
        <v>1029</v>
      </c>
      <c r="F255" s="36">
        <f>C253+C254+C257+C259+C260+C261+C266</f>
        <v>3615789.9800000004</v>
      </c>
    </row>
    <row r="256" spans="1:6">
      <c r="A256" s="18"/>
      <c r="B256" s="5" t="s">
        <v>547</v>
      </c>
      <c r="C256" s="16">
        <v>577545.47</v>
      </c>
      <c r="D256" s="12" t="s">
        <v>1028</v>
      </c>
    </row>
    <row r="257" spans="1:6">
      <c r="A257" s="18"/>
      <c r="B257" s="5" t="s">
        <v>548</v>
      </c>
      <c r="C257" s="16">
        <v>971.16</v>
      </c>
      <c r="D257" s="12" t="s">
        <v>1029</v>
      </c>
    </row>
    <row r="258" spans="1:6">
      <c r="A258" s="18"/>
      <c r="B258" s="5" t="s">
        <v>549</v>
      </c>
      <c r="C258" s="16">
        <v>967.28</v>
      </c>
      <c r="D258" s="12" t="s">
        <v>1028</v>
      </c>
    </row>
    <row r="259" spans="1:6">
      <c r="A259" s="18"/>
      <c r="B259" s="5" t="s">
        <v>550</v>
      </c>
      <c r="C259" s="16">
        <v>-2365621.2999999998</v>
      </c>
      <c r="D259" s="12" t="s">
        <v>1029</v>
      </c>
    </row>
    <row r="260" spans="1:6">
      <c r="A260" s="18"/>
      <c r="B260" s="5" t="s">
        <v>551</v>
      </c>
      <c r="C260" s="16">
        <v>-515186.65</v>
      </c>
      <c r="D260" s="12" t="s">
        <v>1029</v>
      </c>
    </row>
    <row r="261" spans="1:6">
      <c r="A261" s="18"/>
      <c r="B261" s="5" t="s">
        <v>552</v>
      </c>
      <c r="C261" s="16">
        <v>-76581</v>
      </c>
      <c r="D261" s="12" t="s">
        <v>1029</v>
      </c>
    </row>
    <row r="262" spans="1:6">
      <c r="A262" s="18"/>
      <c r="B262" s="5" t="s">
        <v>553</v>
      </c>
      <c r="C262" s="16">
        <v>366457.4</v>
      </c>
      <c r="D262" s="12" t="s">
        <v>868</v>
      </c>
    </row>
    <row r="263" spans="1:6">
      <c r="A263" s="18"/>
      <c r="B263" s="5" t="s">
        <v>554</v>
      </c>
      <c r="C263" s="16">
        <v>-1527240.32</v>
      </c>
      <c r="D263" s="12" t="s">
        <v>1028</v>
      </c>
    </row>
    <row r="264" spans="1:6">
      <c r="A264" s="18"/>
      <c r="B264" s="5" t="s">
        <v>555</v>
      </c>
      <c r="C264" s="16">
        <v>-287587.5</v>
      </c>
      <c r="D264" s="12" t="s">
        <v>1028</v>
      </c>
    </row>
    <row r="265" spans="1:6">
      <c r="A265" s="18"/>
      <c r="B265" s="5" t="s">
        <v>556</v>
      </c>
      <c r="C265" s="16">
        <v>-185612</v>
      </c>
      <c r="D265" s="12" t="s">
        <v>971</v>
      </c>
    </row>
    <row r="266" spans="1:6">
      <c r="A266" s="18"/>
      <c r="B266" s="5" t="s">
        <v>267</v>
      </c>
      <c r="C266" s="16">
        <v>-28671.89</v>
      </c>
      <c r="D266" s="12" t="s">
        <v>1029</v>
      </c>
    </row>
    <row r="267" spans="1:6">
      <c r="A267" s="18"/>
      <c r="B267" s="5" t="s">
        <v>268</v>
      </c>
      <c r="C267" s="16">
        <v>-28557.43</v>
      </c>
      <c r="D267" s="12" t="s">
        <v>1028</v>
      </c>
    </row>
    <row r="268" spans="1:6">
      <c r="A268" s="18"/>
      <c r="B268" s="5" t="s">
        <v>557</v>
      </c>
      <c r="C268" s="16">
        <v>101555.75</v>
      </c>
      <c r="D268" s="12" t="s">
        <v>869</v>
      </c>
    </row>
    <row r="269" spans="1:6">
      <c r="A269" s="1" t="s">
        <v>558</v>
      </c>
      <c r="B269" s="17"/>
      <c r="C269" s="8">
        <v>8502588.5</v>
      </c>
      <c r="D269" s="12"/>
    </row>
    <row r="270" spans="1:6">
      <c r="A270" s="1" t="s">
        <v>559</v>
      </c>
      <c r="B270" s="1" t="s">
        <v>560</v>
      </c>
      <c r="C270" s="8">
        <v>1437003</v>
      </c>
      <c r="D270" s="12" t="s">
        <v>107</v>
      </c>
      <c r="E270" s="31" t="s">
        <v>106</v>
      </c>
      <c r="F270" s="35">
        <f>C271+C276+C279+C280+C282+C284+C285+C286</f>
        <v>2648284.3199999998</v>
      </c>
    </row>
    <row r="271" spans="1:6">
      <c r="A271" s="18"/>
      <c r="B271" s="5" t="s">
        <v>561</v>
      </c>
      <c r="C271" s="16">
        <v>2069265.07</v>
      </c>
      <c r="D271" s="12" t="s">
        <v>106</v>
      </c>
      <c r="E271" s="31" t="s">
        <v>107</v>
      </c>
      <c r="F271" s="35">
        <f>C270+C272+C274+C277+C278+C281+C283</f>
        <v>1989561.97</v>
      </c>
    </row>
    <row r="272" spans="1:6">
      <c r="A272" s="18"/>
      <c r="B272" s="5" t="s">
        <v>562</v>
      </c>
      <c r="C272" s="16">
        <v>30000</v>
      </c>
      <c r="D272" s="12" t="s">
        <v>107</v>
      </c>
      <c r="E272" s="31" t="s">
        <v>972</v>
      </c>
      <c r="F272" s="35">
        <f>C273+C275</f>
        <v>59196.28</v>
      </c>
    </row>
    <row r="273" spans="1:4">
      <c r="A273" s="18"/>
      <c r="B273" s="5" t="s">
        <v>583</v>
      </c>
      <c r="C273" s="16">
        <v>58946.28</v>
      </c>
      <c r="D273" s="12" t="s">
        <v>972</v>
      </c>
    </row>
    <row r="274" spans="1:4">
      <c r="A274" s="18"/>
      <c r="B274" s="5" t="s">
        <v>563</v>
      </c>
      <c r="C274" s="16">
        <v>305</v>
      </c>
      <c r="D274" s="12" t="s">
        <v>107</v>
      </c>
    </row>
    <row r="275" spans="1:4">
      <c r="A275" s="18"/>
      <c r="B275" s="5" t="s">
        <v>564</v>
      </c>
      <c r="C275" s="16">
        <v>250</v>
      </c>
      <c r="D275" s="12" t="s">
        <v>972</v>
      </c>
    </row>
    <row r="276" spans="1:4">
      <c r="A276" s="18"/>
      <c r="B276" s="5" t="s">
        <v>565</v>
      </c>
      <c r="C276" s="16">
        <v>428273.54</v>
      </c>
      <c r="D276" s="12" t="s">
        <v>106</v>
      </c>
    </row>
    <row r="277" spans="1:4">
      <c r="A277" s="18"/>
      <c r="B277" s="5" t="s">
        <v>566</v>
      </c>
      <c r="C277" s="16">
        <v>519958.18</v>
      </c>
      <c r="D277" s="12" t="s">
        <v>107</v>
      </c>
    </row>
    <row r="278" spans="1:4">
      <c r="A278" s="18"/>
      <c r="B278" s="5" t="s">
        <v>567</v>
      </c>
      <c r="C278" s="16">
        <v>17.670000000000002</v>
      </c>
      <c r="D278" s="12" t="s">
        <v>107</v>
      </c>
    </row>
    <row r="279" spans="1:4">
      <c r="A279" s="18"/>
      <c r="B279" s="5" t="s">
        <v>569</v>
      </c>
      <c r="C279" s="16">
        <v>26.88</v>
      </c>
      <c r="D279" s="12" t="s">
        <v>106</v>
      </c>
    </row>
    <row r="280" spans="1:4">
      <c r="A280" s="18"/>
      <c r="B280" s="5" t="s">
        <v>870</v>
      </c>
      <c r="C280" s="16">
        <v>9415.06</v>
      </c>
      <c r="D280" s="12" t="s">
        <v>106</v>
      </c>
    </row>
    <row r="281" spans="1:4">
      <c r="A281" s="18"/>
      <c r="B281" s="5" t="s">
        <v>570</v>
      </c>
      <c r="C281" s="16">
        <v>154.07</v>
      </c>
      <c r="D281" s="12" t="s">
        <v>107</v>
      </c>
    </row>
    <row r="282" spans="1:4">
      <c r="A282" s="18"/>
      <c r="B282" s="5" t="s">
        <v>571</v>
      </c>
      <c r="C282" s="16">
        <v>234.4</v>
      </c>
      <c r="D282" s="12" t="s">
        <v>106</v>
      </c>
    </row>
    <row r="283" spans="1:4">
      <c r="A283" s="18"/>
      <c r="B283" s="5" t="s">
        <v>572</v>
      </c>
      <c r="C283" s="16">
        <v>2124.0500000000002</v>
      </c>
      <c r="D283" s="12" t="s">
        <v>107</v>
      </c>
    </row>
    <row r="284" spans="1:4">
      <c r="A284" s="18"/>
      <c r="B284" s="5" t="s">
        <v>573</v>
      </c>
      <c r="C284" s="16">
        <v>3231.58</v>
      </c>
      <c r="D284" s="12" t="s">
        <v>106</v>
      </c>
    </row>
    <row r="285" spans="1:4">
      <c r="A285" s="18"/>
      <c r="B285" s="5" t="s">
        <v>269</v>
      </c>
      <c r="C285" s="16">
        <v>90.13</v>
      </c>
      <c r="D285" s="12" t="s">
        <v>106</v>
      </c>
    </row>
    <row r="286" spans="1:4">
      <c r="A286" s="18"/>
      <c r="B286" s="5" t="s">
        <v>966</v>
      </c>
      <c r="C286" s="16">
        <v>137747.66</v>
      </c>
      <c r="D286" s="12" t="s">
        <v>106</v>
      </c>
    </row>
    <row r="287" spans="1:4">
      <c r="A287" s="1" t="s">
        <v>574</v>
      </c>
      <c r="B287" s="17"/>
      <c r="C287" s="8">
        <v>4697042.57</v>
      </c>
      <c r="D287" s="12"/>
    </row>
    <row r="288" spans="1:4">
      <c r="A288" s="1" t="s">
        <v>575</v>
      </c>
      <c r="B288" s="1" t="s">
        <v>576</v>
      </c>
      <c r="C288" s="20">
        <v>-83981.440000000002</v>
      </c>
      <c r="D288" s="41" t="s">
        <v>93</v>
      </c>
    </row>
    <row r="289" spans="1:5">
      <c r="A289" s="1" t="s">
        <v>577</v>
      </c>
      <c r="B289" s="17"/>
      <c r="C289" s="8">
        <v>-83981.440000000002</v>
      </c>
      <c r="D289" s="12"/>
    </row>
    <row r="290" spans="1:5">
      <c r="A290" s="1" t="s">
        <v>578</v>
      </c>
      <c r="B290" s="1" t="s">
        <v>579</v>
      </c>
      <c r="C290" s="20">
        <v>2483851</v>
      </c>
      <c r="D290" s="22"/>
    </row>
    <row r="291" spans="1:5">
      <c r="A291" s="18"/>
      <c r="B291" s="5" t="s">
        <v>580</v>
      </c>
      <c r="C291" s="21">
        <v>804382</v>
      </c>
      <c r="D291" s="23">
        <f>SUM(C290:C291)</f>
        <v>3288233</v>
      </c>
      <c r="E291" s="31" t="s">
        <v>871</v>
      </c>
    </row>
    <row r="292" spans="1:5">
      <c r="A292" s="18"/>
      <c r="B292" s="5" t="s">
        <v>872</v>
      </c>
      <c r="C292" s="21">
        <v>-412501.7</v>
      </c>
      <c r="D292" s="22"/>
    </row>
    <row r="293" spans="1:5">
      <c r="A293" s="18"/>
      <c r="B293" s="5" t="s">
        <v>873</v>
      </c>
      <c r="C293" s="21">
        <v>-106112.24</v>
      </c>
      <c r="D293" s="23">
        <f>SUM(C292:C293)</f>
        <v>-518613.94</v>
      </c>
      <c r="E293" s="31" t="s">
        <v>874</v>
      </c>
    </row>
    <row r="294" spans="1:5">
      <c r="A294" s="18"/>
      <c r="B294" s="5" t="s">
        <v>270</v>
      </c>
      <c r="C294" s="21">
        <v>-1755649.65</v>
      </c>
      <c r="D294" s="22"/>
    </row>
    <row r="295" spans="1:5">
      <c r="A295" s="18"/>
      <c r="B295" s="5" t="s">
        <v>271</v>
      </c>
      <c r="C295" s="21">
        <v>-451624.61</v>
      </c>
      <c r="D295" s="25"/>
    </row>
    <row r="296" spans="1:5">
      <c r="A296" s="18"/>
      <c r="B296" s="5" t="s">
        <v>272</v>
      </c>
      <c r="C296" s="21">
        <v>-20877.28</v>
      </c>
      <c r="D296" s="25"/>
    </row>
    <row r="297" spans="1:5">
      <c r="A297" s="18"/>
      <c r="B297" s="5" t="s">
        <v>273</v>
      </c>
      <c r="C297" s="21">
        <v>-5370.49</v>
      </c>
      <c r="D297" s="23">
        <f>SUM(C294:C297)</f>
        <v>-2233522.0299999998</v>
      </c>
      <c r="E297" s="31" t="s">
        <v>871</v>
      </c>
    </row>
    <row r="298" spans="1:5">
      <c r="A298" s="1" t="s">
        <v>581</v>
      </c>
      <c r="B298" s="17"/>
      <c r="C298" s="8">
        <v>536097.03</v>
      </c>
      <c r="D298" s="12"/>
    </row>
    <row r="299" spans="1:5">
      <c r="A299" s="1" t="s">
        <v>582</v>
      </c>
      <c r="B299" s="1" t="s">
        <v>603</v>
      </c>
      <c r="C299" s="20">
        <v>-939.77</v>
      </c>
      <c r="D299" s="24">
        <f t="shared" ref="D299:D304" si="1">SUM(C299)</f>
        <v>-939.77</v>
      </c>
      <c r="E299" s="12" t="s">
        <v>274</v>
      </c>
    </row>
    <row r="300" spans="1:5">
      <c r="A300" s="18"/>
      <c r="B300" s="5" t="s">
        <v>604</v>
      </c>
      <c r="C300" s="21">
        <v>-7923.37</v>
      </c>
      <c r="D300" s="24">
        <f t="shared" si="1"/>
        <v>-7923.37</v>
      </c>
      <c r="E300" s="12" t="s">
        <v>275</v>
      </c>
    </row>
    <row r="301" spans="1:5">
      <c r="A301" s="18"/>
      <c r="B301" s="5" t="s">
        <v>605</v>
      </c>
      <c r="C301" s="21">
        <v>4110.91</v>
      </c>
      <c r="D301" s="24">
        <f t="shared" si="1"/>
        <v>4110.91</v>
      </c>
      <c r="E301" s="12" t="s">
        <v>275</v>
      </c>
    </row>
    <row r="302" spans="1:5">
      <c r="A302" s="18"/>
      <c r="B302" s="5" t="s">
        <v>967</v>
      </c>
      <c r="C302" s="21">
        <v>-3380.13</v>
      </c>
      <c r="D302" s="43">
        <f t="shared" si="1"/>
        <v>-3380.13</v>
      </c>
    </row>
    <row r="303" spans="1:5">
      <c r="A303" s="18"/>
      <c r="B303" s="5" t="s">
        <v>606</v>
      </c>
      <c r="C303" s="21">
        <v>156617.04</v>
      </c>
      <c r="D303" s="24">
        <f t="shared" si="1"/>
        <v>156617.04</v>
      </c>
      <c r="E303" s="12" t="s">
        <v>276</v>
      </c>
    </row>
    <row r="304" spans="1:5">
      <c r="A304" s="18"/>
      <c r="B304" s="5" t="s">
        <v>607</v>
      </c>
      <c r="C304" s="21">
        <v>-506807.55</v>
      </c>
      <c r="D304" s="24">
        <f t="shared" si="1"/>
        <v>-506807.55</v>
      </c>
      <c r="E304" s="12" t="s">
        <v>278</v>
      </c>
    </row>
    <row r="305" spans="1:5">
      <c r="A305" s="18"/>
      <c r="B305" s="5" t="s">
        <v>968</v>
      </c>
      <c r="C305" s="21">
        <v>-13.2</v>
      </c>
      <c r="D305" s="22"/>
    </row>
    <row r="306" spans="1:5">
      <c r="A306" s="18"/>
      <c r="B306" s="5" t="s">
        <v>608</v>
      </c>
      <c r="C306" s="21">
        <v>-196.96</v>
      </c>
      <c r="D306" s="25"/>
    </row>
    <row r="307" spans="1:5">
      <c r="A307" s="18"/>
      <c r="B307" s="5" t="s">
        <v>609</v>
      </c>
      <c r="C307" s="21">
        <v>-7151.82</v>
      </c>
      <c r="D307" s="25"/>
    </row>
    <row r="308" spans="1:5">
      <c r="A308" s="18"/>
      <c r="B308" s="5" t="s">
        <v>610</v>
      </c>
      <c r="C308" s="21">
        <v>-13652.1</v>
      </c>
      <c r="D308" s="25"/>
    </row>
    <row r="309" spans="1:5">
      <c r="A309" s="18"/>
      <c r="B309" s="5" t="s">
        <v>611</v>
      </c>
      <c r="C309" s="21">
        <v>-150</v>
      </c>
      <c r="D309" s="25"/>
    </row>
    <row r="310" spans="1:5">
      <c r="A310" s="18"/>
      <c r="B310" s="5" t="s">
        <v>612</v>
      </c>
      <c r="C310" s="21">
        <v>-779.34</v>
      </c>
      <c r="D310" s="25"/>
    </row>
    <row r="311" spans="1:5">
      <c r="A311" s="18"/>
      <c r="B311" s="5" t="s">
        <v>613</v>
      </c>
      <c r="C311" s="21">
        <v>-4118.63</v>
      </c>
      <c r="D311" s="25"/>
    </row>
    <row r="312" spans="1:5">
      <c r="A312" s="18"/>
      <c r="B312" s="5" t="s">
        <v>614</v>
      </c>
      <c r="C312" s="21">
        <v>15.21</v>
      </c>
      <c r="D312" s="25"/>
    </row>
    <row r="313" spans="1:5">
      <c r="A313" s="18"/>
      <c r="B313" s="5" t="s">
        <v>615</v>
      </c>
      <c r="C313" s="21">
        <v>-1508406.97</v>
      </c>
      <c r="D313" s="23">
        <f>SUM(C305:C313)</f>
        <v>-1534453.81</v>
      </c>
      <c r="E313" s="31" t="s">
        <v>92</v>
      </c>
    </row>
    <row r="314" spans="1:5">
      <c r="A314" s="18"/>
      <c r="B314" s="5" t="s">
        <v>616</v>
      </c>
      <c r="C314" s="21">
        <v>-499.96</v>
      </c>
      <c r="D314" s="22"/>
    </row>
    <row r="315" spans="1:5">
      <c r="A315" s="18"/>
      <c r="B315" s="5" t="s">
        <v>279</v>
      </c>
      <c r="C315" s="21">
        <v>-5562.71</v>
      </c>
      <c r="D315" s="25"/>
    </row>
    <row r="316" spans="1:5">
      <c r="A316" s="18"/>
      <c r="B316" s="5" t="s">
        <v>876</v>
      </c>
      <c r="C316" s="21">
        <v>-589520.46</v>
      </c>
      <c r="D316" s="23">
        <f>SUM(C314:C316)</f>
        <v>-595583.13</v>
      </c>
      <c r="E316" s="31" t="s">
        <v>280</v>
      </c>
    </row>
    <row r="317" spans="1:5">
      <c r="A317" s="18"/>
      <c r="B317" s="5" t="s">
        <v>617</v>
      </c>
      <c r="C317" s="21">
        <v>18126.87</v>
      </c>
      <c r="D317" s="22"/>
    </row>
    <row r="318" spans="1:5">
      <c r="A318" s="18"/>
      <c r="B318" s="5" t="s">
        <v>281</v>
      </c>
      <c r="C318" s="21">
        <v>86.17</v>
      </c>
      <c r="D318" s="25"/>
    </row>
    <row r="319" spans="1:5">
      <c r="A319" s="18"/>
      <c r="B319" s="5" t="s">
        <v>618</v>
      </c>
      <c r="C319" s="21">
        <v>115184.61</v>
      </c>
      <c r="D319" s="25"/>
    </row>
    <row r="320" spans="1:5">
      <c r="A320" s="18"/>
      <c r="B320" s="5" t="s">
        <v>619</v>
      </c>
      <c r="C320" s="21">
        <v>14238</v>
      </c>
      <c r="D320" s="25"/>
    </row>
    <row r="321" spans="1:5">
      <c r="A321" s="18"/>
      <c r="B321" s="5" t="s">
        <v>620</v>
      </c>
      <c r="C321" s="21">
        <v>557.74</v>
      </c>
      <c r="D321" s="25"/>
    </row>
    <row r="322" spans="1:5">
      <c r="A322" s="18"/>
      <c r="B322" s="5" t="s">
        <v>621</v>
      </c>
      <c r="C322" s="21">
        <v>77087.61</v>
      </c>
      <c r="D322" s="23">
        <f>SUM(C317:C322)</f>
        <v>225281</v>
      </c>
      <c r="E322" s="31" t="s">
        <v>0</v>
      </c>
    </row>
    <row r="323" spans="1:5">
      <c r="A323" s="1" t="s">
        <v>622</v>
      </c>
      <c r="B323" s="17"/>
      <c r="C323" s="8">
        <v>-2263078.81</v>
      </c>
      <c r="D323" s="12"/>
    </row>
    <row r="324" spans="1:5">
      <c r="A324" s="1" t="s">
        <v>623</v>
      </c>
      <c r="B324" s="1" t="s">
        <v>624</v>
      </c>
      <c r="C324" s="20">
        <v>1575000</v>
      </c>
      <c r="D324" s="22"/>
    </row>
    <row r="325" spans="1:5">
      <c r="A325" s="18"/>
      <c r="B325" s="5" t="s">
        <v>625</v>
      </c>
      <c r="C325" s="21">
        <v>916500.01</v>
      </c>
      <c r="D325" s="25"/>
    </row>
    <row r="326" spans="1:5">
      <c r="A326" s="18"/>
      <c r="B326" s="5" t="s">
        <v>626</v>
      </c>
      <c r="C326" s="21">
        <v>1299999.96</v>
      </c>
      <c r="D326" s="25"/>
    </row>
    <row r="327" spans="1:5">
      <c r="A327" s="18"/>
      <c r="B327" s="5" t="s">
        <v>627</v>
      </c>
      <c r="C327" s="21">
        <v>1147500</v>
      </c>
      <c r="D327" s="23">
        <f>SUM(C324:C327)</f>
        <v>4938999.97</v>
      </c>
      <c r="E327" s="31" t="s">
        <v>282</v>
      </c>
    </row>
    <row r="328" spans="1:5">
      <c r="A328" s="18"/>
      <c r="B328" s="5" t="s">
        <v>628</v>
      </c>
      <c r="C328" s="21">
        <v>22683.74</v>
      </c>
      <c r="D328" s="24">
        <f>SUM(C328)</f>
        <v>22683.74</v>
      </c>
      <c r="E328" s="31" t="s">
        <v>981</v>
      </c>
    </row>
    <row r="329" spans="1:5">
      <c r="A329" s="18"/>
      <c r="B329" s="5" t="s">
        <v>629</v>
      </c>
      <c r="C329" s="21">
        <v>39276</v>
      </c>
      <c r="D329" s="22"/>
    </row>
    <row r="330" spans="1:5">
      <c r="A330" s="18"/>
      <c r="B330" s="5" t="s">
        <v>630</v>
      </c>
      <c r="C330" s="21">
        <v>37464</v>
      </c>
      <c r="D330" s="25"/>
    </row>
    <row r="331" spans="1:5">
      <c r="A331" s="18"/>
      <c r="B331" s="5" t="s">
        <v>631</v>
      </c>
      <c r="C331" s="21">
        <v>37692</v>
      </c>
      <c r="D331" s="25"/>
    </row>
    <row r="332" spans="1:5">
      <c r="A332" s="18"/>
      <c r="B332" s="5" t="s">
        <v>633</v>
      </c>
      <c r="C332" s="21">
        <v>10350</v>
      </c>
      <c r="D332" s="23">
        <f>SUM(C329:C332)</f>
        <v>124782</v>
      </c>
      <c r="E332" s="31" t="s">
        <v>982</v>
      </c>
    </row>
    <row r="333" spans="1:5">
      <c r="A333" s="18"/>
      <c r="B333" s="5" t="s">
        <v>634</v>
      </c>
      <c r="C333" s="21">
        <v>30879.45</v>
      </c>
      <c r="D333" s="22"/>
    </row>
    <row r="334" spans="1:5">
      <c r="A334" s="18"/>
      <c r="B334" s="5" t="s">
        <v>635</v>
      </c>
      <c r="C334" s="21">
        <v>-36012.269999999997</v>
      </c>
      <c r="D334" s="25"/>
    </row>
    <row r="335" spans="1:5">
      <c r="A335" s="18"/>
      <c r="B335" s="5" t="s">
        <v>636</v>
      </c>
      <c r="C335" s="21">
        <v>19432</v>
      </c>
      <c r="D335" s="25"/>
    </row>
    <row r="336" spans="1:5">
      <c r="A336" s="18"/>
      <c r="B336" s="5" t="s">
        <v>637</v>
      </c>
      <c r="C336" s="21">
        <v>9676.16</v>
      </c>
      <c r="D336" s="25"/>
    </row>
    <row r="337" spans="1:5">
      <c r="A337" s="18"/>
      <c r="B337" s="5" t="s">
        <v>638</v>
      </c>
      <c r="C337" s="21">
        <v>29823.22</v>
      </c>
      <c r="D337" s="23">
        <f>SUM(C333:C337)</f>
        <v>53798.560000000005</v>
      </c>
      <c r="E337" s="31" t="s">
        <v>981</v>
      </c>
    </row>
    <row r="338" spans="1:5">
      <c r="A338" s="18"/>
      <c r="B338" s="5" t="s">
        <v>639</v>
      </c>
      <c r="C338" s="21">
        <v>66996</v>
      </c>
      <c r="D338" s="24">
        <f>SUM(C338)</f>
        <v>66996</v>
      </c>
      <c r="E338" s="31" t="s">
        <v>1</v>
      </c>
    </row>
    <row r="339" spans="1:5">
      <c r="A339" s="1" t="s">
        <v>640</v>
      </c>
      <c r="B339" s="17"/>
      <c r="C339" s="8">
        <v>5207260.2699999996</v>
      </c>
      <c r="D339" s="12"/>
    </row>
    <row r="340" spans="1:5">
      <c r="A340" s="1" t="s">
        <v>641</v>
      </c>
      <c r="B340" s="1" t="s">
        <v>642</v>
      </c>
      <c r="C340" s="20">
        <v>35737.75</v>
      </c>
      <c r="D340" s="22"/>
    </row>
    <row r="341" spans="1:5">
      <c r="A341" s="18"/>
      <c r="B341" s="5" t="s">
        <v>643</v>
      </c>
      <c r="C341" s="21">
        <v>70725.710000000006</v>
      </c>
      <c r="D341" s="25"/>
    </row>
    <row r="342" spans="1:5">
      <c r="A342" s="18"/>
      <c r="B342" s="5" t="s">
        <v>644</v>
      </c>
      <c r="C342" s="21">
        <v>61265.93</v>
      </c>
      <c r="D342" s="23">
        <f>SUM(C340:C342)</f>
        <v>167729.39000000001</v>
      </c>
      <c r="E342" s="31" t="s">
        <v>2</v>
      </c>
    </row>
    <row r="343" spans="1:5">
      <c r="A343" s="18"/>
      <c r="B343" s="5" t="s">
        <v>645</v>
      </c>
      <c r="C343" s="21">
        <v>194338.11</v>
      </c>
      <c r="D343" s="22"/>
    </row>
    <row r="344" spans="1:5">
      <c r="A344" s="18"/>
      <c r="B344" s="5" t="s">
        <v>646</v>
      </c>
      <c r="C344" s="21">
        <v>226.66</v>
      </c>
      <c r="D344" s="25"/>
    </row>
    <row r="345" spans="1:5">
      <c r="A345" s="18"/>
      <c r="B345" s="5" t="s">
        <v>647</v>
      </c>
      <c r="C345" s="21">
        <v>340252.11</v>
      </c>
      <c r="D345" s="25"/>
    </row>
    <row r="346" spans="1:5">
      <c r="A346" s="18"/>
      <c r="B346" s="5" t="s">
        <v>648</v>
      </c>
      <c r="C346" s="21">
        <v>-48394.400000000001</v>
      </c>
      <c r="D346" s="25"/>
    </row>
    <row r="347" spans="1:5">
      <c r="A347" s="18"/>
      <c r="B347" s="5" t="s">
        <v>649</v>
      </c>
      <c r="C347" s="21">
        <v>47562.63</v>
      </c>
      <c r="D347" s="23">
        <f>SUM(C343:C347)</f>
        <v>533985.11</v>
      </c>
      <c r="E347" s="31" t="s">
        <v>983</v>
      </c>
    </row>
    <row r="348" spans="1:5">
      <c r="A348" s="1" t="s">
        <v>650</v>
      </c>
      <c r="B348" s="17"/>
      <c r="C348" s="8">
        <v>701714.5</v>
      </c>
      <c r="D348" s="12"/>
    </row>
    <row r="349" spans="1:5">
      <c r="A349" s="1" t="s">
        <v>651</v>
      </c>
      <c r="B349" s="1" t="s">
        <v>652</v>
      </c>
      <c r="C349" s="20">
        <v>-49436.21</v>
      </c>
      <c r="D349" s="24">
        <f>SUM(C349)</f>
        <v>-49436.21</v>
      </c>
      <c r="E349" s="31" t="s">
        <v>3</v>
      </c>
    </row>
    <row r="350" spans="1:5">
      <c r="A350" s="18"/>
      <c r="B350" s="5" t="s">
        <v>653</v>
      </c>
      <c r="C350" s="21">
        <v>-6819.57</v>
      </c>
      <c r="D350" s="24">
        <f>SUM(C350)</f>
        <v>-6819.57</v>
      </c>
      <c r="E350" s="31" t="s">
        <v>4</v>
      </c>
    </row>
    <row r="351" spans="1:5">
      <c r="A351" s="1" t="s">
        <v>654</v>
      </c>
      <c r="B351" s="17"/>
      <c r="C351" s="8">
        <v>-56255.78</v>
      </c>
      <c r="D351" s="12"/>
    </row>
    <row r="352" spans="1:5">
      <c r="A352" s="2" t="s">
        <v>1021</v>
      </c>
      <c r="B352" s="19"/>
      <c r="C352" s="9">
        <v>-17510210.790000096</v>
      </c>
      <c r="D352" s="12"/>
    </row>
  </sheetData>
  <phoneticPr fontId="0" type="noConversion"/>
  <pageMargins left="0.75" right="0.75" top="1" bottom="1" header="0.5" footer="0.5"/>
  <pageSetup scale="70" fitToHeight="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COVINGTON</Witness>
  </documentManagement>
</p:properties>
</file>

<file path=customXml/itemProps1.xml><?xml version="1.0" encoding="utf-8"?>
<ds:datastoreItem xmlns:ds="http://schemas.openxmlformats.org/officeDocument/2006/customXml" ds:itemID="{80929162-9213-46F4-9C24-8E2FB3136C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922DED-3355-47D1-8106-175F89FA1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DCA31F-DE2F-4376-9DCE-34373B13188A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612a682-5ffb-4b9c-9555-017618935178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Balance Sheet Pg1</vt:lpstr>
      <vt:lpstr>Balance Sheet Pg2</vt:lpstr>
      <vt:lpstr>Income Statement </vt:lpstr>
      <vt:lpstr>Capital Structure</vt:lpstr>
      <vt:lpstr>BS Table</vt:lpstr>
      <vt:lpstr>IS Table</vt:lpstr>
      <vt:lpstr>'Balance Sheet Pg1'!Print_Area</vt:lpstr>
      <vt:lpstr>'Balance Sheet Pg2'!Print_Area</vt:lpstr>
      <vt:lpstr>'Capital Structure'!Print_Area</vt:lpstr>
      <vt:lpstr>'Income Statement '!Print_Area</vt:lpstr>
      <vt:lpstr>'IS Table'!Print_Area</vt:lpstr>
    </vt:vector>
  </TitlesOfParts>
  <Company>Cinergy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DEK Jurisdictional Financial Statements</dc:subject>
  <dc:creator>t95576</dc:creator>
  <cp:lastModifiedBy>Frisch, Adele M</cp:lastModifiedBy>
  <cp:lastPrinted>2018-04-17T20:13:02Z</cp:lastPrinted>
  <dcterms:created xsi:type="dcterms:W3CDTF">2002-07-26T19:57:45Z</dcterms:created>
  <dcterms:modified xsi:type="dcterms:W3CDTF">2018-04-17T20:13:07Z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0x010100A729F04082C32441BA3EBCE2BF6ACA4A</vt:lpwstr>
  </property>
</Properties>
</file>