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6" windowWidth="27792" windowHeight="13176"/>
  </bookViews>
  <sheets>
    <sheet name="Staff-DR-01-005" sheetId="1" r:id="rId1"/>
  </sheets>
  <definedNames>
    <definedName name="_xlnm.Print_Area" localSheetId="0">'Staff-DR-01-005'!$A$1:$I$28</definedName>
  </definedNames>
  <calcPr calcId="145621" iterate="1"/>
</workbook>
</file>

<file path=xl/calcChain.xml><?xml version="1.0" encoding="utf-8"?>
<calcChain xmlns="http://schemas.openxmlformats.org/spreadsheetml/2006/main">
  <c r="I11" i="1" l="1"/>
  <c r="G11" i="1"/>
  <c r="I10" i="1"/>
  <c r="I14" i="1" s="1"/>
  <c r="G10" i="1"/>
  <c r="G14" i="1" s="1"/>
  <c r="I16" i="1" l="1"/>
  <c r="G16" i="1"/>
  <c r="G18" i="1" s="1"/>
  <c r="I18" i="1" l="1"/>
  <c r="I19" i="1" l="1"/>
  <c r="I25" i="1" s="1"/>
  <c r="I27" i="1" s="1"/>
  <c r="I21" i="1"/>
  <c r="I23" i="1" s="1"/>
</calcChain>
</file>

<file path=xl/sharedStrings.xml><?xml version="1.0" encoding="utf-8"?>
<sst xmlns="http://schemas.openxmlformats.org/spreadsheetml/2006/main" count="24" uniqueCount="24">
  <si>
    <t>DUKE ENERGY KENTUCKY, INC.</t>
  </si>
  <si>
    <t>KyPSC Case No. 2018-00036</t>
  </si>
  <si>
    <t>GROSS REVENUE CONVERSION FACTOR</t>
  </si>
  <si>
    <t>Staff-DR-01-005 Attachment</t>
  </si>
  <si>
    <t>REFLECTING 35% FEDERAL INCOME TAX RATE</t>
  </si>
  <si>
    <t>Line</t>
  </si>
  <si>
    <t>No.</t>
  </si>
  <si>
    <t>Description</t>
  </si>
  <si>
    <t>Rates</t>
  </si>
  <si>
    <t>State</t>
  </si>
  <si>
    <t>Federal</t>
  </si>
  <si>
    <t>Operating Revenue</t>
  </si>
  <si>
    <t>Less: Uncollectible Expense</t>
  </si>
  <si>
    <t>Less: PSC Assessment</t>
  </si>
  <si>
    <t>Less: Production Activities Deduction State</t>
  </si>
  <si>
    <t>Income before State Income Tax</t>
  </si>
  <si>
    <t>State Apportionment Factor</t>
  </si>
  <si>
    <t>State Income Tax</t>
  </si>
  <si>
    <t>Income before Federal Income Tax</t>
  </si>
  <si>
    <t>Federal Income Tax</t>
  </si>
  <si>
    <t>Operating Income Percentage (Line 10 - Line 11)</t>
  </si>
  <si>
    <t>Gross Revenue Conversion FACTOR (Line 1 / Line 13)</t>
  </si>
  <si>
    <t>Composite Income Tax Rate (Line 8 + Line 11)</t>
  </si>
  <si>
    <t>Common Equity Gross-up (Line 1 / (1-Line17))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</si>
</sst>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%"/>
    <numFmt numFmtId="165" formatCode="0.0000000"/>
  </numFmts>
  <fonts count="4" x14ac:knownFonts="1">
    <font>
      <sz val="10"/>
      <color theme="1"/>
      <name val="Arial"/>
      <family val="2"/>
    </font>
    <font>
      <sz val="10"/>
      <name val="Times New Roman"/>
      <family val="1"/>
    </font>
    <font>
      <sz val="10"/>
      <name val="Arial"/>
      <family val="2"/>
    </font>
    <font>
      <sz val="12"/>
      <name val="Courier"/>
      <family val="3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18">
    <xf numFmtId="0" fontId="0" fillId="0" borderId="0" xfId="0"/>
    <xf numFmtId="0" fontId="2" fillId="0" borderId="0" xfId="1" applyFont="1" applyFill="1" applyAlignment="1" applyProtection="1">
      <alignment horizontal="left"/>
    </xf>
    <xf numFmtId="0" fontId="2" fillId="0" borderId="0" xfId="2" applyFont="1" applyFill="1"/>
    <xf numFmtId="0" fontId="2" fillId="0" borderId="0" xfId="2" applyFont="1" applyFill="1" applyBorder="1"/>
    <xf numFmtId="0" fontId="0" fillId="0" borderId="0" xfId="0" applyAlignment="1">
      <alignment horizontal="center"/>
    </xf>
    <xf numFmtId="164" fontId="0" fillId="0" borderId="0" xfId="0" applyNumberFormat="1"/>
    <xf numFmtId="0" fontId="0" fillId="0" borderId="0" xfId="0" applyFill="1"/>
    <xf numFmtId="164" fontId="0" fillId="0" borderId="2" xfId="0" applyNumberFormat="1" applyBorder="1"/>
    <xf numFmtId="0" fontId="2" fillId="0" borderId="0" xfId="0" applyFont="1" applyBorder="1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164" fontId="2" fillId="0" borderId="0" xfId="0" applyNumberFormat="1" applyFont="1"/>
    <xf numFmtId="164" fontId="2" fillId="0" borderId="0" xfId="0" applyNumberFormat="1" applyFont="1" applyFill="1"/>
    <xf numFmtId="0" fontId="2" fillId="0" borderId="0" xfId="0" applyFont="1" applyFill="1"/>
    <xf numFmtId="164" fontId="2" fillId="0" borderId="1" xfId="0" applyNumberFormat="1" applyFont="1" applyBorder="1"/>
    <xf numFmtId="164" fontId="2" fillId="0" borderId="2" xfId="0" applyNumberFormat="1" applyFont="1" applyBorder="1"/>
    <xf numFmtId="165" fontId="2" fillId="0" borderId="2" xfId="0" applyNumberFormat="1" applyFont="1" applyBorder="1"/>
  </cellXfs>
  <cellStyles count="3">
    <cellStyle name="Normal" xfId="0" builtinId="0"/>
    <cellStyle name="Normal_KPSC GAS SFRs-Forward Looking" xfId="1"/>
    <cellStyle name="Normal_SCH_D2.10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8"/>
  <sheetViews>
    <sheetView tabSelected="1" workbookViewId="0">
      <selection activeCell="G3" sqref="G3"/>
    </sheetView>
  </sheetViews>
  <sheetFormatPr defaultRowHeight="13.2" x14ac:dyDescent="0.25"/>
  <cols>
    <col min="1" max="1" width="6.6640625" customWidth="1"/>
    <col min="2" max="2" width="1.109375" customWidth="1"/>
    <col min="3" max="3" width="48" customWidth="1"/>
    <col min="4" max="4" width="1.33203125" customWidth="1"/>
    <col min="5" max="5" width="13.109375" customWidth="1"/>
    <col min="6" max="6" width="1.6640625" customWidth="1"/>
    <col min="7" max="7" width="12.33203125" customWidth="1"/>
    <col min="8" max="8" width="1.6640625" customWidth="1"/>
    <col min="9" max="9" width="12.88671875" customWidth="1"/>
  </cols>
  <sheetData>
    <row r="1" spans="1:9" x14ac:dyDescent="0.25">
      <c r="A1" s="1" t="s">
        <v>0</v>
      </c>
      <c r="B1" s="8"/>
      <c r="C1" s="9"/>
      <c r="D1" s="8"/>
      <c r="E1" s="9"/>
      <c r="F1" s="8"/>
      <c r="G1" s="9" t="s">
        <v>1</v>
      </c>
      <c r="H1" s="8"/>
      <c r="I1" s="9"/>
    </row>
    <row r="2" spans="1:9" x14ac:dyDescent="0.25">
      <c r="A2" s="1" t="s">
        <v>2</v>
      </c>
      <c r="B2" s="8"/>
      <c r="C2" s="9"/>
      <c r="D2" s="8"/>
      <c r="E2" s="9"/>
      <c r="F2" s="8"/>
      <c r="G2" s="2" t="s">
        <v>3</v>
      </c>
      <c r="H2" s="3"/>
      <c r="I2" s="9"/>
    </row>
    <row r="3" spans="1:9" x14ac:dyDescent="0.25">
      <c r="A3" s="1" t="s">
        <v>4</v>
      </c>
      <c r="B3" s="8"/>
      <c r="C3" s="9"/>
      <c r="D3" s="8"/>
      <c r="E3" s="9"/>
      <c r="F3" s="8"/>
      <c r="G3" s="9"/>
      <c r="H3" s="8"/>
      <c r="I3" s="9"/>
    </row>
    <row r="4" spans="1:9" x14ac:dyDescent="0.25">
      <c r="A4" s="9"/>
      <c r="B4" s="9"/>
      <c r="C4" s="9"/>
      <c r="D4" s="9"/>
      <c r="E4" s="9"/>
      <c r="F4" s="9"/>
      <c r="G4" s="9"/>
      <c r="H4" s="9"/>
      <c r="I4" s="9"/>
    </row>
    <row r="5" spans="1:9" x14ac:dyDescent="0.25">
      <c r="A5" s="9"/>
      <c r="B5" s="9"/>
      <c r="C5" s="9"/>
      <c r="D5" s="9"/>
      <c r="E5" s="9"/>
      <c r="F5" s="9"/>
      <c r="G5" s="9"/>
      <c r="H5" s="9"/>
      <c r="I5" s="9"/>
    </row>
    <row r="6" spans="1:9" x14ac:dyDescent="0.25">
      <c r="A6" s="10" t="s">
        <v>5</v>
      </c>
      <c r="B6" s="9"/>
      <c r="C6" s="9"/>
      <c r="D6" s="9"/>
      <c r="E6" s="9"/>
      <c r="F6" s="9"/>
      <c r="G6" s="9"/>
      <c r="H6" s="9"/>
      <c r="I6" s="9"/>
    </row>
    <row r="7" spans="1:9" x14ac:dyDescent="0.25">
      <c r="A7" s="11" t="s">
        <v>6</v>
      </c>
      <c r="B7" s="9"/>
      <c r="C7" s="11" t="s">
        <v>7</v>
      </c>
      <c r="D7" s="9"/>
      <c r="E7" s="11" t="s">
        <v>8</v>
      </c>
      <c r="F7" s="10"/>
      <c r="G7" s="11" t="s">
        <v>9</v>
      </c>
      <c r="H7" s="10"/>
      <c r="I7" s="11" t="s">
        <v>10</v>
      </c>
    </row>
    <row r="8" spans="1:9" x14ac:dyDescent="0.25">
      <c r="A8" s="9"/>
      <c r="B8" s="9"/>
      <c r="C8" s="9"/>
      <c r="D8" s="9"/>
      <c r="E8" s="9"/>
      <c r="F8" s="9"/>
      <c r="G8" s="9"/>
      <c r="H8" s="9"/>
      <c r="I8" s="9"/>
    </row>
    <row r="9" spans="1:9" x14ac:dyDescent="0.25">
      <c r="A9" s="10">
        <v>1</v>
      </c>
      <c r="B9" s="9"/>
      <c r="C9" s="9" t="s">
        <v>11</v>
      </c>
      <c r="D9" s="9"/>
      <c r="E9" s="9"/>
      <c r="F9" s="9"/>
      <c r="G9" s="12">
        <v>1</v>
      </c>
      <c r="H9" s="12"/>
      <c r="I9" s="12">
        <v>1</v>
      </c>
    </row>
    <row r="10" spans="1:9" x14ac:dyDescent="0.25">
      <c r="A10" s="10">
        <v>2</v>
      </c>
      <c r="B10" s="9"/>
      <c r="C10" s="9" t="s">
        <v>12</v>
      </c>
      <c r="D10" s="9"/>
      <c r="E10" s="13">
        <v>0</v>
      </c>
      <c r="F10" s="9"/>
      <c r="G10" s="13">
        <f>E10</f>
        <v>0</v>
      </c>
      <c r="H10" s="13"/>
      <c r="I10" s="13">
        <f>E10</f>
        <v>0</v>
      </c>
    </row>
    <row r="11" spans="1:9" x14ac:dyDescent="0.25">
      <c r="A11" s="10">
        <v>3</v>
      </c>
      <c r="B11" s="9"/>
      <c r="C11" s="9" t="s">
        <v>13</v>
      </c>
      <c r="D11" s="9"/>
      <c r="E11" s="13">
        <v>1.9959999999999999E-3</v>
      </c>
      <c r="F11" s="9"/>
      <c r="G11" s="13">
        <f>E11</f>
        <v>1.9959999999999999E-3</v>
      </c>
      <c r="H11" s="13"/>
      <c r="I11" s="13">
        <f>E11</f>
        <v>1.9959999999999999E-3</v>
      </c>
    </row>
    <row r="12" spans="1:9" x14ac:dyDescent="0.25">
      <c r="A12" s="10">
        <v>4</v>
      </c>
      <c r="B12" s="9"/>
      <c r="C12" s="9" t="s">
        <v>14</v>
      </c>
      <c r="D12" s="9"/>
      <c r="E12" s="9"/>
      <c r="F12" s="9"/>
      <c r="G12" s="12">
        <v>0</v>
      </c>
      <c r="H12" s="12"/>
      <c r="I12" s="12">
        <v>0</v>
      </c>
    </row>
    <row r="13" spans="1:9" x14ac:dyDescent="0.25">
      <c r="A13" s="10">
        <v>5</v>
      </c>
      <c r="B13" s="9"/>
      <c r="C13" s="9"/>
      <c r="D13" s="9"/>
      <c r="E13" s="9"/>
      <c r="F13" s="9"/>
      <c r="G13" s="9"/>
      <c r="H13" s="9"/>
      <c r="I13" s="9"/>
    </row>
    <row r="14" spans="1:9" x14ac:dyDescent="0.25">
      <c r="A14" s="10">
        <v>6</v>
      </c>
      <c r="B14" s="9"/>
      <c r="C14" s="9" t="s">
        <v>15</v>
      </c>
      <c r="D14" s="9"/>
      <c r="E14" s="12"/>
      <c r="F14" s="12"/>
      <c r="G14" s="12">
        <f>G9-G10-G11-G12</f>
        <v>0.998004</v>
      </c>
      <c r="H14" s="12"/>
      <c r="I14" s="12">
        <f>I9-I10-I11-I12</f>
        <v>0.998004</v>
      </c>
    </row>
    <row r="15" spans="1:9" x14ac:dyDescent="0.25">
      <c r="A15" s="10">
        <v>7</v>
      </c>
      <c r="B15" s="9"/>
      <c r="C15" s="14" t="s">
        <v>16</v>
      </c>
      <c r="D15" s="14"/>
      <c r="E15" s="13">
        <v>0.89086699999999996</v>
      </c>
      <c r="F15" s="13"/>
      <c r="G15" s="13"/>
      <c r="H15" s="13"/>
      <c r="I15" s="13"/>
    </row>
    <row r="16" spans="1:9" x14ac:dyDescent="0.25">
      <c r="A16" s="10">
        <v>8</v>
      </c>
      <c r="B16" s="9"/>
      <c r="C16" s="9" t="s">
        <v>17</v>
      </c>
      <c r="D16" s="9"/>
      <c r="E16" s="12">
        <v>0.06</v>
      </c>
      <c r="F16" s="12"/>
      <c r="G16" s="15">
        <f>ROUND(G14*E15*E16,9)</f>
        <v>5.3345330000000003E-2</v>
      </c>
      <c r="H16" s="12"/>
      <c r="I16" s="15">
        <f>ROUND(I14*E15*E16,9)</f>
        <v>5.3345330000000003E-2</v>
      </c>
    </row>
    <row r="17" spans="1:9" x14ac:dyDescent="0.25">
      <c r="A17" s="10">
        <v>9</v>
      </c>
      <c r="B17" s="9"/>
      <c r="C17" s="9"/>
      <c r="D17" s="9"/>
      <c r="E17" s="12"/>
      <c r="F17" s="12"/>
      <c r="G17" s="12"/>
      <c r="H17" s="12"/>
      <c r="I17" s="12"/>
    </row>
    <row r="18" spans="1:9" x14ac:dyDescent="0.25">
      <c r="A18" s="10">
        <v>10</v>
      </c>
      <c r="B18" s="9"/>
      <c r="C18" s="9" t="s">
        <v>18</v>
      </c>
      <c r="D18" s="9"/>
      <c r="E18" s="12"/>
      <c r="F18" s="12"/>
      <c r="G18" s="12">
        <f>G14-G16</f>
        <v>0.94465867000000003</v>
      </c>
      <c r="H18" s="12"/>
      <c r="I18" s="12">
        <f>I14-I16</f>
        <v>0.94465867000000003</v>
      </c>
    </row>
    <row r="19" spans="1:9" ht="13.8" thickBot="1" x14ac:dyDescent="0.3">
      <c r="A19" s="10">
        <v>11</v>
      </c>
      <c r="B19" s="9"/>
      <c r="C19" s="9" t="s">
        <v>19</v>
      </c>
      <c r="D19" s="9"/>
      <c r="E19" s="12">
        <v>0.35</v>
      </c>
      <c r="F19" s="12"/>
      <c r="G19" s="12"/>
      <c r="H19" s="12"/>
      <c r="I19" s="16">
        <f>ROUND(I18*E19,9)</f>
        <v>0.330630535</v>
      </c>
    </row>
    <row r="20" spans="1:9" ht="13.8" thickTop="1" x14ac:dyDescent="0.25">
      <c r="A20" s="10">
        <v>12</v>
      </c>
      <c r="B20" s="9"/>
      <c r="C20" s="9"/>
      <c r="D20" s="9"/>
      <c r="E20" s="12"/>
      <c r="F20" s="12"/>
      <c r="G20" s="12"/>
      <c r="H20" s="12"/>
      <c r="I20" s="12"/>
    </row>
    <row r="21" spans="1:9" ht="13.8" thickBot="1" x14ac:dyDescent="0.3">
      <c r="A21" s="10">
        <v>13</v>
      </c>
      <c r="B21" s="9"/>
      <c r="C21" s="9" t="s">
        <v>20</v>
      </c>
      <c r="D21" s="9"/>
      <c r="E21" s="12"/>
      <c r="F21" s="12"/>
      <c r="G21" s="12"/>
      <c r="H21" s="12"/>
      <c r="I21" s="16">
        <f>I18-I19</f>
        <v>0.61402813500000009</v>
      </c>
    </row>
    <row r="22" spans="1:9" ht="13.8" thickTop="1" x14ac:dyDescent="0.25">
      <c r="A22" s="10">
        <v>14</v>
      </c>
      <c r="B22" s="9"/>
      <c r="C22" s="9"/>
      <c r="D22" s="9"/>
      <c r="E22" s="9"/>
      <c r="F22" s="9"/>
      <c r="G22" s="9"/>
      <c r="H22" s="9"/>
      <c r="I22" s="9"/>
    </row>
    <row r="23" spans="1:9" ht="13.8" thickBot="1" x14ac:dyDescent="0.3">
      <c r="A23" s="10">
        <v>15</v>
      </c>
      <c r="B23" s="9"/>
      <c r="C23" s="9" t="s">
        <v>21</v>
      </c>
      <c r="D23" s="9"/>
      <c r="E23" s="9"/>
      <c r="F23" s="9"/>
      <c r="G23" s="9"/>
      <c r="H23" s="9"/>
      <c r="I23" s="17">
        <f>ROUND(I9/I21,9)</f>
        <v>1.628589869</v>
      </c>
    </row>
    <row r="24" spans="1:9" ht="13.8" thickTop="1" x14ac:dyDescent="0.25">
      <c r="A24" s="4">
        <v>16</v>
      </c>
    </row>
    <row r="25" spans="1:9" ht="13.8" thickBot="1" x14ac:dyDescent="0.3">
      <c r="A25" s="4">
        <v>17</v>
      </c>
      <c r="C25" s="6" t="s">
        <v>22</v>
      </c>
      <c r="I25" s="7">
        <f>I16+I19</f>
        <v>0.38397586500000003</v>
      </c>
    </row>
    <row r="26" spans="1:9" ht="13.8" thickTop="1" x14ac:dyDescent="0.25">
      <c r="A26" s="4">
        <v>18</v>
      </c>
      <c r="I26" s="5"/>
    </row>
    <row r="27" spans="1:9" ht="13.8" thickBot="1" x14ac:dyDescent="0.3">
      <c r="A27" s="4">
        <v>19</v>
      </c>
      <c r="C27" t="s">
        <v>23</v>
      </c>
      <c r="I27" s="7">
        <f>ROUND(1/(1-I25),9)</f>
        <v>1.623313022</v>
      </c>
    </row>
    <row r="28" spans="1:9" ht="13.8" thickTop="1" x14ac:dyDescent="0.25"/>
  </sheetData>
  <pageMargins left="1" right="1" top="1" bottom="0.75" header="0.3" footer="0.3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729F04082C32441BA3EBCE2BF6ACA4A" ma:contentTypeVersion="3" ma:contentTypeDescription="Create a new document." ma:contentTypeScope="" ma:versionID="c4010e9f6a2a9a383e2a3d9c3a308c1b">
  <xsd:schema xmlns:xsd="http://www.w3.org/2001/XMLSchema" xmlns:xs="http://www.w3.org/2001/XMLSchema" xmlns:p="http://schemas.microsoft.com/office/2006/metadata/properties" xmlns:ns2="2612a682-5ffb-4b9c-9555-017618935178" targetNamespace="http://schemas.microsoft.com/office/2006/metadata/properties" ma:root="true" ma:fieldsID="2c1595c5893a7ebd09af7663f216d573" ns2:_="">
    <xsd:import namespace="2612a682-5ffb-4b9c-9555-017618935178"/>
    <xsd:element name="properties">
      <xsd:complexType>
        <xsd:sequence>
          <xsd:element name="documentManagement">
            <xsd:complexType>
              <xsd:all>
                <xsd:element ref="ns2:Witnes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612a682-5ffb-4b9c-9555-017618935178" elementFormDefault="qualified">
    <xsd:import namespace="http://schemas.microsoft.com/office/2006/documentManagement/types"/>
    <xsd:import namespace="http://schemas.microsoft.com/office/infopath/2007/PartnerControls"/>
    <xsd:element name="Witness" ma:index="9" nillable="true" ma:displayName="Witness" ma:internalName="Witness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 ma:index="8" ma:displayName="Subject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Witness xmlns="2612a682-5ffb-4b9c-9555-017618935178">LAWLER</Witness>
  </documentManagement>
</p:properties>
</file>

<file path=customXml/itemProps1.xml><?xml version="1.0" encoding="utf-8"?>
<ds:datastoreItem xmlns:ds="http://schemas.openxmlformats.org/officeDocument/2006/customXml" ds:itemID="{1D814D28-4A51-45B1-9D07-F42A2B6F211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39EB457-C777-4CAA-8FF0-DC361971C32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612a682-5ffb-4b9c-9555-01761893517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3FDD2F4-EEE6-4B8A-996E-CC27465862C1}">
  <ds:schemaRefs>
    <ds:schemaRef ds:uri="http://purl.org/dc/dcmitype/"/>
    <ds:schemaRef ds:uri="http://schemas.microsoft.com/office/2006/documentManagement/types"/>
    <ds:schemaRef ds:uri="http://schemas.microsoft.com/office/2006/metadata/properties"/>
    <ds:schemaRef ds:uri="2612a682-5ffb-4b9c-9555-017618935178"/>
    <ds:schemaRef ds:uri="http://purl.org/dc/terms/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Staff-DR-01-005</vt:lpstr>
      <vt:lpstr>'Staff-DR-01-005'!Print_Area</vt:lpstr>
    </vt:vector>
  </TitlesOfParts>
  <Company>Duke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Staff-DR-01-005 Attachment</dc:title>
  <dc:subject>GRCT at 35% FIT</dc:subject>
  <dc:creator>Heitkamp, Douglas James</dc:creator>
  <cp:lastModifiedBy>Frisch, Adele M</cp:lastModifiedBy>
  <cp:lastPrinted>2018-04-17T20:19:36Z</cp:lastPrinted>
  <dcterms:created xsi:type="dcterms:W3CDTF">2018-04-17T13:30:03Z</dcterms:created>
  <dcterms:modified xsi:type="dcterms:W3CDTF">2018-04-17T20:19:38Z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0x010100A729F04082C32441BA3EBCE2BF6ACA4A</vt:lpwstr>
  </property>
</Properties>
</file>