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201800034  KIUC Complaint Tax Cuts and Jobs Act/"/>
    </mc:Choice>
  </mc:AlternateContent>
  <bookViews>
    <workbookView xWindow="0" yWindow="0" windowWidth="25200" windowHeight="11985"/>
  </bookViews>
  <sheets>
    <sheet name="BASE CREDIT IMPACTS" sheetId="4" r:id="rId1"/>
  </sheet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1" localSheetId="0" hidden="1">#REF!</definedName>
    <definedName name="__123Graph_1" hidden="1">#REF!</definedName>
    <definedName name="__123Graph_2" localSheetId="0" hidden="1">#REF!</definedName>
    <definedName name="__123Graph_2" hidden="1">#REF!</definedName>
    <definedName name="__123Graph_3" localSheetId="0" hidden="1">#REF!</definedName>
    <definedName name="__123Graph_3" hidden="1">#REF!</definedName>
    <definedName name="__123Graph_4" localSheetId="0" hidden="1">#REF!</definedName>
    <definedName name="__123Graph_4" hidden="1">#REF!</definedName>
    <definedName name="__123Graph_5" localSheetId="0" hidden="1">#REF!</definedName>
    <definedName name="__123Graph_5" hidden="1">#REF!</definedName>
    <definedName name="__123Graph_6" localSheetId="0" hidden="1">#REF!</definedName>
    <definedName name="__123Graph_6" hidden="1">#REF!</definedName>
    <definedName name="__123Graph_8" localSheetId="0" hidden="1">#REF!</definedName>
    <definedName name="__123Graph_8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'BASE CREDIT IMPACTS'!$A$1:$F$36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29" i="4" l="1"/>
  <c r="D29" i="4"/>
  <c r="D17" i="4"/>
  <c r="C17" i="4"/>
  <c r="E15" i="4"/>
  <c r="D15" i="4"/>
  <c r="C15" i="4"/>
  <c r="F13" i="4"/>
  <c r="F17" i="4" l="1"/>
  <c r="F15" i="4"/>
  <c r="E21" i="4" l="1"/>
  <c r="E23" i="4" s="1"/>
  <c r="D21" i="4" l="1"/>
  <c r="D23" i="4" s="1"/>
  <c r="E27" i="4"/>
  <c r="E25" i="4"/>
  <c r="C21" i="4" l="1"/>
  <c r="C23" i="4" s="1"/>
  <c r="C27" i="4"/>
  <c r="F27" i="4" s="1"/>
  <c r="F19" i="4"/>
  <c r="C25" i="4" l="1"/>
  <c r="D25" i="4"/>
  <c r="F21" i="4" l="1"/>
  <c r="F25" i="4" l="1"/>
  <c r="F23" i="4"/>
  <c r="F31" i="4" l="1"/>
  <c r="C29" i="4"/>
  <c r="F29" i="4" s="1"/>
</calcChain>
</file>

<file path=xl/sharedStrings.xml><?xml version="1.0" encoding="utf-8"?>
<sst xmlns="http://schemas.openxmlformats.org/spreadsheetml/2006/main" count="35" uniqueCount="32">
  <si>
    <t>LINE NO.</t>
  </si>
  <si>
    <t>DESCRIPTION</t>
  </si>
  <si>
    <t>$</t>
  </si>
  <si>
    <t>KENTUCKY UTILITIES COMPANY</t>
  </si>
  <si>
    <t>LOUISVILLE GAS AND ELECTRIC COMPANY</t>
  </si>
  <si>
    <t>PAGE 1 OF 1</t>
  </si>
  <si>
    <t>KU</t>
  </si>
  <si>
    <t>LG&amp;E-ELECTRIC</t>
  </si>
  <si>
    <t>LG&amp;E-GAS</t>
  </si>
  <si>
    <t>BASE RATE CREDIT MECHANISM</t>
  </si>
  <si>
    <t>CASE NO. 2018-00034</t>
  </si>
  <si>
    <t>OTHER CAPITALIZATION IMPACTS (JAN18-APR19)</t>
  </si>
  <si>
    <t>TOTAL BASE RATE CREDITS</t>
  </si>
  <si>
    <t>ATTACHMENT TO RESPONSE TO KIUC POST HEARING QUESTION NO. 1</t>
  </si>
  <si>
    <t>BLAKE</t>
  </si>
  <si>
    <t>(1)</t>
  </si>
  <si>
    <t>(2)</t>
  </si>
  <si>
    <t>KPSC PER REVISED REHEARING EXHIBITS (SUM OF 4 - 7)</t>
  </si>
  <si>
    <t>COMPANY AS FILED (OFFER AND ACCEPTANCE OF SATISFACTION)</t>
  </si>
  <si>
    <t>KPSC PER MARCH 20 ORDER (SUM OF 8 - 9)</t>
  </si>
  <si>
    <t>PER STAFF REHEARING EXHIBIT 7</t>
  </si>
  <si>
    <t>(3)</t>
  </si>
  <si>
    <t>UPDATED COMPOSITE TAX RATE IMPACT (1)</t>
  </si>
  <si>
    <t>UPDATED COST OF DEBT IMPACT (2)</t>
  </si>
  <si>
    <t>COMPANY UPDATED (SUM OF 1 - 3)</t>
  </si>
  <si>
    <t>USING UPDATED COMPOSITE TAX RATE PER EXHIBIT KWB-3 OF BLAKE REHEARING TESTIMONY</t>
  </si>
  <si>
    <t>COST OF DEBT IMPACT (3)</t>
  </si>
  <si>
    <t>USING CURRENT INTEREST RATES PER REHEARING EXHIBIT KWB-4 OF BLAKE REHEARING TESTIMONY COMPARED TO OFFER AND ACCEPTANCE INTEREST RATES</t>
  </si>
  <si>
    <t>(4)</t>
  </si>
  <si>
    <t>KPSC CORRECTIONS (4)</t>
  </si>
  <si>
    <t>USING CURRENT INTEREST RATES PER REHEARING EXHIBIT KWB-4 OF BLAKE REHEARING TESTIMONY COMPARED TO CASE NOS. 2016-00370 AND 2016-00371 INTEREST RATES</t>
  </si>
  <si>
    <t>TCJA CAPITALIZATION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</si>
</sst>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0;###0"/>
  </numFmts>
  <fonts count="6" x14ac:knownFonts="1">
    <font>
      <sz val="10"/>
      <name val="Arial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164" fontId="2" fillId="0" borderId="0" xfId="2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Border="1"/>
    <xf numFmtId="43" fontId="2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0" fontId="2" fillId="0" borderId="0" xfId="1" quotePrefix="1" applyFont="1" applyFill="1" applyBorder="1" applyAlignment="1">
      <alignment horizontal="left"/>
    </xf>
    <xf numFmtId="0" fontId="2" fillId="0" borderId="0" xfId="1" quotePrefix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wrapText="1"/>
    </xf>
    <xf numFmtId="164" fontId="4" fillId="0" borderId="0" xfId="2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 vertical="top"/>
    </xf>
    <xf numFmtId="0" fontId="5" fillId="0" borderId="0" xfId="0" applyFont="1" applyBorder="1"/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Comma 86" xfId="2"/>
    <cellStyle name="Normal" xfId="0" builtinId="0"/>
    <cellStyle name="Normal 4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tabSelected="1" zoomScale="85" zoomScaleNormal="85" workbookViewId="0">
      <selection activeCell="B21" sqref="B21"/>
    </sheetView>
  </sheetViews>
  <sheetFormatPr defaultRowHeight="12.75" x14ac:dyDescent="0.2"/>
  <cols>
    <col min="1" max="1" width="6.85546875" style="1" customWidth="1"/>
    <col min="2" max="2" width="76.28515625" style="1" customWidth="1"/>
    <col min="3" max="6" width="20.7109375" style="1" customWidth="1"/>
    <col min="7" max="7" width="1.85546875" style="1" customWidth="1"/>
    <col min="8" max="16384" width="9.140625" style="1"/>
  </cols>
  <sheetData>
    <row r="1" spans="1:6" ht="20.100000000000001" customHeight="1" x14ac:dyDescent="0.2">
      <c r="F1" s="2" t="s">
        <v>13</v>
      </c>
    </row>
    <row r="2" spans="1:6" ht="20.100000000000001" customHeight="1" x14ac:dyDescent="0.2">
      <c r="F2" s="2" t="s">
        <v>5</v>
      </c>
    </row>
    <row r="3" spans="1:6" ht="20.100000000000001" customHeight="1" x14ac:dyDescent="0.2">
      <c r="F3" s="2" t="s">
        <v>14</v>
      </c>
    </row>
    <row r="4" spans="1:6" s="3" customFormat="1" ht="20.100000000000001" customHeight="1" x14ac:dyDescent="0.2">
      <c r="A4" s="22" t="s">
        <v>3</v>
      </c>
      <c r="B4" s="22"/>
      <c r="C4" s="22"/>
      <c r="D4" s="22"/>
      <c r="E4" s="22"/>
      <c r="F4" s="22"/>
    </row>
    <row r="5" spans="1:6" s="3" customFormat="1" ht="20.100000000000001" customHeight="1" x14ac:dyDescent="0.2">
      <c r="A5" s="22" t="s">
        <v>4</v>
      </c>
      <c r="B5" s="22"/>
      <c r="C5" s="22"/>
      <c r="D5" s="22"/>
      <c r="E5" s="22"/>
      <c r="F5" s="22"/>
    </row>
    <row r="6" spans="1:6" s="3" customFormat="1" ht="20.100000000000001" customHeight="1" x14ac:dyDescent="0.2">
      <c r="A6" s="22" t="s">
        <v>10</v>
      </c>
      <c r="B6" s="22"/>
      <c r="C6" s="22"/>
      <c r="D6" s="22"/>
      <c r="E6" s="22"/>
      <c r="F6" s="22"/>
    </row>
    <row r="7" spans="1:6" s="3" customFormat="1" ht="20.100000000000001" customHeight="1" x14ac:dyDescent="0.2">
      <c r="A7" s="23" t="s">
        <v>9</v>
      </c>
      <c r="B7" s="23"/>
      <c r="C7" s="23"/>
      <c r="D7" s="23"/>
      <c r="E7" s="23"/>
      <c r="F7" s="23"/>
    </row>
    <row r="8" spans="1:6" s="3" customFormat="1" ht="20.100000000000001" customHeight="1" x14ac:dyDescent="0.2">
      <c r="D8" s="2"/>
      <c r="E8" s="2"/>
    </row>
    <row r="9" spans="1:6" s="3" customFormat="1" ht="19.5" customHeight="1" x14ac:dyDescent="0.2"/>
    <row r="10" spans="1:6" ht="39.75" customHeight="1" x14ac:dyDescent="0.2">
      <c r="A10" s="4" t="s">
        <v>0</v>
      </c>
      <c r="B10" s="4" t="s">
        <v>1</v>
      </c>
      <c r="C10" s="4" t="s">
        <v>6</v>
      </c>
      <c r="D10" s="4" t="s">
        <v>7</v>
      </c>
      <c r="E10" s="4" t="s">
        <v>8</v>
      </c>
      <c r="F10" s="4" t="s">
        <v>12</v>
      </c>
    </row>
    <row r="11" spans="1:6" ht="18.95" customHeight="1" x14ac:dyDescent="0.2">
      <c r="A11" s="5"/>
      <c r="B11" s="6"/>
      <c r="C11" s="7" t="s">
        <v>2</v>
      </c>
      <c r="D11" s="7" t="s">
        <v>2</v>
      </c>
      <c r="E11" s="7" t="s">
        <v>2</v>
      </c>
      <c r="F11" s="7" t="s">
        <v>2</v>
      </c>
    </row>
    <row r="12" spans="1:6" ht="18.95" customHeight="1" x14ac:dyDescent="0.2">
      <c r="A12" s="5"/>
      <c r="B12" s="8"/>
      <c r="C12" s="9"/>
      <c r="D12" s="9"/>
      <c r="E12" s="9"/>
      <c r="F12" s="9"/>
    </row>
    <row r="13" spans="1:6" s="20" customFormat="1" ht="18.95" customHeight="1" x14ac:dyDescent="0.2">
      <c r="A13" s="17">
        <v>1</v>
      </c>
      <c r="B13" s="18" t="s">
        <v>18</v>
      </c>
      <c r="C13" s="19">
        <v>-70180255</v>
      </c>
      <c r="D13" s="19">
        <v>-48993021</v>
      </c>
      <c r="E13" s="19">
        <v>-16299321</v>
      </c>
      <c r="F13" s="19">
        <f>SUM(C13:E13)</f>
        <v>-135472597</v>
      </c>
    </row>
    <row r="14" spans="1:6" ht="18.95" customHeight="1" x14ac:dyDescent="0.2">
      <c r="A14" s="10"/>
      <c r="B14" s="8"/>
      <c r="C14" s="9"/>
      <c r="D14" s="9"/>
      <c r="E14" s="9"/>
      <c r="F14" s="9"/>
    </row>
    <row r="15" spans="1:6" ht="18.95" customHeight="1" x14ac:dyDescent="0.2">
      <c r="A15" s="10">
        <v>2</v>
      </c>
      <c r="B15" s="8" t="s">
        <v>22</v>
      </c>
      <c r="C15" s="9">
        <f>-70760872-C13</f>
        <v>-580617</v>
      </c>
      <c r="D15" s="9">
        <f>-49280855-D13</f>
        <v>-287834</v>
      </c>
      <c r="E15" s="9">
        <f>-16381197-E13</f>
        <v>-81876</v>
      </c>
      <c r="F15" s="9">
        <f>SUM(C15:E15)</f>
        <v>-950327</v>
      </c>
    </row>
    <row r="16" spans="1:6" ht="18.95" customHeight="1" x14ac:dyDescent="0.2">
      <c r="A16" s="10"/>
      <c r="B16" s="8"/>
      <c r="C16" s="9"/>
      <c r="D16" s="9"/>
      <c r="E16" s="9"/>
      <c r="F16" s="9"/>
    </row>
    <row r="17" spans="1:8" ht="18.95" customHeight="1" x14ac:dyDescent="0.2">
      <c r="A17" s="10">
        <v>3</v>
      </c>
      <c r="B17" s="12" t="s">
        <v>23</v>
      </c>
      <c r="C17" s="9">
        <f>-71646427-C15-C13</f>
        <v>-885555</v>
      </c>
      <c r="D17" s="9">
        <f>-50506829-D15-D13</f>
        <v>-1225974</v>
      </c>
      <c r="E17" s="9">
        <f>-16726767-E15-E13</f>
        <v>-345570</v>
      </c>
      <c r="F17" s="9">
        <f>SUM(C17:E17)</f>
        <v>-2457099</v>
      </c>
    </row>
    <row r="18" spans="1:8" ht="18.95" customHeight="1" x14ac:dyDescent="0.2">
      <c r="A18" s="10"/>
      <c r="B18" s="8"/>
      <c r="C18" s="9"/>
      <c r="D18" s="9"/>
      <c r="E18" s="9"/>
      <c r="F18" s="9"/>
    </row>
    <row r="19" spans="1:8" s="20" customFormat="1" ht="18.95" customHeight="1" x14ac:dyDescent="0.2">
      <c r="A19" s="17">
        <v>4</v>
      </c>
      <c r="B19" s="18" t="s">
        <v>24</v>
      </c>
      <c r="C19" s="19">
        <v>-71646427</v>
      </c>
      <c r="D19" s="19">
        <v>-50506829</v>
      </c>
      <c r="E19" s="19">
        <v>-16726767</v>
      </c>
      <c r="F19" s="19">
        <f>SUM(C19:E19)</f>
        <v>-138880023</v>
      </c>
    </row>
    <row r="20" spans="1:8" ht="18.95" customHeight="1" x14ac:dyDescent="0.2">
      <c r="A20" s="10"/>
      <c r="B20" s="8"/>
      <c r="C20" s="9"/>
      <c r="D20" s="9"/>
      <c r="E20" s="9"/>
      <c r="F20" s="9"/>
    </row>
    <row r="21" spans="1:8" ht="18.95" customHeight="1" x14ac:dyDescent="0.2">
      <c r="A21" s="10">
        <v>5</v>
      </c>
      <c r="B21" s="8" t="s">
        <v>31</v>
      </c>
      <c r="C21" s="9">
        <f>-77013205-C19</f>
        <v>-5366778</v>
      </c>
      <c r="D21" s="9">
        <f>-54375934-D19</f>
        <v>-3869105</v>
      </c>
      <c r="E21" s="9">
        <f>-17414281-E19</f>
        <v>-687514</v>
      </c>
      <c r="F21" s="9">
        <f>SUM(C21:E21)</f>
        <v>-9923397</v>
      </c>
    </row>
    <row r="22" spans="1:8" ht="18.95" customHeight="1" x14ac:dyDescent="0.2">
      <c r="A22" s="10"/>
      <c r="B22" s="8"/>
      <c r="C22" s="9"/>
      <c r="D22" s="9"/>
      <c r="E22" s="9"/>
      <c r="F22" s="9"/>
    </row>
    <row r="23" spans="1:8" ht="18.95" customHeight="1" x14ac:dyDescent="0.2">
      <c r="A23" s="10">
        <v>6</v>
      </c>
      <c r="B23" s="12" t="s">
        <v>11</v>
      </c>
      <c r="C23" s="9">
        <f>-82162879-C19-C21</f>
        <v>-5149674</v>
      </c>
      <c r="D23" s="9">
        <f>-56891489-D21-D19</f>
        <v>-2515555</v>
      </c>
      <c r="E23" s="9">
        <f>-15900521-E19-E21</f>
        <v>1513760</v>
      </c>
      <c r="F23" s="9">
        <f>SUM(C23:E23)</f>
        <v>-6151469</v>
      </c>
      <c r="H23" s="9"/>
    </row>
    <row r="24" spans="1:8" ht="18.95" customHeight="1" x14ac:dyDescent="0.2">
      <c r="A24" s="10"/>
      <c r="B24" s="12"/>
      <c r="C24" s="9"/>
      <c r="D24" s="9"/>
      <c r="E24" s="9"/>
      <c r="F24" s="9"/>
    </row>
    <row r="25" spans="1:8" ht="18.95" customHeight="1" x14ac:dyDescent="0.2">
      <c r="A25" s="10">
        <v>7</v>
      </c>
      <c r="B25" s="12" t="s">
        <v>26</v>
      </c>
      <c r="C25" s="9">
        <f>-87022983-C19-C21-C23</f>
        <v>-4860104</v>
      </c>
      <c r="D25" s="9">
        <f>-59267241-D19-D21-D23</f>
        <v>-2375752</v>
      </c>
      <c r="E25" s="9">
        <f>-16592403-E19-E21-E23</f>
        <v>-691882</v>
      </c>
      <c r="F25" s="9">
        <f>SUM(C25:E25)</f>
        <v>-7927738</v>
      </c>
    </row>
    <row r="26" spans="1:8" ht="18.95" customHeight="1" x14ac:dyDescent="0.2">
      <c r="A26" s="10"/>
      <c r="B26" s="12"/>
      <c r="C26" s="9"/>
      <c r="D26" s="9"/>
      <c r="E26" s="9"/>
      <c r="F26" s="9"/>
    </row>
    <row r="27" spans="1:8" s="20" customFormat="1" ht="18.95" customHeight="1" x14ac:dyDescent="0.2">
      <c r="A27" s="17">
        <v>8</v>
      </c>
      <c r="B27" s="21" t="s">
        <v>17</v>
      </c>
      <c r="C27" s="19">
        <f>-87022983</f>
        <v>-87022983</v>
      </c>
      <c r="D27" s="19">
        <v>-59267241</v>
      </c>
      <c r="E27" s="19">
        <f>-16592403</f>
        <v>-16592403</v>
      </c>
      <c r="F27" s="19">
        <f>SUM(C27:E27)</f>
        <v>-162882627</v>
      </c>
    </row>
    <row r="28" spans="1:8" ht="18.95" customHeight="1" x14ac:dyDescent="0.2">
      <c r="A28" s="10"/>
      <c r="B28" s="12"/>
      <c r="C28" s="9"/>
      <c r="D28" s="9"/>
      <c r="E28" s="9"/>
      <c r="F28" s="9"/>
    </row>
    <row r="29" spans="1:8" ht="18.95" customHeight="1" x14ac:dyDescent="0.2">
      <c r="A29" s="10">
        <v>9</v>
      </c>
      <c r="B29" s="12" t="s">
        <v>29</v>
      </c>
      <c r="C29" s="9">
        <f>C31+87022983</f>
        <v>131759</v>
      </c>
      <c r="D29" s="9">
        <f>D31+59267241</f>
        <v>299317</v>
      </c>
      <c r="E29" s="9">
        <f>E31+16592403</f>
        <v>88126</v>
      </c>
      <c r="F29" s="9">
        <f>SUM(C29:E29)</f>
        <v>519202</v>
      </c>
    </row>
    <row r="30" spans="1:8" ht="18.95" customHeight="1" x14ac:dyDescent="0.2">
      <c r="A30" s="10"/>
      <c r="B30" s="12"/>
      <c r="C30" s="9"/>
      <c r="D30" s="9"/>
      <c r="E30" s="9"/>
      <c r="F30" s="9"/>
    </row>
    <row r="31" spans="1:8" s="20" customFormat="1" ht="18.95" customHeight="1" x14ac:dyDescent="0.2">
      <c r="A31" s="17">
        <v>10</v>
      </c>
      <c r="B31" s="21" t="s">
        <v>19</v>
      </c>
      <c r="C31" s="19">
        <v>-86891224</v>
      </c>
      <c r="D31" s="19">
        <v>-58967924</v>
      </c>
      <c r="E31" s="19">
        <v>-16504277</v>
      </c>
      <c r="F31" s="19">
        <f>SUM(C31:E31)</f>
        <v>-162363425</v>
      </c>
    </row>
    <row r="32" spans="1:8" ht="18.95" customHeight="1" x14ac:dyDescent="0.2">
      <c r="B32" s="12"/>
      <c r="C32" s="13"/>
    </row>
    <row r="33" spans="1:6" ht="18.95" customHeight="1" x14ac:dyDescent="0.2">
      <c r="A33" s="16" t="s">
        <v>15</v>
      </c>
      <c r="B33" s="15" t="s">
        <v>25</v>
      </c>
      <c r="C33" s="11"/>
      <c r="D33" s="9"/>
    </row>
    <row r="34" spans="1:6" ht="18.95" customHeight="1" x14ac:dyDescent="0.2">
      <c r="A34" s="16" t="s">
        <v>16</v>
      </c>
      <c r="B34" s="15" t="s">
        <v>27</v>
      </c>
      <c r="C34" s="11"/>
      <c r="D34" s="9"/>
      <c r="E34" s="14"/>
    </row>
    <row r="35" spans="1:6" ht="18.95" customHeight="1" x14ac:dyDescent="0.2">
      <c r="A35" s="16" t="s">
        <v>21</v>
      </c>
      <c r="B35" s="15" t="s">
        <v>30</v>
      </c>
      <c r="C35" s="11"/>
      <c r="D35" s="9"/>
    </row>
    <row r="36" spans="1:6" ht="18.95" customHeight="1" x14ac:dyDescent="0.2">
      <c r="A36" s="16" t="s">
        <v>28</v>
      </c>
      <c r="B36" s="15" t="s">
        <v>20</v>
      </c>
      <c r="C36" s="12"/>
      <c r="D36" s="9"/>
      <c r="E36" s="9"/>
      <c r="F36" s="11"/>
    </row>
    <row r="37" spans="1:6" ht="18.95" customHeight="1" x14ac:dyDescent="0.2">
      <c r="C37" s="12"/>
      <c r="D37" s="9"/>
      <c r="E37" s="9"/>
      <c r="F37" s="11"/>
    </row>
    <row r="38" spans="1:6" ht="18.95" customHeight="1" x14ac:dyDescent="0.2">
      <c r="D38" s="9"/>
      <c r="F38" s="11"/>
    </row>
    <row r="39" spans="1:6" ht="18.95" customHeight="1" x14ac:dyDescent="0.2">
      <c r="D39" s="9"/>
    </row>
    <row r="40" spans="1:6" ht="18.95" customHeight="1" x14ac:dyDescent="0.2">
      <c r="D40" s="9"/>
    </row>
    <row r="41" spans="1:6" ht="18.95" customHeight="1" x14ac:dyDescent="0.2">
      <c r="D41" s="9"/>
    </row>
    <row r="42" spans="1:6" ht="18.95" customHeight="1" x14ac:dyDescent="0.2">
      <c r="D42" s="9"/>
      <c r="E42" s="9"/>
    </row>
    <row r="43" spans="1:6" ht="18.95" customHeight="1" x14ac:dyDescent="0.2">
      <c r="D43" s="9"/>
      <c r="E43" s="9"/>
    </row>
    <row r="44" spans="1:6" ht="18.95" customHeight="1" x14ac:dyDescent="0.2">
      <c r="D44" s="9"/>
      <c r="E44" s="9"/>
    </row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</sheetData>
  <mergeCells count="4">
    <mergeCell ref="A4:F4"/>
    <mergeCell ref="A5:F5"/>
    <mergeCell ref="A6:F6"/>
    <mergeCell ref="A7:F7"/>
  </mergeCells>
  <printOptions horizontalCentered="1"/>
  <pageMargins left="1" right="1" top="1" bottom="1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07 - Post Hearing Data Request</Review_x0020_Case_x0020_Doc_x0020_Types>
    <Case_x0020__x0023_ xmlns="f789fa03-9022-4931-acb2-79f11ac92edf" xsi:nil="true"/>
    <Data_x0020_Request_x0020_Party xmlns="f789fa03-9022-4931-acb2-79f11ac92edf">Ky. Industrial Utility Cust.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17B84-BBA7-478F-A74D-4954E3C1B8C9}">
  <ds:schemaRefs>
    <ds:schemaRef ds:uri="http://purl.org/dc/elements/1.1/"/>
    <ds:schemaRef ds:uri="65bfb563-8fe2-4d34-a09f-38a217d8fee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ad705b9-adad-42ba-803b-2580de5ca47a"/>
    <ds:schemaRef ds:uri="http://schemas.microsoft.com/office/infopath/2007/PartnerControls"/>
    <ds:schemaRef ds:uri="f789fa03-9022-4931-acb2-79f11ac92ed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578536-3E83-4666-9905-CAB7D6C88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298A-B486-49C9-9C13-DAD793169E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CREDIT IMPACTS</vt:lpstr>
      <vt:lpstr>'BASE CREDIT IMPACTS'!Print_Area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Leichty, Doug</cp:lastModifiedBy>
  <cp:lastPrinted>2018-06-05T21:20:51Z</cp:lastPrinted>
  <dcterms:created xsi:type="dcterms:W3CDTF">2018-01-20T00:40:24Z</dcterms:created>
  <dcterms:modified xsi:type="dcterms:W3CDTF">2018-06-08T20:03:57Z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