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201800034  KIUC Complaint Tax Cuts and Jobs Act/"/>
    </mc:Choice>
  </mc:AlternateContent>
  <bookViews>
    <workbookView xWindow="0" yWindow="0" windowWidth="28800" windowHeight="14385"/>
  </bookViews>
  <sheets>
    <sheet name="PENSION CONTRIBUTION" sheetId="1" r:id="rId1"/>
  </sheet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Fill" hidden="1">#REF!</definedName>
    <definedName name="_Order1" hidden="1">0</definedName>
    <definedName name="_Order2" hidden="1">0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D11" i="1"/>
  <c r="E13" i="1" l="1"/>
  <c r="C13" i="1"/>
  <c r="C11" i="1"/>
  <c r="F13" i="1" l="1"/>
  <c r="C15" i="1"/>
  <c r="C17" i="1" s="1"/>
  <c r="D13" i="1"/>
  <c r="E15" i="1"/>
  <c r="E17" i="1" s="1"/>
  <c r="F15" i="1" l="1"/>
  <c r="F17" i="1" s="1"/>
  <c r="D15" i="1"/>
  <c r="D17" i="1" s="1"/>
</calcChain>
</file>

<file path=xl/sharedStrings.xml><?xml version="1.0" encoding="utf-8"?>
<sst xmlns="http://schemas.openxmlformats.org/spreadsheetml/2006/main" count="13" uniqueCount="13">
  <si>
    <t>CASE NO. 2018-00034</t>
  </si>
  <si>
    <t>LINE NO.</t>
  </si>
  <si>
    <t>LOUISVILLE GAS AND ELECTRIC COMPANY</t>
  </si>
  <si>
    <t>SHORT-TERM DEBT</t>
  </si>
  <si>
    <t>LONG-TERM DEBT</t>
  </si>
  <si>
    <t>EQUITY</t>
  </si>
  <si>
    <t>TOTAL COMPANY</t>
  </si>
  <si>
    <t xml:space="preserve">REVISED CAPITALIZATION </t>
  </si>
  <si>
    <t>PENSION CONTRIBUTION IMPACT ON CAPITALIZATION</t>
  </si>
  <si>
    <t>LESS: PENSION INCLUDED IN LAST RATE CASE (THIRTEEN MONTH AVERAGE)</t>
  </si>
  <si>
    <t>ADD: UPDATED PENSION CONTRIBUTION (THIRTEEN MONTH AVERAGE)</t>
  </si>
  <si>
    <t>DIFFERENCE (LINE 4 - 1)</t>
  </si>
  <si>
    <t>THIRTEEN MONTH CAPITALIZATION PER CASE 2016-00371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</si>
</sst>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0;#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wrapText="1"/>
    </xf>
    <xf numFmtId="164" fontId="2" fillId="0" borderId="0" xfId="2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2" fillId="0" borderId="0" xfId="2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64" fontId="2" fillId="0" borderId="2" xfId="2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</cellXfs>
  <cellStyles count="8">
    <cellStyle name="Comma 2" xfId="6"/>
    <cellStyle name="Comma 86" xfId="2"/>
    <cellStyle name="Normal" xfId="0" builtinId="0"/>
    <cellStyle name="Normal 10 2" xfId="7"/>
    <cellStyle name="Normal 47" xfId="3"/>
    <cellStyle name="Normal 48" xfId="1"/>
    <cellStyle name="Percent 15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0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8.85546875" style="8" bestFit="1" customWidth="1"/>
    <col min="2" max="2" width="74.140625" style="8" customWidth="1"/>
    <col min="3" max="6" width="22.85546875" style="8" customWidth="1"/>
    <col min="7" max="16384" width="9.140625" style="8"/>
  </cols>
  <sheetData>
    <row r="3" spans="1:6" x14ac:dyDescent="0.2">
      <c r="A3" s="14" t="s">
        <v>2</v>
      </c>
      <c r="B3" s="14"/>
      <c r="C3" s="14"/>
      <c r="D3" s="14"/>
      <c r="E3" s="14"/>
      <c r="F3" s="14"/>
    </row>
    <row r="4" spans="1:6" x14ac:dyDescent="0.2">
      <c r="A4" s="14" t="s">
        <v>0</v>
      </c>
      <c r="B4" s="14"/>
      <c r="C4" s="14"/>
      <c r="D4" s="14"/>
      <c r="E4" s="14"/>
      <c r="F4" s="14"/>
    </row>
    <row r="5" spans="1:6" x14ac:dyDescent="0.2">
      <c r="A5" s="13" t="s">
        <v>8</v>
      </c>
      <c r="B5" s="13"/>
      <c r="C5" s="13"/>
      <c r="D5" s="13"/>
      <c r="E5" s="13"/>
      <c r="F5" s="13"/>
    </row>
    <row r="7" spans="1:6" x14ac:dyDescent="0.2">
      <c r="A7" s="1" t="s">
        <v>1</v>
      </c>
      <c r="C7" s="5" t="s">
        <v>6</v>
      </c>
      <c r="D7" s="7" t="s">
        <v>3</v>
      </c>
      <c r="E7" s="7" t="s">
        <v>4</v>
      </c>
      <c r="F7" s="7" t="s">
        <v>5</v>
      </c>
    </row>
    <row r="8" spans="1:6" x14ac:dyDescent="0.2">
      <c r="A8" s="1"/>
      <c r="C8" s="5"/>
      <c r="D8" s="7"/>
      <c r="E8" s="7"/>
      <c r="F8" s="7"/>
    </row>
    <row r="9" spans="1:6" x14ac:dyDescent="0.2">
      <c r="A9" s="4">
        <v>1</v>
      </c>
      <c r="B9" s="2" t="s">
        <v>12</v>
      </c>
      <c r="C9" s="3">
        <v>4172439282.7573447</v>
      </c>
      <c r="D9" s="3">
        <v>159467796.15777439</v>
      </c>
      <c r="E9" s="3">
        <v>1790485620.5170054</v>
      </c>
      <c r="F9" s="3">
        <v>2222485866.0825648</v>
      </c>
    </row>
    <row r="10" spans="1:6" x14ac:dyDescent="0.2">
      <c r="A10" s="6"/>
    </row>
    <row r="11" spans="1:6" x14ac:dyDescent="0.2">
      <c r="A11" s="6">
        <v>2</v>
      </c>
      <c r="B11" s="2" t="s">
        <v>9</v>
      </c>
      <c r="C11" s="3">
        <f>16576629*(6/13)</f>
        <v>7650751.8461538469</v>
      </c>
      <c r="D11" s="3">
        <f>$C$11*(D9/$C$9)</f>
        <v>292406.540437399</v>
      </c>
      <c r="E11" s="3">
        <f t="shared" ref="E11:F11" si="0">$C$11*(E9/$C$9)</f>
        <v>3283106.1732382453</v>
      </c>
      <c r="F11" s="3">
        <f t="shared" si="0"/>
        <v>4075239.1324782027</v>
      </c>
    </row>
    <row r="12" spans="1:6" x14ac:dyDescent="0.2">
      <c r="A12" s="6"/>
      <c r="B12" s="2"/>
      <c r="C12" s="2"/>
      <c r="D12" s="2"/>
      <c r="E12" s="2"/>
      <c r="F12" s="2"/>
    </row>
    <row r="13" spans="1:6" x14ac:dyDescent="0.2">
      <c r="A13" s="6">
        <v>3</v>
      </c>
      <c r="B13" s="2" t="s">
        <v>10</v>
      </c>
      <c r="C13" s="3">
        <f>54000000*6/13</f>
        <v>24923076.923076924</v>
      </c>
      <c r="D13" s="3">
        <f>$C$13*(D9/$C$9)</f>
        <v>952543.07637696096</v>
      </c>
      <c r="E13" s="3">
        <f t="shared" ref="E13:F13" si="1">$C$13*(E9/$C$9)</f>
        <v>10695041.395621827</v>
      </c>
      <c r="F13" s="3">
        <f t="shared" si="1"/>
        <v>13275492.451078137</v>
      </c>
    </row>
    <row r="14" spans="1:6" x14ac:dyDescent="0.2">
      <c r="A14" s="6"/>
      <c r="B14" s="2"/>
      <c r="C14" s="3"/>
      <c r="D14" s="2"/>
      <c r="E14" s="2"/>
      <c r="F14" s="2"/>
    </row>
    <row r="15" spans="1:6" x14ac:dyDescent="0.2">
      <c r="A15" s="6">
        <v>4</v>
      </c>
      <c r="B15" s="9" t="s">
        <v>7</v>
      </c>
      <c r="C15" s="10">
        <f>C9-C11+C13</f>
        <v>4189711607.8342681</v>
      </c>
      <c r="D15" s="10">
        <f t="shared" ref="D15:F15" si="2">D9-D11+D13</f>
        <v>160127932.69371396</v>
      </c>
      <c r="E15" s="10">
        <f t="shared" si="2"/>
        <v>1797897555.7393889</v>
      </c>
      <c r="F15" s="10">
        <f t="shared" si="2"/>
        <v>2231686119.4011645</v>
      </c>
    </row>
    <row r="16" spans="1:6" x14ac:dyDescent="0.2">
      <c r="A16" s="6"/>
      <c r="B16" s="9"/>
      <c r="C16" s="9"/>
      <c r="D16" s="9"/>
      <c r="E16" s="9"/>
      <c r="F16" s="9"/>
    </row>
    <row r="17" spans="1:6" ht="13.5" thickBot="1" x14ac:dyDescent="0.25">
      <c r="A17" s="6">
        <v>5</v>
      </c>
      <c r="B17" s="9" t="s">
        <v>11</v>
      </c>
      <c r="C17" s="11">
        <f>C15-C9</f>
        <v>17272325.07692337</v>
      </c>
      <c r="D17" s="11">
        <f t="shared" ref="D17:F17" si="3">D15-D9</f>
        <v>660136.53593957424</v>
      </c>
      <c r="E17" s="11">
        <f t="shared" si="3"/>
        <v>7411935.2223834991</v>
      </c>
      <c r="F17" s="11">
        <f t="shared" si="3"/>
        <v>9200253.3185997009</v>
      </c>
    </row>
    <row r="18" spans="1:6" ht="13.5" thickTop="1" x14ac:dyDescent="0.2"/>
    <row r="20" spans="1:6" ht="14.25" x14ac:dyDescent="0.2">
      <c r="B20" s="12"/>
    </row>
  </sheetData>
  <mergeCells count="3">
    <mergeCell ref="A5:F5"/>
    <mergeCell ref="A3:F3"/>
    <mergeCell ref="A4:F4"/>
  </mergeCells>
  <pageMargins left="0.7" right="0.7" top="0.75" bottom="0.75" header="0.3" footer="0.3"/>
  <pageSetup scale="70" orientation="landscape" r:id="rId1"/>
  <headerFooter>
    <oddFooter>&amp;R&amp;"Times New Roman,Bold"&amp;12Attachment to PSC Post Hearing Data Request
Question 6(d)(3)
Page &amp;P of &amp;N
Blake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C6ECE6-5906-4CE4-B94B-912023F1B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62B0F-B628-4FE8-AC5A-194E920355F8}">
  <ds:schemaRefs>
    <ds:schemaRef ds:uri="http://purl.org/dc/dcmitype/"/>
    <ds:schemaRef ds:uri="http://schemas.microsoft.com/office/2006/documentManagement/types"/>
    <ds:schemaRef ds:uri="http://www.w3.org/XML/1998/namespace"/>
    <ds:schemaRef ds:uri="65bfb563-8fe2-4d34-a09f-38a217d8fee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2ad705b9-adad-42ba-803b-2580de5ca47a"/>
    <ds:schemaRef ds:uri="f789fa03-9022-4931-acb2-79f11ac92edf"/>
  </ds:schemaRefs>
</ds:datastoreItem>
</file>

<file path=customXml/itemProps3.xml><?xml version="1.0" encoding="utf-8"?>
<ds:datastoreItem xmlns:ds="http://schemas.openxmlformats.org/officeDocument/2006/customXml" ds:itemID="{2A177613-9879-48F1-B471-1E27C63AE0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CONTRIBUTION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Pienaar, Lesley-Ann</dc:creator>
  <cp:lastModifiedBy>Leichty, Doug</cp:lastModifiedBy>
  <cp:lastPrinted>2018-06-08T20:11:41Z</cp:lastPrinted>
  <dcterms:created xsi:type="dcterms:W3CDTF">2018-05-31T20:08:52Z</dcterms:created>
  <dcterms:modified xsi:type="dcterms:W3CDTF">2018-06-08T20:11:44Z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