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N2018\CN-00034 - KIUC Complaint (Tax Cut and Jobs Act)\Data Request\Third 20180413\PSC\Attachments\"/>
    </mc:Choice>
  </mc:AlternateContent>
  <bookViews>
    <workbookView xWindow="0" yWindow="0" windowWidth="23040" windowHeight="10560"/>
  </bookViews>
  <sheets>
    <sheet name="KU" sheetId="1" r:id="rId1"/>
    <sheet name="KU SCH J-3" sheetId="12" r:id="rId2"/>
    <sheet name="SCH J-2 KU" sheetId="8" r:id="rId3"/>
    <sheet name="CP Rates - KU" sheetId="9" r:id="rId4"/>
    <sheet name="LGE-E" sheetId="2" r:id="rId5"/>
    <sheet name="LGE-G" sheetId="5" r:id="rId6"/>
    <sheet name="LG&amp;E SCH J-3" sheetId="14" r:id="rId7"/>
    <sheet name="SCH J-2 LGE" sheetId="7" r:id="rId8"/>
    <sheet name="CP Rates - LGE" sheetId="11" r:id="rId9"/>
  </sheets>
  <definedNames>
    <definedName name="\\" localSheetId="1" hidden="1">#REF!</definedName>
    <definedName name="\\" localSheetId="6" hidden="1">#REF!</definedName>
    <definedName name="\\" localSheetId="2" hidden="1">#REF!</definedName>
    <definedName name="\\" localSheetId="7" hidden="1">#REF!</definedName>
    <definedName name="\\" hidden="1">#REF!</definedName>
    <definedName name="\\\" localSheetId="1" hidden="1">#REF!</definedName>
    <definedName name="\\\" localSheetId="6" hidden="1">#REF!</definedName>
    <definedName name="\\\" localSheetId="2" hidden="1">#REF!</definedName>
    <definedName name="\\\" localSheetId="7" hidden="1">#REF!</definedName>
    <definedName name="\\\" hidden="1">#REF!</definedName>
    <definedName name="\\\\" localSheetId="1" hidden="1">#REF!</definedName>
    <definedName name="\\\\" localSheetId="6" hidden="1">#REF!</definedName>
    <definedName name="\\\\" localSheetId="2" hidden="1">#REF!</definedName>
    <definedName name="\\\\" localSheetId="7" hidden="1">#REF!</definedName>
    <definedName name="\\\\" hidden="1">#REF!</definedName>
    <definedName name="__123Graph_1" localSheetId="1" hidden="1">#REF!</definedName>
    <definedName name="__123Graph_1" localSheetId="6" hidden="1">#REF!</definedName>
    <definedName name="__123Graph_1" localSheetId="2" hidden="1">#REF!</definedName>
    <definedName name="__123Graph_1" localSheetId="7" hidden="1">#REF!</definedName>
    <definedName name="__123Graph_1" hidden="1">#REF!</definedName>
    <definedName name="__123Graph_2" localSheetId="1" hidden="1">#REF!</definedName>
    <definedName name="__123Graph_2" localSheetId="6" hidden="1">#REF!</definedName>
    <definedName name="__123Graph_2" localSheetId="2" hidden="1">#REF!</definedName>
    <definedName name="__123Graph_2" localSheetId="7" hidden="1">#REF!</definedName>
    <definedName name="__123Graph_2" hidden="1">#REF!</definedName>
    <definedName name="__123Graph_3" localSheetId="1" hidden="1">#REF!</definedName>
    <definedName name="__123Graph_3" localSheetId="6" hidden="1">#REF!</definedName>
    <definedName name="__123Graph_3" localSheetId="2" hidden="1">#REF!</definedName>
    <definedName name="__123Graph_3" localSheetId="7" hidden="1">#REF!</definedName>
    <definedName name="__123Graph_3" hidden="1">#REF!</definedName>
    <definedName name="__123Graph_4" localSheetId="1" hidden="1">#REF!</definedName>
    <definedName name="__123Graph_4" localSheetId="6" hidden="1">#REF!</definedName>
    <definedName name="__123Graph_4" localSheetId="2" hidden="1">#REF!</definedName>
    <definedName name="__123Graph_4" localSheetId="7" hidden="1">#REF!</definedName>
    <definedName name="__123Graph_4" hidden="1">#REF!</definedName>
    <definedName name="__123Graph_5" localSheetId="1" hidden="1">#REF!</definedName>
    <definedName name="__123Graph_5" localSheetId="6" hidden="1">#REF!</definedName>
    <definedName name="__123Graph_5" localSheetId="2" hidden="1">#REF!</definedName>
    <definedName name="__123Graph_5" localSheetId="7" hidden="1">#REF!</definedName>
    <definedName name="__123Graph_5" hidden="1">#REF!</definedName>
    <definedName name="__123Graph_6" localSheetId="1" hidden="1">#REF!</definedName>
    <definedName name="__123Graph_6" localSheetId="6" hidden="1">#REF!</definedName>
    <definedName name="__123Graph_6" localSheetId="2" hidden="1">#REF!</definedName>
    <definedName name="__123Graph_6" localSheetId="7" hidden="1">#REF!</definedName>
    <definedName name="__123Graph_6" hidden="1">#REF!</definedName>
    <definedName name="__123Graph_8" localSheetId="1" hidden="1">#REF!</definedName>
    <definedName name="__123Graph_8" localSheetId="6" hidden="1">#REF!</definedName>
    <definedName name="__123Graph_8" localSheetId="2" hidden="1">#REF!</definedName>
    <definedName name="__123Graph_8" localSheetId="7" hidden="1">#REF!</definedName>
    <definedName name="__123Graph_8" hidden="1">#REF!</definedName>
    <definedName name="__123Graph_A" localSheetId="1" hidden="1">#REF!</definedName>
    <definedName name="__123Graph_A" localSheetId="6" hidden="1">#REF!</definedName>
    <definedName name="__123Graph_A" localSheetId="2" hidden="1">#REF!</definedName>
    <definedName name="__123Graph_A" localSheetId="7" hidden="1">#REF!</definedName>
    <definedName name="__123Graph_A" hidden="1">#REF!</definedName>
    <definedName name="__123Graph_B" localSheetId="1" hidden="1">#REF!</definedName>
    <definedName name="__123Graph_B" localSheetId="6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C" localSheetId="1" hidden="1">#REF!</definedName>
    <definedName name="__123Graph_C" localSheetId="6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D" localSheetId="1" hidden="1">#REF!</definedName>
    <definedName name="__123Graph_D" localSheetId="6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" localSheetId="1" hidden="1">#REF!</definedName>
    <definedName name="__123Graph_E" localSheetId="6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1" hidden="1">#REF!</definedName>
    <definedName name="__123Graph_F" localSheetId="6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1" hidden="1">#REF!</definedName>
    <definedName name="__123Graph_X" localSheetId="6" hidden="1">#REF!</definedName>
    <definedName name="__123Graph_X" localSheetId="2" hidden="1">#REF!</definedName>
    <definedName name="__123Graph_X" localSheetId="7" hidden="1">#REF!</definedName>
    <definedName name="__123Graph_X" hidden="1">#REF!</definedName>
    <definedName name="_Fill" localSheetId="1" hidden="1">#REF!</definedName>
    <definedName name="_Fill" localSheetId="6" hidden="1">#REF!</definedName>
    <definedName name="_Fill" localSheetId="2" hidden="1">#REF!</definedName>
    <definedName name="_Fill" localSheetId="7" hidden="1">#REF!</definedName>
    <definedName name="_Fill" hidden="1">#REF!</definedName>
    <definedName name="_Order1" hidden="1">0</definedName>
    <definedName name="_Order2" hidden="1">0</definedName>
    <definedName name="ahahahahaha" localSheetId="1" hidden="1">{"'Server Configuration'!$A$1:$DB$281"}</definedName>
    <definedName name="ahahahahaha" localSheetId="6" hidden="1">{"'Server Configuration'!$A$1:$DB$281"}</definedName>
    <definedName name="ahahahahaha" localSheetId="2" hidden="1">{"'Server Configuration'!$A$1:$DB$281"}</definedName>
    <definedName name="ahahahahaha" hidden="1">{"'Server Configuration'!$A$1:$DB$281"}</definedName>
    <definedName name="blip" localSheetId="1" hidden="1">{"'Server Configuration'!$A$1:$DB$281"}</definedName>
    <definedName name="blip" localSheetId="6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1" hidden="1">{"'Server Configuration'!$A$1:$DB$281"}</definedName>
    <definedName name="HTML_Control" localSheetId="6" hidden="1">{"'Server Configuration'!$A$1:$DB$281"}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KU!$A$1:$M$25</definedName>
    <definedName name="_xlnm.Print_Area" localSheetId="1">'KU SCH J-3'!$A$1:$P$39</definedName>
    <definedName name="_xlnm.Print_Area" localSheetId="6">'LG&amp;E SCH J-3'!$A$1:$P$43</definedName>
    <definedName name="_xlnm.Print_Area" localSheetId="4">'LGE-E'!$A$1:$M$25</definedName>
    <definedName name="_xlnm.Print_Area" localSheetId="5">'LGE-G'!$A$1:$M$25</definedName>
    <definedName name="_xlnm.Print_Area" localSheetId="2">'SCH J-2 KU'!$A$1:$E$42</definedName>
    <definedName name="_xlnm.Print_Area" localSheetId="7">'SCH J-2 LGE'!$A$1:$E$41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6" hidden="1">{"Wkp ComEquity",#N/A,FALSE,"Cap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6" hidden="1">{"Wkp JDITC",#N/A,FALSE,"Cap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6" hidden="1">{"Wkp LTerm Debt",#N/A,FALSE,"Cap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6" hidden="1">{"Wkp PreStock",#N/A,FALSE,"Cap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6" hidden="1">{"Wkp STerm Debt",#N/A,FALSE,"Cap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/>
</workbook>
</file>

<file path=xl/calcChain.xml><?xml version="1.0" encoding="utf-8"?>
<calcChain xmlns="http://schemas.openxmlformats.org/spreadsheetml/2006/main">
  <c r="O40" i="14" l="1"/>
  <c r="N40" i="14"/>
  <c r="M40" i="14"/>
  <c r="L40" i="14"/>
  <c r="K40" i="14"/>
  <c r="J40" i="14"/>
  <c r="I40" i="14"/>
  <c r="H40" i="14"/>
  <c r="G40" i="14"/>
  <c r="F40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O37" i="12"/>
  <c r="N37" i="12"/>
  <c r="M37" i="12"/>
  <c r="L37" i="12"/>
  <c r="K37" i="12"/>
  <c r="J37" i="12"/>
  <c r="I37" i="12"/>
  <c r="H37" i="12"/>
  <c r="G37" i="12"/>
  <c r="F37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40" i="14" l="1"/>
  <c r="P42" i="14" s="1"/>
  <c r="P37" i="12"/>
  <c r="P39" i="12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2" i="8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2" i="7" s="1"/>
  <c r="M23" i="5" l="1"/>
  <c r="L23" i="5"/>
  <c r="J23" i="5"/>
  <c r="J24" i="5" s="1"/>
  <c r="J25" i="5" s="1"/>
  <c r="I23" i="5"/>
  <c r="I24" i="5" s="1"/>
  <c r="I25" i="5" s="1"/>
  <c r="M22" i="5"/>
  <c r="L22" i="5"/>
  <c r="M17" i="5"/>
  <c r="L17" i="5"/>
  <c r="J17" i="5"/>
  <c r="J18" i="5" s="1"/>
  <c r="J19" i="5" s="1"/>
  <c r="I17" i="5"/>
  <c r="I18" i="5" s="1"/>
  <c r="I19" i="5" s="1"/>
  <c r="M16" i="5"/>
  <c r="M18" i="5" s="1"/>
  <c r="M19" i="5" s="1"/>
  <c r="L16" i="5"/>
  <c r="L18" i="5" s="1"/>
  <c r="L19" i="5" s="1"/>
  <c r="J12" i="5"/>
  <c r="J13" i="5" s="1"/>
  <c r="I12" i="5"/>
  <c r="I13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M10" i="5"/>
  <c r="M12" i="5" s="1"/>
  <c r="M13" i="5" s="1"/>
  <c r="L10" i="5"/>
  <c r="L12" i="5" s="1"/>
  <c r="L13" i="5" s="1"/>
  <c r="M24" i="5" l="1"/>
  <c r="M25" i="5" s="1"/>
  <c r="L24" i="5"/>
  <c r="L25" i="5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J12" i="2"/>
  <c r="J13" i="2" s="1"/>
  <c r="I12" i="2"/>
  <c r="I13" i="2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M23" i="2"/>
  <c r="L23" i="2"/>
  <c r="J23" i="2"/>
  <c r="J24" i="2" s="1"/>
  <c r="J25" i="2" s="1"/>
  <c r="I23" i="2"/>
  <c r="I24" i="2" s="1"/>
  <c r="M22" i="2"/>
  <c r="M24" i="2" s="1"/>
  <c r="M25" i="2" s="1"/>
  <c r="L22" i="2"/>
  <c r="L24" i="2" s="1"/>
  <c r="L25" i="2" s="1"/>
  <c r="M17" i="2"/>
  <c r="L17" i="2"/>
  <c r="J17" i="2"/>
  <c r="J18" i="2" s="1"/>
  <c r="J19" i="2" s="1"/>
  <c r="I17" i="2"/>
  <c r="I18" i="2" s="1"/>
  <c r="I19" i="2" s="1"/>
  <c r="M16" i="2"/>
  <c r="L16" i="2"/>
  <c r="M10" i="2"/>
  <c r="M12" i="2" s="1"/>
  <c r="M13" i="2" s="1"/>
  <c r="L10" i="2"/>
  <c r="L12" i="2" s="1"/>
  <c r="L13" i="2" s="1"/>
  <c r="M22" i="1"/>
  <c r="M16" i="1"/>
  <c r="J23" i="1"/>
  <c r="J24" i="1" s="1"/>
  <c r="J25" i="1" s="1"/>
  <c r="J17" i="1"/>
  <c r="J18" i="1" s="1"/>
  <c r="J19" i="1" s="1"/>
  <c r="M23" i="1"/>
  <c r="M17" i="1"/>
  <c r="J12" i="1"/>
  <c r="J13" i="1" s="1"/>
  <c r="M10" i="1"/>
  <c r="M12" i="1" s="1"/>
  <c r="M13" i="1" s="1"/>
  <c r="I23" i="1"/>
  <c r="I24" i="1" s="1"/>
  <c r="I25" i="1" s="1"/>
  <c r="I17" i="1"/>
  <c r="I18" i="1" s="1"/>
  <c r="I19" i="1" s="1"/>
  <c r="I12" i="1"/>
  <c r="I13" i="1" s="1"/>
  <c r="L23" i="1"/>
  <c r="L17" i="1"/>
  <c r="L22" i="1"/>
  <c r="L16" i="1"/>
  <c r="L10" i="1"/>
  <c r="L12" i="1" s="1"/>
  <c r="L13" i="1" s="1"/>
  <c r="L24" i="1" l="1"/>
  <c r="L25" i="1" s="1"/>
  <c r="M18" i="2"/>
  <c r="M19" i="2" s="1"/>
  <c r="L18" i="2"/>
  <c r="L19" i="2" s="1"/>
  <c r="L18" i="1"/>
  <c r="L19" i="1" s="1"/>
  <c r="I25" i="2"/>
  <c r="M24" i="1"/>
  <c r="M25" i="1" s="1"/>
  <c r="M18" i="1"/>
  <c r="M19" i="1" s="1"/>
</calcChain>
</file>

<file path=xl/sharedStrings.xml><?xml version="1.0" encoding="utf-8"?>
<sst xmlns="http://schemas.openxmlformats.org/spreadsheetml/2006/main" count="400" uniqueCount="194">
  <si>
    <t>Using Capital Structure from Last Rate Case</t>
  </si>
  <si>
    <t>Using Capitalization Filed in Offer and Acceptance of Satisfaction</t>
  </si>
  <si>
    <t>Interest Rates in Rate Case Filing</t>
  </si>
  <si>
    <t>Interest Rates in Offer and Acceptance</t>
  </si>
  <si>
    <t>Debt Portion of Capitalization</t>
  </si>
  <si>
    <t>Long-term Debt</t>
  </si>
  <si>
    <t>Short-term Debt</t>
  </si>
  <si>
    <t>EXHIBIT KWB-4</t>
  </si>
  <si>
    <t>KENTUCKY UTILITIES COMPANY</t>
  </si>
  <si>
    <t>CASE NO. 2018-00034</t>
  </si>
  <si>
    <t>LINE NO.</t>
  </si>
  <si>
    <t>Amount of Annual Interest Expense</t>
  </si>
  <si>
    <t>Amount of Interest Expense to be Recovered (16 months)</t>
  </si>
  <si>
    <t>COMPUTATION OF INTEREST EXPENSE</t>
  </si>
  <si>
    <t>LOUISVILLE GAS AND ELECTRIC COMPANY</t>
  </si>
  <si>
    <t>COMPUTATION OF INTEREST EXPENSE - ELECTRIC</t>
  </si>
  <si>
    <t>COMPUTATION OF INTEREST EXPENSE - GAS</t>
  </si>
  <si>
    <t>Current Interest Rate Projections</t>
  </si>
  <si>
    <t>Exhibit KWB-4</t>
  </si>
  <si>
    <t>EMBEDDED COST OF SHORT-TERM DEBT</t>
  </si>
  <si>
    <t>SEVENTEEN MONTH AVERAGE</t>
  </si>
  <si>
    <t>FROM DECEMBER 31, 2017 TO APRIL 30, 2019</t>
  </si>
  <si>
    <t>ISSUE</t>
  </si>
  <si>
    <t>AMOUNT OUTSTANDING</t>
  </si>
  <si>
    <t>INTEREST RATE</t>
  </si>
  <si>
    <t>INTEREST REQUIREMENT</t>
  </si>
  <si>
    <t>(A)</t>
  </si>
  <si>
    <t>(B)</t>
  </si>
  <si>
    <t>(C)</t>
  </si>
  <si>
    <t>(D=BxC)</t>
  </si>
  <si>
    <t>$</t>
  </si>
  <si>
    <t>%</t>
  </si>
  <si>
    <t>Commercial Paper:</t>
  </si>
  <si>
    <t>Total</t>
  </si>
  <si>
    <t>Weighted Cost of Short-Term Debt</t>
  </si>
  <si>
    <r>
      <rPr>
        <sz val="8"/>
        <rFont val="Arial"/>
        <family val="2"/>
      </rPr>
      <t>Run Date:  04/06/2018             PAGE  1</t>
    </r>
  </si>
  <si>
    <r>
      <rPr>
        <b/>
        <sz val="9"/>
        <rFont val="Arial"/>
        <family val="2"/>
      </rPr>
      <t>Book Entry Issuance From 04/02/2018 To 04/06/2018</t>
    </r>
  </si>
  <si>
    <r>
      <rPr>
        <sz val="8"/>
        <rFont val="Arial"/>
        <family val="2"/>
      </rPr>
      <t>Time:  14:15</t>
    </r>
  </si>
  <si>
    <r>
      <rPr>
        <sz val="8"/>
        <rFont val="Arial"/>
        <family val="2"/>
      </rPr>
      <t>GMT</t>
    </r>
  </si>
  <si>
    <r>
      <rPr>
        <sz val="8"/>
        <rFont val="Arial"/>
        <family val="2"/>
      </rPr>
      <t>Trades Awaiting Approval Included:  No</t>
    </r>
  </si>
  <si>
    <r>
      <rPr>
        <sz val="8"/>
        <rFont val="Arial"/>
        <family val="2"/>
      </rPr>
      <t>Dealer</t>
    </r>
  </si>
  <si>
    <r>
      <rPr>
        <sz val="8"/>
        <rFont val="Arial"/>
        <family val="2"/>
      </rPr>
      <t>Tran Num</t>
    </r>
  </si>
  <si>
    <r>
      <rPr>
        <sz val="8"/>
        <rFont val="Arial"/>
        <family val="2"/>
      </rPr>
      <t>Issue Dt</t>
    </r>
  </si>
  <si>
    <r>
      <rPr>
        <sz val="8"/>
        <rFont val="Arial"/>
        <family val="2"/>
      </rPr>
      <t>Rate</t>
    </r>
  </si>
  <si>
    <r>
      <rPr>
        <sz val="8"/>
        <rFont val="Arial"/>
        <family val="2"/>
      </rPr>
      <t>Face Value</t>
    </r>
  </si>
  <si>
    <r>
      <rPr>
        <sz val="8"/>
        <rFont val="Arial"/>
        <family val="2"/>
      </rPr>
      <t>Proceeds</t>
    </r>
  </si>
  <si>
    <r>
      <rPr>
        <sz val="8"/>
        <rFont val="Arial"/>
        <family val="2"/>
      </rPr>
      <t>Reimbursement</t>
    </r>
  </si>
  <si>
    <r>
      <rPr>
        <sz val="8"/>
        <rFont val="Arial"/>
        <family val="2"/>
      </rPr>
      <t>Int/Disc Amt</t>
    </r>
  </si>
  <si>
    <r>
      <rPr>
        <sz val="8"/>
        <rFont val="Arial"/>
        <family val="2"/>
      </rPr>
      <t>CUSIP</t>
    </r>
  </si>
  <si>
    <r>
      <rPr>
        <sz val="8"/>
        <rFont val="Arial"/>
        <family val="2"/>
      </rPr>
      <t>Maturity Dt</t>
    </r>
  </si>
  <si>
    <r>
      <rPr>
        <sz val="8"/>
        <rFont val="Arial"/>
        <family val="2"/>
      </rPr>
      <t>Days</t>
    </r>
  </si>
  <si>
    <r>
      <rPr>
        <sz val="8"/>
        <rFont val="Arial"/>
        <family val="2"/>
      </rPr>
      <t>Bank:  BAML</t>
    </r>
  </si>
  <si>
    <r>
      <rPr>
        <sz val="8"/>
        <rFont val="Arial"/>
        <family val="2"/>
      </rPr>
      <t>Bank of America Merrill Lynch</t>
    </r>
  </si>
  <si>
    <r>
      <rPr>
        <sz val="8"/>
        <rFont val="Arial"/>
        <family val="2"/>
      </rPr>
      <t>Issuer - Program:  KUC                   KUC</t>
    </r>
  </si>
  <si>
    <r>
      <rPr>
        <sz val="8"/>
        <rFont val="Arial"/>
        <family val="2"/>
      </rPr>
      <t xml:space="preserve">Mizuho            201809200142      04/02/2018      2.3000               9,000,000.00
</t>
    </r>
    <r>
      <rPr>
        <sz val="8"/>
        <rFont val="Arial"/>
        <family val="2"/>
      </rPr>
      <t>49167BD32            04/03/2018                1</t>
    </r>
  </si>
  <si>
    <r>
      <rPr>
        <sz val="8"/>
        <rFont val="Arial"/>
        <family val="2"/>
      </rPr>
      <t xml:space="preserve">Mizuho            201809300148      04/03/2018      2.3500             23,000,000.00
</t>
    </r>
    <r>
      <rPr>
        <sz val="8"/>
        <rFont val="Arial"/>
        <family val="2"/>
      </rPr>
      <t>49167BDB4           04/11/2018                8</t>
    </r>
  </si>
  <si>
    <r>
      <rPr>
        <sz val="8"/>
        <rFont val="Arial"/>
        <family val="2"/>
      </rPr>
      <t xml:space="preserve">Mizuho            201809300149      04/03/2018      2.3500               2,000,000.00
</t>
    </r>
    <r>
      <rPr>
        <sz val="8"/>
        <rFont val="Arial"/>
        <family val="2"/>
      </rPr>
      <t>49167BDC2           04/12/2018                9</t>
    </r>
  </si>
  <si>
    <r>
      <rPr>
        <sz val="8"/>
        <rFont val="Arial"/>
        <family val="2"/>
      </rPr>
      <t xml:space="preserve">MLPFS           201809400040      04/04/2018      2.3000             21,000,000.00
</t>
    </r>
    <r>
      <rPr>
        <sz val="8"/>
        <rFont val="Arial"/>
        <family val="2"/>
      </rPr>
      <t>49167BD57            04/05/2018                1</t>
    </r>
  </si>
  <si>
    <r>
      <rPr>
        <sz val="8"/>
        <rFont val="Arial"/>
        <family val="2"/>
      </rPr>
      <t xml:space="preserve">MLPFS           201809500142      04/05/2018      2.3500             18,000,000.00
</t>
    </r>
    <r>
      <rPr>
        <sz val="8"/>
        <rFont val="Arial"/>
        <family val="2"/>
      </rPr>
      <t>49167BDC2           04/12/2018                7</t>
    </r>
  </si>
  <si>
    <r>
      <rPr>
        <b/>
        <sz val="8"/>
        <rFont val="Arial"/>
        <family val="2"/>
      </rPr>
      <t xml:space="preserve">Totals for:  KUC                   KUC
</t>
    </r>
    <r>
      <rPr>
        <b/>
        <sz val="8"/>
        <rFont val="Arial"/>
        <family val="2"/>
      </rPr>
      <t>Num of Transactions:  5                           73,000,000.00</t>
    </r>
  </si>
  <si>
    <r>
      <rPr>
        <b/>
        <sz val="8"/>
        <rFont val="Arial"/>
        <family val="2"/>
      </rPr>
      <t xml:space="preserve">Totals for:    KUC
</t>
    </r>
    <r>
      <rPr>
        <b/>
        <sz val="8"/>
        <rFont val="Arial"/>
        <family val="2"/>
      </rPr>
      <t>Num of Transactions:  5                           73,000,000.00</t>
    </r>
  </si>
  <si>
    <r>
      <rPr>
        <b/>
        <sz val="8"/>
        <rFont val="Arial"/>
        <family val="2"/>
      </rPr>
      <t xml:space="preserve">Totals for:    BAML                         Bank of America Merrill Lynch
</t>
    </r>
    <r>
      <rPr>
        <b/>
        <sz val="8"/>
        <rFont val="Arial"/>
        <family val="2"/>
      </rPr>
      <t>Num of Transactions:  5                           73,000,000.00</t>
    </r>
  </si>
  <si>
    <r>
      <rPr>
        <b/>
        <sz val="8"/>
        <rFont val="Arial"/>
        <family val="2"/>
      </rPr>
      <t xml:space="preserve">Grand Totals
</t>
    </r>
    <r>
      <rPr>
        <b/>
        <sz val="8"/>
        <rFont val="Arial"/>
        <family val="2"/>
      </rPr>
      <t>Num of Transactions:  5                           73,000,000.00</t>
    </r>
  </si>
  <si>
    <r>
      <rPr>
        <sz val="8"/>
        <rFont val="Arial"/>
        <family val="2"/>
      </rPr>
      <t>Issuer - Program:  LGE                    LGE</t>
    </r>
  </si>
  <si>
    <r>
      <rPr>
        <sz val="8"/>
        <rFont val="Arial"/>
        <family val="2"/>
      </rPr>
      <t xml:space="preserve">Wells               201809200058      04/02/2018      2.3000             17,000,000.00
</t>
    </r>
    <r>
      <rPr>
        <sz val="8"/>
        <rFont val="Arial"/>
        <family val="2"/>
      </rPr>
      <t>54667UD35           04/03/2018                1</t>
    </r>
  </si>
  <si>
    <r>
      <rPr>
        <sz val="8"/>
        <rFont val="Arial"/>
        <family val="2"/>
      </rPr>
      <t xml:space="preserve">Wells               201809300087      04/03/2018      2.3500               8,000,000.00
</t>
    </r>
    <r>
      <rPr>
        <sz val="8"/>
        <rFont val="Arial"/>
        <family val="2"/>
      </rPr>
      <t>54667UDA9           04/10/2018                7</t>
    </r>
  </si>
  <si>
    <r>
      <rPr>
        <sz val="8"/>
        <rFont val="Arial"/>
        <family val="2"/>
      </rPr>
      <t xml:space="preserve">Wells               201809400041      04/04/2018      2.3000             10,000,000.00
</t>
    </r>
    <r>
      <rPr>
        <sz val="8"/>
        <rFont val="Arial"/>
        <family val="2"/>
      </rPr>
      <t>54667UD50           04/05/2018                1</t>
    </r>
  </si>
  <si>
    <r>
      <rPr>
        <sz val="8"/>
        <rFont val="Arial"/>
        <family val="2"/>
      </rPr>
      <t xml:space="preserve">Wells               201809500143      04/05/2018      2.3500             20,000,000.00
</t>
    </r>
    <r>
      <rPr>
        <sz val="8"/>
        <rFont val="Arial"/>
        <family val="2"/>
      </rPr>
      <t>54667UDC5           04/12/2018                7</t>
    </r>
  </si>
  <si>
    <r>
      <rPr>
        <b/>
        <sz val="8"/>
        <rFont val="Arial"/>
        <family val="2"/>
      </rPr>
      <t xml:space="preserve">Totals for:  LGE                   LGE
</t>
    </r>
    <r>
      <rPr>
        <b/>
        <sz val="8"/>
        <rFont val="Arial"/>
        <family val="2"/>
      </rPr>
      <t>Num of Transactions:  4                           55,000,000.00</t>
    </r>
  </si>
  <si>
    <r>
      <rPr>
        <b/>
        <sz val="8"/>
        <rFont val="Arial"/>
        <family val="2"/>
      </rPr>
      <t xml:space="preserve">Totals for:    LGE
</t>
    </r>
    <r>
      <rPr>
        <b/>
        <sz val="8"/>
        <rFont val="Arial"/>
        <family val="2"/>
      </rPr>
      <t>Num of Transactions:  4                           55,000,000.00</t>
    </r>
  </si>
  <si>
    <r>
      <rPr>
        <b/>
        <sz val="8"/>
        <rFont val="Arial"/>
        <family val="2"/>
      </rPr>
      <t xml:space="preserve">Totals for:    BAML                         Bank of America Merrill Lynch
</t>
    </r>
    <r>
      <rPr>
        <b/>
        <sz val="8"/>
        <rFont val="Arial"/>
        <family val="2"/>
      </rPr>
      <t>Num of Transactions:  4                           55,000,000.00</t>
    </r>
  </si>
  <si>
    <r>
      <rPr>
        <b/>
        <sz val="8"/>
        <rFont val="Arial"/>
        <family val="2"/>
      </rPr>
      <t xml:space="preserve">Grand Totals
</t>
    </r>
    <r>
      <rPr>
        <b/>
        <sz val="8"/>
        <rFont val="Arial"/>
        <family val="2"/>
      </rPr>
      <t>Num of Transactions:  4                           55,000,000.00</t>
    </r>
  </si>
  <si>
    <t>COMMMERCIAL PAPER RATES</t>
  </si>
  <si>
    <t>COMMERCIAL PAPER RATE</t>
  </si>
  <si>
    <r>
      <t>1</t>
    </r>
    <r>
      <rPr>
        <sz val="8"/>
        <color rgb="FF000000"/>
        <rFont val="Arial"/>
        <family val="2"/>
      </rPr>
      <t>"Fed Raises Rates and Signals Faster Pace in Coming Years" Wall Street Journal, March 21, 2018.</t>
    </r>
  </si>
  <si>
    <t>Projection of 2.50% for 2018 is based on current rates of 2.35% plus at least 2 more rate increases in 2018 of 0.25% each such that rates paid will increase to approximately 2.85% by year-end.  The average rate for the full year is expected to be approximately 2.50%.  2019 rates would start at approximately 2.85% and increase during the first four months such that the average would be approximately 3%.</t>
  </si>
  <si>
    <r>
      <t>"The Fed voted unanimously to raise its benchmark federal-funds rate by a quarter-percentage point to a range between 1.5% and 1.75%.  Officials said they expected to lift it another two or three times this year, and three times next year."</t>
    </r>
    <r>
      <rPr>
        <vertAlign val="superscript"/>
        <sz val="10"/>
        <color rgb="FF000000"/>
        <rFont val="Arial"/>
        <family val="2"/>
      </rPr>
      <t>1</t>
    </r>
  </si>
  <si>
    <t>PAGE 2 OF 9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</si>
  <si>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</si>
  <si>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</si>
  <si>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</si>
  <si>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</si>
  <si>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</si>
  <si>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</si>
  <si>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AVERAGE 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</si>
  <si>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</si>
  <si>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</si>
  <si>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</si>
  <si>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</si>
  <si>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</si>
  <si>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</si>
  <si>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</si>
  <si>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</si>
  <si>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</si>
  <si>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</si>
  <si>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(D)</t>
  </si>
  <si>
    <t>(E)</t>
  </si>
  <si>
    <t>(F)</t>
  </si>
  <si>
    <t>(G)</t>
  </si>
  <si>
    <t>(H=D+E-F-G)</t>
  </si>
  <si>
    <t>(I=AxD)</t>
  </si>
  <si>
    <t>(J)</t>
  </si>
  <si>
    <t>(K)</t>
  </si>
  <si>
    <t>(L)</t>
  </si>
  <si>
    <t>(M)</t>
  </si>
  <si>
    <t>(N=I+J+K+L+M)</t>
  </si>
  <si>
    <t xml:space="preserve">Kentucky Utilities_PCB Variable due Feb 1, 2032 </t>
  </si>
  <si>
    <t xml:space="preserve"> Feb. 1, 2032</t>
  </si>
  <si>
    <t xml:space="preserve"> Feb. 1, 2033</t>
  </si>
  <si>
    <t xml:space="preserve">Kentucky Utilities_PCB Variable due Sep 1, 2042 </t>
  </si>
  <si>
    <t>Aug. 25, 2016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</si>
  <si>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</si>
  <si>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</si>
  <si>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</si>
  <si>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</si>
  <si>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>Oct. 20, 2004</t>
  </si>
  <si>
    <t xml:space="preserve"> Oct. 1, 2034</t>
  </si>
  <si>
    <t>Oct. 17, 2008</t>
  </si>
  <si>
    <t>Feb. 23, 2007</t>
  </si>
  <si>
    <t xml:space="preserve">Kentucky Utilities_PCB Variable due May 1, 2023 </t>
  </si>
  <si>
    <t>May 1, 2023</t>
  </si>
  <si>
    <t xml:space="preserve">Kentucky Utilities_PCB  Variable due Feb 1, 2032 </t>
  </si>
  <si>
    <t xml:space="preserve">Kentucky Utilities_PCB 6.0% due Mar 1, 2037 </t>
  </si>
  <si>
    <t>Mar. 1, 2037</t>
  </si>
  <si>
    <t xml:space="preserve">Kentucky Utilities_FMB 3.250% due Nov. 1, 2020 </t>
  </si>
  <si>
    <t>Nov. 16, 2010</t>
  </si>
  <si>
    <t>Nov. 1, 2020</t>
  </si>
  <si>
    <t xml:space="preserve">Kentucky Utilities_FMB 3.300% due Oct. 1, 2025 </t>
  </si>
  <si>
    <t>Sep. 28, 2015</t>
  </si>
  <si>
    <t>Oct. 1,2025</t>
  </si>
  <si>
    <t xml:space="preserve">Kentucky Utilities_FMB 4.375% due Oct. 1, 2045 </t>
  </si>
  <si>
    <t>Oct. 1,2045</t>
  </si>
  <si>
    <t xml:space="preserve">Kentucky Utilities_FMB 4.65% due Nov 15, 2043 </t>
  </si>
  <si>
    <t>Nov. 14, 2013</t>
  </si>
  <si>
    <t>Nov. 15, 2043</t>
  </si>
  <si>
    <t xml:space="preserve">Kentucky Utilities_FMB 5.125% due Nov. 1,  2040 </t>
  </si>
  <si>
    <t>Nov. 1,  2040</t>
  </si>
  <si>
    <t>Revolving Credit Facility</t>
  </si>
  <si>
    <t>L of C Facility</t>
  </si>
  <si>
    <t>Called Bonds</t>
  </si>
  <si>
    <t>2013 30-Year - Swap Hedging FMB - 4.65%</t>
  </si>
  <si>
    <t>2015 10-Year - Swap Hedging FMB -3.30%</t>
  </si>
  <si>
    <t>2015 30-Year - Swap Hedging FMB - 4.375%</t>
  </si>
  <si>
    <t>TOTALS</t>
  </si>
  <si>
    <t>EMBEDDED COST OF LONG-TERM DEBT (N / H)</t>
  </si>
  <si>
    <t>PAGE 6 OF 9</t>
  </si>
  <si>
    <t xml:space="preserve">   LG&amp;E_546676AU1_FMB 5.125% due Nov. 15, 2040 </t>
  </si>
  <si>
    <t>Nov. 15, 2040</t>
  </si>
  <si>
    <t xml:space="preserve">   LG&amp;E_546676AV9_FMB 4.65% due Nov 1, 2043 </t>
  </si>
  <si>
    <t xml:space="preserve">   LG&amp;E_546676AW7_FMB 3.30% due Oct 1, 2025 </t>
  </si>
  <si>
    <t xml:space="preserve"> Oct 1,2025</t>
  </si>
  <si>
    <t xml:space="preserve">   LG&amp;E_546676AX5_FMB 4.375% due Oct. 1, 2045 </t>
  </si>
  <si>
    <t xml:space="preserve"> Oct 1,2045</t>
  </si>
  <si>
    <t xml:space="preserve">   LG&amp;E_896221AD0_PCB 3.75% due June 1, 2033 </t>
  </si>
  <si>
    <t>Apr. 26, 2007</t>
  </si>
  <si>
    <t>June 1, 2033</t>
  </si>
  <si>
    <t xml:space="preserve">   LG&amp;E_2017 Term Loan $100M</t>
  </si>
  <si>
    <t>Oct. 26, 2017</t>
  </si>
  <si>
    <t>Oct. 25, 2019</t>
  </si>
  <si>
    <t xml:space="preserve">   LG&amp;E_2018 Term Loan $100M</t>
  </si>
  <si>
    <t>Jan. 11, 2018</t>
  </si>
  <si>
    <t xml:space="preserve">   LG&amp;E_473044BV6_PCB Variable due Sep 1, 2026 </t>
  </si>
  <si>
    <t>Mar. 6, 2002</t>
  </si>
  <si>
    <t xml:space="preserve"> Sep 1, 2026</t>
  </si>
  <si>
    <t xml:space="preserve">   LG&amp;E_546749AK8_PCB Variable due Feb 1, 2035 </t>
  </si>
  <si>
    <t>Apr. 13, 2005</t>
  </si>
  <si>
    <t xml:space="preserve"> Feb 1, 2035</t>
  </si>
  <si>
    <t xml:space="preserve">   LG&amp;E_546749AL6_PCB Variable Series DD due Nov 1, 2027 </t>
  </si>
  <si>
    <t>Mar. 22, 2002</t>
  </si>
  <si>
    <t xml:space="preserve"> Nov 1, 2027</t>
  </si>
  <si>
    <t xml:space="preserve">   LG&amp;E_546749AM4_PCB Variable due Oct 1,2033 </t>
  </si>
  <si>
    <t>Nov. 20, 2003</t>
  </si>
  <si>
    <t xml:space="preserve"> Oct 1,2033</t>
  </si>
  <si>
    <t xml:space="preserve">   LG&amp;E_546751AH1_PCB Variable due June 1, 2033 </t>
  </si>
  <si>
    <t xml:space="preserve">   LG&amp;E_546751AJ7_PCB Variable $31 mil due June 1, 2033 </t>
  </si>
  <si>
    <t xml:space="preserve">   LG&amp;E_896224AW2_PCB Variable Series EE due Nov 1, 2027 </t>
  </si>
  <si>
    <t xml:space="preserve">   LG&amp;E_896224AX0_PCB Variable Series CC due Sep 1, 2026 </t>
  </si>
  <si>
    <t xml:space="preserve">   LG&amp;E_896224AY8_PCB Variable due Sep 1, 2044 </t>
  </si>
  <si>
    <t>Sep. 15, 2016</t>
  </si>
  <si>
    <t>Sep. 1, 2044</t>
  </si>
  <si>
    <t xml:space="preserve">JP Morgan Chase Bank 5.495% </t>
  </si>
  <si>
    <t xml:space="preserve">Morgan Stanley Capital Services 3.657% </t>
  </si>
  <si>
    <t>Oct. 1, 2033</t>
  </si>
  <si>
    <t xml:space="preserve">Morgan Stanley Capital Services 3.645% </t>
  </si>
  <si>
    <t>Bank of America 3.695%</t>
  </si>
  <si>
    <t>PAGE 1 OF 9</t>
  </si>
  <si>
    <t>Page 3 of 9</t>
  </si>
  <si>
    <t>PAGE 4 OF 9</t>
  </si>
  <si>
    <t>PAGE 5 OF 9</t>
  </si>
  <si>
    <t>PAGE 7 OF 9</t>
  </si>
  <si>
    <t>Page 8 of 9</t>
  </si>
  <si>
    <t>PAGE 9 OF 9</t>
  </si>
  <si>
    <t>LG&amp;E is currently issuing weekly commercial paper at rates of 2.35% - see page 9 of Exhibit KWB-4</t>
  </si>
  <si>
    <t>KU is currently issuing weekly commercial paper at rates of 2.35% - see page 4 of Exhibit KWB-4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</si>
</sst>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##0;###0"/>
    <numFmt numFmtId="167" formatCode="[$-409]mmm\-yy;@"/>
    <numFmt numFmtId="168" formatCode="0.000%"/>
    <numFmt numFmtId="169" formatCode="_(* #,##0.000000_);_(* \(#,##0.000000\);_(* &quot;-&quot;??_);_(@_)"/>
    <numFmt numFmtId="170" formatCode="00000000"/>
    <numFmt numFmtId="171" formatCode="[$-409]mmmm\ d\,\ yyyy;@"/>
    <numFmt numFmtId="172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0" fontId="4" fillId="0" borderId="0" xfId="5" applyNumberFormat="1" applyFont="1" applyFill="1" applyBorder="1" applyAlignment="1">
      <alignment horizontal="right" wrapText="1"/>
    </xf>
    <xf numFmtId="0" fontId="4" fillId="0" borderId="0" xfId="3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10" fontId="5" fillId="0" borderId="0" xfId="4" applyNumberFormat="1" applyFont="1"/>
    <xf numFmtId="10" fontId="5" fillId="0" borderId="0" xfId="0" applyNumberFormat="1" applyFont="1"/>
    <xf numFmtId="0" fontId="5" fillId="0" borderId="0" xfId="0" applyFont="1" applyAlignment="1">
      <alignment horizontal="left"/>
    </xf>
    <xf numFmtId="164" fontId="7" fillId="0" borderId="0" xfId="2" applyNumberFormat="1" applyFont="1"/>
    <xf numFmtId="164" fontId="6" fillId="0" borderId="0" xfId="2" applyNumberFormat="1" applyFont="1"/>
    <xf numFmtId="164" fontId="5" fillId="0" borderId="0" xfId="2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/>
    <xf numFmtId="0" fontId="5" fillId="0" borderId="0" xfId="0" quotePrefix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3" applyFont="1" applyFill="1" applyBorder="1" applyAlignment="1">
      <alignment horizontal="left" vertical="top"/>
    </xf>
    <xf numFmtId="0" fontId="1" fillId="0" borderId="0" xfId="3" applyFont="1" applyFill="1" applyBorder="1" applyAlignment="1"/>
    <xf numFmtId="0" fontId="4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6" fontId="4" fillId="0" borderId="0" xfId="3" applyNumberFormat="1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right" wrapText="1"/>
    </xf>
    <xf numFmtId="167" fontId="1" fillId="0" borderId="0" xfId="3" applyNumberFormat="1" applyFont="1" applyFill="1" applyBorder="1" applyAlignment="1">
      <alignment horizontal="left" wrapText="1"/>
    </xf>
    <xf numFmtId="168" fontId="4" fillId="0" borderId="0" xfId="6" applyNumberFormat="1" applyFont="1" applyFill="1" applyBorder="1" applyAlignment="1">
      <alignment horizontal="right" wrapText="1"/>
    </xf>
    <xf numFmtId="9" fontId="4" fillId="0" borderId="0" xfId="6" applyFont="1" applyFill="1" applyBorder="1" applyAlignment="1">
      <alignment horizontal="right" wrapText="1"/>
    </xf>
    <xf numFmtId="9" fontId="4" fillId="0" borderId="0" xfId="6" applyFont="1" applyFill="1" applyBorder="1" applyAlignment="1">
      <alignment horizontal="left" vertical="top"/>
    </xf>
    <xf numFmtId="169" fontId="4" fillId="0" borderId="0" xfId="1" applyNumberFormat="1" applyFont="1" applyFill="1" applyBorder="1" applyAlignment="1">
      <alignment horizontal="right" wrapText="1"/>
    </xf>
    <xf numFmtId="0" fontId="1" fillId="0" borderId="0" xfId="7" applyFont="1" applyBorder="1"/>
    <xf numFmtId="165" fontId="4" fillId="0" borderId="2" xfId="1" applyNumberFormat="1" applyFont="1" applyFill="1" applyBorder="1" applyAlignment="1">
      <alignment horizontal="right" wrapText="1"/>
    </xf>
    <xf numFmtId="168" fontId="4" fillId="0" borderId="3" xfId="6" applyNumberFormat="1" applyFont="1" applyFill="1" applyBorder="1" applyAlignment="1">
      <alignment horizontal="right" wrapText="1"/>
    </xf>
    <xf numFmtId="10" fontId="4" fillId="0" borderId="0" xfId="6" applyNumberFormat="1" applyFont="1" applyFill="1" applyBorder="1" applyAlignment="1">
      <alignment horizontal="right" wrapText="1"/>
    </xf>
    <xf numFmtId="165" fontId="4" fillId="0" borderId="0" xfId="6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0" xfId="3" quotePrefix="1" applyFont="1" applyFill="1" applyBorder="1" applyAlignment="1">
      <alignment horizontal="left" vertical="top"/>
    </xf>
    <xf numFmtId="0" fontId="8" fillId="0" borderId="0" xfId="8" applyFill="1" applyBorder="1" applyAlignment="1">
      <alignment horizontal="left" vertical="top"/>
    </xf>
    <xf numFmtId="0" fontId="9" fillId="0" borderId="0" xfId="8" applyFont="1" applyFill="1" applyBorder="1" applyAlignment="1">
      <alignment horizontal="left" vertical="top"/>
    </xf>
    <xf numFmtId="0" fontId="10" fillId="0" borderId="0" xfId="8" applyFont="1" applyFill="1" applyBorder="1" applyAlignment="1">
      <alignment horizontal="left" vertical="top"/>
    </xf>
    <xf numFmtId="0" fontId="9" fillId="0" borderId="4" xfId="8" applyFont="1" applyFill="1" applyBorder="1" applyAlignment="1">
      <alignment horizontal="left" vertical="top" wrapText="1"/>
    </xf>
    <xf numFmtId="0" fontId="9" fillId="0" borderId="4" xfId="8" applyFont="1" applyFill="1" applyBorder="1" applyAlignment="1">
      <alignment horizontal="left" vertical="top" wrapText="1" indent="2"/>
    </xf>
    <xf numFmtId="0" fontId="9" fillId="0" borderId="4" xfId="8" applyFont="1" applyFill="1" applyBorder="1" applyAlignment="1">
      <alignment horizontal="center" vertical="top" wrapText="1"/>
    </xf>
    <xf numFmtId="0" fontId="9" fillId="0" borderId="4" xfId="8" applyFont="1" applyFill="1" applyBorder="1" applyAlignment="1">
      <alignment horizontal="left" vertical="top" wrapText="1" indent="1"/>
    </xf>
    <xf numFmtId="0" fontId="9" fillId="0" borderId="4" xfId="8" applyFont="1" applyFill="1" applyBorder="1" applyAlignment="1">
      <alignment horizontal="left" vertical="top" wrapText="1" indent="3"/>
    </xf>
    <xf numFmtId="0" fontId="8" fillId="0" borderId="5" xfId="8" applyFill="1" applyBorder="1" applyAlignment="1">
      <alignment horizontal="left" vertical="center" wrapText="1"/>
    </xf>
    <xf numFmtId="0" fontId="9" fillId="0" borderId="5" xfId="8" applyFont="1" applyFill="1" applyBorder="1" applyAlignment="1">
      <alignment horizontal="left" vertical="top" wrapText="1" indent="2"/>
    </xf>
    <xf numFmtId="0" fontId="9" fillId="0" borderId="5" xfId="8" applyFont="1" applyFill="1" applyBorder="1" applyAlignment="1">
      <alignment horizontal="center" vertical="top" wrapText="1"/>
    </xf>
    <xf numFmtId="0" fontId="9" fillId="0" borderId="5" xfId="8" applyFont="1" applyFill="1" applyBorder="1" applyAlignment="1">
      <alignment horizontal="left" vertical="top" wrapText="1" indent="1"/>
    </xf>
    <xf numFmtId="170" fontId="11" fillId="0" borderId="0" xfId="8" applyNumberFormat="1" applyFont="1" applyFill="1" applyBorder="1" applyAlignment="1">
      <alignment horizontal="left" vertical="top" shrinkToFit="1"/>
    </xf>
    <xf numFmtId="2" fontId="11" fillId="0" borderId="6" xfId="8" applyNumberFormat="1" applyFont="1" applyFill="1" applyBorder="1" applyAlignment="1">
      <alignment horizontal="right" vertical="top" indent="1" shrinkToFit="1"/>
    </xf>
    <xf numFmtId="4" fontId="11" fillId="0" borderId="6" xfId="8" applyNumberFormat="1" applyFont="1" applyFill="1" applyBorder="1" applyAlignment="1">
      <alignment horizontal="right" vertical="top" indent="1" shrinkToFit="1"/>
    </xf>
    <xf numFmtId="4" fontId="13" fillId="0" borderId="6" xfId="8" applyNumberFormat="1" applyFont="1" applyFill="1" applyBorder="1" applyAlignment="1">
      <alignment horizontal="right" vertical="center" indent="1" shrinkToFit="1"/>
    </xf>
    <xf numFmtId="4" fontId="13" fillId="0" borderId="4" xfId="8" applyNumberFormat="1" applyFont="1" applyFill="1" applyBorder="1" applyAlignment="1">
      <alignment horizontal="right" vertical="center" indent="1" shrinkToFi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4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49" fontId="1" fillId="0" borderId="0" xfId="3" applyNumberFormat="1" applyFont="1" applyFill="1" applyBorder="1" applyAlignment="1">
      <alignment horizontal="center"/>
    </xf>
    <xf numFmtId="0" fontId="4" fillId="0" borderId="7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left"/>
    </xf>
    <xf numFmtId="10" fontId="4" fillId="0" borderId="0" xfId="4" applyNumberFormat="1" applyFont="1" applyFill="1" applyBorder="1" applyAlignment="1">
      <alignment horizontal="center"/>
    </xf>
    <xf numFmtId="171" fontId="1" fillId="0" borderId="0" xfId="3" applyNumberFormat="1" applyFont="1" applyFill="1" applyBorder="1" applyAlignment="1">
      <alignment horizontal="center"/>
    </xf>
    <xf numFmtId="165" fontId="4" fillId="0" borderId="0" xfId="9" applyNumberFormat="1" applyFont="1" applyFill="1" applyBorder="1" applyAlignment="1">
      <alignment horizontal="center"/>
    </xf>
    <xf numFmtId="165" fontId="4" fillId="0" borderId="0" xfId="9" applyNumberFormat="1" applyFont="1" applyFill="1" applyBorder="1" applyAlignment="1">
      <alignment horizontal="center" vertical="center" wrapText="1"/>
    </xf>
    <xf numFmtId="165" fontId="4" fillId="0" borderId="0" xfId="9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 wrapText="1"/>
    </xf>
    <xf numFmtId="172" fontId="4" fillId="0" borderId="0" xfId="9" applyNumberFormat="1" applyFont="1" applyFill="1" applyBorder="1" applyAlignment="1">
      <alignment horizontal="right"/>
    </xf>
    <xf numFmtId="10" fontId="4" fillId="0" borderId="3" xfId="6" applyNumberFormat="1" applyFont="1" applyFill="1" applyBorder="1" applyAlignment="1">
      <alignment horizontal="right" wrapText="1"/>
    </xf>
    <xf numFmtId="0" fontId="15" fillId="0" borderId="0" xfId="0" applyFont="1" applyFill="1"/>
    <xf numFmtId="0" fontId="0" fillId="0" borderId="0" xfId="0" applyFill="1"/>
    <xf numFmtId="0" fontId="4" fillId="0" borderId="1" xfId="3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0" fontId="4" fillId="0" borderId="0" xfId="4" applyNumberFormat="1" applyFont="1" applyFill="1" applyBorder="1" applyAlignment="1">
      <alignment horizontal="center" wrapText="1"/>
    </xf>
    <xf numFmtId="15" fontId="1" fillId="0" borderId="0" xfId="3" applyNumberFormat="1" applyFont="1" applyFill="1" applyBorder="1" applyAlignment="1">
      <alignment horizontal="center" wrapText="1"/>
    </xf>
    <xf numFmtId="165" fontId="4" fillId="0" borderId="0" xfId="9" applyNumberFormat="1" applyFont="1" applyFill="1" applyBorder="1" applyAlignment="1">
      <alignment horizontal="center" wrapText="1"/>
    </xf>
    <xf numFmtId="165" fontId="4" fillId="0" borderId="0" xfId="9" applyNumberFormat="1" applyFont="1" applyFill="1" applyBorder="1" applyAlignment="1">
      <alignment horizontal="right" wrapText="1"/>
    </xf>
    <xf numFmtId="15" fontId="1" fillId="0" borderId="0" xfId="3" quotePrefix="1" applyNumberFormat="1" applyFont="1" applyFill="1" applyBorder="1" applyAlignment="1">
      <alignment horizontal="center" wrapText="1"/>
    </xf>
    <xf numFmtId="165" fontId="4" fillId="0" borderId="0" xfId="9" applyNumberFormat="1" applyFont="1" applyFill="1" applyBorder="1" applyAlignment="1">
      <alignment horizontal="left" vertical="top"/>
    </xf>
    <xf numFmtId="168" fontId="4" fillId="0" borderId="0" xfId="4" applyNumberFormat="1" applyFont="1" applyFill="1" applyBorder="1" applyAlignment="1">
      <alignment horizontal="center" wrapText="1"/>
    </xf>
    <xf numFmtId="10" fontId="4" fillId="0" borderId="0" xfId="4" applyNumberFormat="1" applyFont="1" applyFill="1" applyBorder="1" applyAlignment="1">
      <alignment horizontal="center" vertical="top"/>
    </xf>
    <xf numFmtId="165" fontId="4" fillId="0" borderId="0" xfId="9" applyNumberFormat="1" applyFont="1" applyFill="1" applyBorder="1" applyAlignment="1">
      <alignment horizontal="center" vertical="top"/>
    </xf>
    <xf numFmtId="10" fontId="4" fillId="0" borderId="0" xfId="4" applyNumberFormat="1" applyFont="1" applyFill="1" applyBorder="1" applyAlignment="1">
      <alignment horizontal="left" vertical="top"/>
    </xf>
    <xf numFmtId="165" fontId="0" fillId="0" borderId="0" xfId="0" applyNumberFormat="1" applyFill="1"/>
    <xf numFmtId="43" fontId="0" fillId="0" borderId="0" xfId="0" applyNumberFormat="1" applyFill="1"/>
    <xf numFmtId="165" fontId="4" fillId="0" borderId="7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10" fontId="4" fillId="0" borderId="3" xfId="4" applyNumberFormat="1" applyFont="1" applyFill="1" applyBorder="1" applyAlignment="1">
      <alignment horizontal="right" wrapText="1"/>
    </xf>
    <xf numFmtId="43" fontId="4" fillId="0" borderId="0" xfId="3" applyNumberFormat="1" applyFont="1" applyFill="1" applyBorder="1" applyAlignment="1">
      <alignment horizontal="left" vertical="top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3" applyFont="1" applyFill="1" applyBorder="1" applyAlignment="1">
      <alignment horizontal="center"/>
    </xf>
    <xf numFmtId="49" fontId="1" fillId="0" borderId="0" xfId="3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49" fontId="1" fillId="0" borderId="0" xfId="3" quotePrefix="1" applyNumberFormat="1" applyFont="1" applyFill="1" applyBorder="1" applyAlignment="1">
      <alignment horizontal="center"/>
    </xf>
    <xf numFmtId="0" fontId="4" fillId="0" borderId="0" xfId="3" quotePrefix="1" applyFont="1" applyFill="1" applyBorder="1" applyAlignment="1">
      <alignment horizontal="left" vertical="top" wrapText="1"/>
    </xf>
    <xf numFmtId="0" fontId="1" fillId="0" borderId="0" xfId="3" quotePrefix="1" applyFont="1" applyFill="1" applyBorder="1" applyAlignment="1">
      <alignment horizontal="center"/>
    </xf>
    <xf numFmtId="0" fontId="8" fillId="0" borderId="4" xfId="8" applyFill="1" applyBorder="1" applyAlignment="1">
      <alignment horizontal="left" vertical="top" wrapText="1" indent="3"/>
    </xf>
    <xf numFmtId="4" fontId="13" fillId="0" borderId="4" xfId="8" applyNumberFormat="1" applyFont="1" applyFill="1" applyBorder="1" applyAlignment="1">
      <alignment horizontal="center" vertical="center" shrinkToFit="1"/>
    </xf>
    <xf numFmtId="4" fontId="13" fillId="0" borderId="4" xfId="8" applyNumberFormat="1" applyFont="1" applyFill="1" applyBorder="1" applyAlignment="1">
      <alignment horizontal="right" vertical="center" indent="3" shrinkToFit="1"/>
    </xf>
    <xf numFmtId="0" fontId="8" fillId="0" borderId="6" xfId="8" applyFill="1" applyBorder="1" applyAlignment="1">
      <alignment horizontal="left" vertical="top" wrapText="1"/>
    </xf>
    <xf numFmtId="4" fontId="13" fillId="0" borderId="6" xfId="8" applyNumberFormat="1" applyFont="1" applyFill="1" applyBorder="1" applyAlignment="1">
      <alignment horizontal="center" vertical="center" shrinkToFit="1"/>
    </xf>
    <xf numFmtId="4" fontId="13" fillId="0" borderId="6" xfId="8" applyNumberFormat="1" applyFont="1" applyFill="1" applyBorder="1" applyAlignment="1">
      <alignment horizontal="right" vertical="center" indent="3" shrinkToFit="1"/>
    </xf>
    <xf numFmtId="4" fontId="11" fillId="0" borderId="6" xfId="8" applyNumberFormat="1" applyFont="1" applyFill="1" applyBorder="1" applyAlignment="1">
      <alignment horizontal="center" vertical="top" shrinkToFit="1"/>
    </xf>
    <xf numFmtId="4" fontId="11" fillId="0" borderId="6" xfId="8" applyNumberFormat="1" applyFont="1" applyFill="1" applyBorder="1" applyAlignment="1">
      <alignment horizontal="right" vertical="top" indent="3" shrinkToFit="1"/>
    </xf>
    <xf numFmtId="0" fontId="9" fillId="0" borderId="4" xfId="8" applyFont="1" applyFill="1" applyBorder="1" applyAlignment="1">
      <alignment horizontal="left" vertical="top" wrapText="1" indent="2"/>
    </xf>
    <xf numFmtId="0" fontId="8" fillId="0" borderId="5" xfId="8" applyFill="1" applyBorder="1" applyAlignment="1">
      <alignment horizontal="left" vertical="center" wrapText="1"/>
    </xf>
    <xf numFmtId="0" fontId="9" fillId="0" borderId="5" xfId="8" applyFont="1" applyFill="1" applyBorder="1" applyAlignment="1">
      <alignment horizontal="left" vertical="top" wrapText="1" indent="1"/>
    </xf>
  </cellXfs>
  <cellStyles count="10">
    <cellStyle name="Comma" xfId="9" builtinId="3"/>
    <cellStyle name="Comma 86" xfId="1"/>
    <cellStyle name="Currency" xfId="2" builtinId="4"/>
    <cellStyle name="Normal" xfId="0" builtinId="0"/>
    <cellStyle name="Normal 2" xfId="7"/>
    <cellStyle name="Normal 3" xfId="8"/>
    <cellStyle name="Normal 48" xfId="3"/>
    <cellStyle name="Percent" xfId="4" builtinId="5"/>
    <cellStyle name="Percent 15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8750" y="7787380"/>
    <xdr:ext cx="9144000" cy="12700"/>
    <xdr:sp macro="" textlink="">
      <xdr:nvSpPr>
        <xdr:cNvPr id="2" name="Shape 2"/>
        <xdr:cNvSpPr/>
      </xdr:nvSpPr>
      <xdr:spPr>
        <a:xfrm>
          <a:off x="158750" y="7787380"/>
          <a:ext cx="9144000" cy="12700"/>
        </a:xfrm>
        <a:custGeom>
          <a:avLst/>
          <a:gdLst/>
          <a:ahLst/>
          <a:cxnLst/>
          <a:rect l="0" t="0" r="0" b="0"/>
          <a:pathLst>
            <a:path w="9144000" h="12700">
              <a:moveTo>
                <a:pt x="-158750" y="-5934075"/>
              </a:moveTo>
              <a:lnTo>
                <a:pt x="6699250" y="-5934075"/>
              </a:lnTo>
            </a:path>
            <a:path w="9144000" h="12700">
              <a:moveTo>
                <a:pt x="-158750" y="-5924550"/>
              </a:moveTo>
              <a:lnTo>
                <a:pt x="6699250" y="-592455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absoluteAnchor>
  <xdr:twoCellAnchor editAs="oneCell">
    <xdr:from>
      <xdr:col>0</xdr:col>
      <xdr:colOff>0</xdr:colOff>
      <xdr:row>6</xdr:row>
      <xdr:rowOff>0</xdr:rowOff>
    </xdr:from>
    <xdr:to>
      <xdr:col>2</xdr:col>
      <xdr:colOff>95250</xdr:colOff>
      <xdr:row>7</xdr:row>
      <xdr:rowOff>0</xdr:rowOff>
    </xdr:to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8750" y="7787380"/>
    <xdr:ext cx="9144000" cy="12700"/>
    <xdr:sp macro="" textlink="">
      <xdr:nvSpPr>
        <xdr:cNvPr id="2" name="Shape 2"/>
        <xdr:cNvSpPr/>
      </xdr:nvSpPr>
      <xdr:spPr>
        <a:xfrm>
          <a:off x="158750" y="7787380"/>
          <a:ext cx="9144000" cy="12700"/>
        </a:xfrm>
        <a:custGeom>
          <a:avLst/>
          <a:gdLst/>
          <a:ahLst/>
          <a:cxnLst/>
          <a:rect l="0" t="0" r="0" b="0"/>
          <a:pathLst>
            <a:path w="9144000" h="12700">
              <a:moveTo>
                <a:pt x="-158750" y="-5934075"/>
              </a:moveTo>
              <a:lnTo>
                <a:pt x="6699250" y="-5934075"/>
              </a:lnTo>
            </a:path>
            <a:path w="9144000" h="12700">
              <a:moveTo>
                <a:pt x="-158750" y="-5924550"/>
              </a:moveTo>
              <a:lnTo>
                <a:pt x="6699250" y="-5924550"/>
              </a:lnTo>
            </a:path>
          </a:pathLst>
        </a:custGeom>
        <a:ln w="9525">
          <a:solidFill>
            <a:srgbClr val="000000"/>
          </a:solidFill>
        </a:ln>
      </xdr:spPr>
    </xdr:sp>
    <xdr:clientData/>
  </xdr:absoluteAnchor>
  <xdr:twoCellAnchor editAs="oneCell">
    <xdr:from>
      <xdr:col>0</xdr:col>
      <xdr:colOff>0</xdr:colOff>
      <xdr:row>6</xdr:row>
      <xdr:rowOff>0</xdr:rowOff>
    </xdr:from>
    <xdr:to>
      <xdr:col>2</xdr:col>
      <xdr:colOff>95250</xdr:colOff>
      <xdr:row>7</xdr:row>
      <xdr:rowOff>0</xdr:rowOff>
    </xdr:to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tabSelected="1" zoomScaleNormal="100" workbookViewId="0">
      <selection activeCell="N25" sqref="N25"/>
    </sheetView>
  </sheetViews>
  <sheetFormatPr defaultRowHeight="15" x14ac:dyDescent="0.25"/>
  <cols>
    <col min="1" max="1" width="6.7109375" customWidth="1"/>
    <col min="2" max="2" width="5.7109375" customWidth="1"/>
    <col min="9" max="9" width="15.140625" bestFit="1" customWidth="1"/>
    <col min="10" max="10" width="14.7109375" customWidth="1"/>
    <col min="11" max="11" width="5.7109375" customWidth="1"/>
    <col min="12" max="12" width="15.140625" bestFit="1" customWidth="1"/>
    <col min="13" max="14" width="14.7109375" customWidth="1"/>
  </cols>
  <sheetData>
    <row r="1" spans="1:14" x14ac:dyDescent="0.25">
      <c r="M1" s="4" t="s">
        <v>7</v>
      </c>
    </row>
    <row r="2" spans="1:14" x14ac:dyDescent="0.25">
      <c r="M2" s="4" t="s">
        <v>185</v>
      </c>
    </row>
    <row r="3" spans="1:14" x14ac:dyDescent="0.25">
      <c r="B3" s="106" t="s">
        <v>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x14ac:dyDescent="0.25">
      <c r="B4" s="106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x14ac:dyDescent="0.25">
      <c r="B5" s="106" t="s">
        <v>13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x14ac:dyDescent="0.25"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6"/>
      <c r="N6" s="1"/>
    </row>
    <row r="7" spans="1:14" ht="47.1" customHeight="1" x14ac:dyDescent="0.25">
      <c r="A7" s="18" t="s">
        <v>10</v>
      </c>
      <c r="B7" s="19"/>
      <c r="C7" s="19"/>
      <c r="D7" s="19"/>
      <c r="E7" s="19"/>
      <c r="F7" s="19"/>
      <c r="G7" s="19"/>
      <c r="H7" s="19"/>
      <c r="I7" s="104" t="s">
        <v>1</v>
      </c>
      <c r="J7" s="104"/>
      <c r="K7" s="20"/>
      <c r="L7" s="105" t="s">
        <v>0</v>
      </c>
      <c r="M7" s="105"/>
      <c r="N7" s="1"/>
    </row>
    <row r="8" spans="1:14" ht="15" customHeight="1" x14ac:dyDescent="0.25">
      <c r="A8" s="21"/>
      <c r="B8" s="22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  <c r="N8" s="1"/>
    </row>
    <row r="9" spans="1:14" x14ac:dyDescent="0.25">
      <c r="B9" s="5"/>
      <c r="C9" s="5"/>
      <c r="D9" s="5"/>
      <c r="E9" s="5"/>
      <c r="F9" s="5"/>
      <c r="G9" s="5"/>
      <c r="H9" s="5"/>
      <c r="I9" s="7" t="s">
        <v>5</v>
      </c>
      <c r="J9" s="7" t="s">
        <v>6</v>
      </c>
      <c r="K9" s="7"/>
      <c r="L9" s="7" t="s">
        <v>5</v>
      </c>
      <c r="M9" s="7" t="s">
        <v>6</v>
      </c>
    </row>
    <row r="10" spans="1:14" x14ac:dyDescent="0.25">
      <c r="A10" s="1">
        <v>1</v>
      </c>
      <c r="B10" s="8" t="s">
        <v>2</v>
      </c>
      <c r="C10" s="5"/>
      <c r="D10" s="5"/>
      <c r="E10" s="5"/>
      <c r="F10" s="5"/>
      <c r="G10" s="5"/>
      <c r="H10" s="5"/>
      <c r="I10" s="9">
        <v>4.1173858867490545E-2</v>
      </c>
      <c r="J10" s="3">
        <v>7.4212675614836578E-3</v>
      </c>
      <c r="K10" s="9"/>
      <c r="L10" s="9">
        <f>I10</f>
        <v>4.1173858867490545E-2</v>
      </c>
      <c r="M10" s="10">
        <f>J10</f>
        <v>7.4212675614836578E-3</v>
      </c>
    </row>
    <row r="11" spans="1:14" ht="16.5" x14ac:dyDescent="0.35">
      <c r="A11" s="1">
        <f>A10+1</f>
        <v>2</v>
      </c>
      <c r="B11" s="11"/>
      <c r="C11" s="5" t="s">
        <v>4</v>
      </c>
      <c r="D11" s="5"/>
      <c r="E11" s="5"/>
      <c r="F11" s="5"/>
      <c r="G11" s="5"/>
      <c r="H11" s="5"/>
      <c r="I11" s="12">
        <v>1636111391.6442919</v>
      </c>
      <c r="J11" s="12">
        <v>91267114.749962986</v>
      </c>
      <c r="K11" s="5"/>
      <c r="L11" s="12">
        <v>1596687193.6047368</v>
      </c>
      <c r="M11" s="13">
        <v>89067916.807342961</v>
      </c>
    </row>
    <row r="12" spans="1:14" x14ac:dyDescent="0.25">
      <c r="A12" s="1">
        <f t="shared" ref="A12:A25" si="0">A11+1</f>
        <v>3</v>
      </c>
      <c r="B12" s="11"/>
      <c r="C12" s="5" t="s">
        <v>11</v>
      </c>
      <c r="D12" s="5"/>
      <c r="E12" s="5"/>
      <c r="F12" s="5"/>
      <c r="G12" s="5"/>
      <c r="H12" s="5"/>
      <c r="I12" s="14">
        <f>I10*I11</f>
        <v>67365019.531055629</v>
      </c>
      <c r="J12" s="14">
        <f>J10*J11</f>
        <v>677317.67812410695</v>
      </c>
      <c r="K12" s="5"/>
      <c r="L12" s="14">
        <f>L10*L11</f>
        <v>65741773.165010989</v>
      </c>
      <c r="M12" s="14">
        <f>M10*M11</f>
        <v>660996.84177125944</v>
      </c>
    </row>
    <row r="13" spans="1:14" x14ac:dyDescent="0.25">
      <c r="A13" s="1">
        <f t="shared" si="0"/>
        <v>4</v>
      </c>
      <c r="B13" s="11"/>
      <c r="C13" s="5" t="s">
        <v>12</v>
      </c>
      <c r="D13" s="5"/>
      <c r="E13" s="5"/>
      <c r="F13" s="5"/>
      <c r="G13" s="5"/>
      <c r="H13" s="5"/>
      <c r="I13" s="17">
        <f>I12*16/12</f>
        <v>89820026.041407511</v>
      </c>
      <c r="J13" s="17">
        <f>J12*16/12</f>
        <v>903090.23749880923</v>
      </c>
      <c r="K13" s="5"/>
      <c r="L13" s="17">
        <f>L12*16/12</f>
        <v>87655697.55334799</v>
      </c>
      <c r="M13" s="17">
        <f>M12*16/12</f>
        <v>881329.12236167921</v>
      </c>
    </row>
    <row r="14" spans="1:14" x14ac:dyDescent="0.25">
      <c r="A14" s="1">
        <f t="shared" si="0"/>
        <v>5</v>
      </c>
      <c r="B14" s="11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</row>
    <row r="15" spans="1:14" x14ac:dyDescent="0.25">
      <c r="A15" s="1">
        <f t="shared" si="0"/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5">
      <c r="A16" s="1">
        <f t="shared" si="0"/>
        <v>7</v>
      </c>
      <c r="B16" s="8" t="s">
        <v>3</v>
      </c>
      <c r="C16" s="5"/>
      <c r="D16" s="5"/>
      <c r="E16" s="5"/>
      <c r="F16" s="5"/>
      <c r="G16" s="5"/>
      <c r="H16" s="5"/>
      <c r="I16" s="9">
        <v>4.2645824303846738E-2</v>
      </c>
      <c r="J16" s="9">
        <v>2.9393468441489875E-2</v>
      </c>
      <c r="K16" s="9"/>
      <c r="L16" s="9">
        <f>I16</f>
        <v>4.2645824303846738E-2</v>
      </c>
      <c r="M16" s="9">
        <f>J16</f>
        <v>2.9393468441489875E-2</v>
      </c>
    </row>
    <row r="17" spans="1:14" ht="16.5" x14ac:dyDescent="0.35">
      <c r="A17" s="1">
        <f t="shared" si="0"/>
        <v>8</v>
      </c>
      <c r="B17" s="8"/>
      <c r="C17" s="5" t="s">
        <v>4</v>
      </c>
      <c r="D17" s="5"/>
      <c r="E17" s="5"/>
      <c r="F17" s="5"/>
      <c r="G17" s="5"/>
      <c r="H17" s="5"/>
      <c r="I17" s="15">
        <f>I11</f>
        <v>1636111391.6442919</v>
      </c>
      <c r="J17" s="15">
        <f>J11</f>
        <v>91267114.749962986</v>
      </c>
      <c r="K17" s="5"/>
      <c r="L17" s="16">
        <f>L11</f>
        <v>1596687193.6047368</v>
      </c>
      <c r="M17" s="16">
        <f>M11</f>
        <v>89067916.807342961</v>
      </c>
    </row>
    <row r="18" spans="1:14" x14ac:dyDescent="0.25">
      <c r="A18" s="1">
        <f t="shared" si="0"/>
        <v>9</v>
      </c>
      <c r="B18" s="8"/>
      <c r="C18" s="5" t="s">
        <v>11</v>
      </c>
      <c r="D18" s="5"/>
      <c r="E18" s="5"/>
      <c r="F18" s="5"/>
      <c r="G18" s="5"/>
      <c r="H18" s="5"/>
      <c r="I18" s="14">
        <f>I16*I17</f>
        <v>69773318.949584648</v>
      </c>
      <c r="J18" s="14">
        <f>J16*J17</f>
        <v>2682657.0571488719</v>
      </c>
      <c r="K18" s="5"/>
      <c r="L18" s="14">
        <f>L16*L17</f>
        <v>68092041.526669726</v>
      </c>
      <c r="M18" s="14">
        <f>M16*M17</f>
        <v>2618015.0018258807</v>
      </c>
      <c r="N18" s="2"/>
    </row>
    <row r="19" spans="1:14" x14ac:dyDescent="0.25">
      <c r="A19" s="1">
        <f t="shared" si="0"/>
        <v>10</v>
      </c>
      <c r="B19" s="11"/>
      <c r="C19" s="5" t="s">
        <v>12</v>
      </c>
      <c r="D19" s="5"/>
      <c r="E19" s="5"/>
      <c r="F19" s="5"/>
      <c r="G19" s="5"/>
      <c r="H19" s="5"/>
      <c r="I19" s="17">
        <f>I18*16/12</f>
        <v>93031091.932779536</v>
      </c>
      <c r="J19" s="17">
        <f>J18*16/12</f>
        <v>3576876.0761984959</v>
      </c>
      <c r="K19" s="5"/>
      <c r="L19" s="17">
        <f>L18*16/12</f>
        <v>90789388.702226296</v>
      </c>
      <c r="M19" s="17">
        <f>M18*16/12</f>
        <v>3490686.6691011745</v>
      </c>
      <c r="N19" s="2"/>
    </row>
    <row r="20" spans="1:14" x14ac:dyDescent="0.25">
      <c r="A20" s="1">
        <f t="shared" si="0"/>
        <v>11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s="1">
        <f t="shared" si="0"/>
        <v>12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A22" s="1">
        <f t="shared" si="0"/>
        <v>13</v>
      </c>
      <c r="B22" s="5" t="s">
        <v>17</v>
      </c>
      <c r="C22" s="5"/>
      <c r="D22" s="5"/>
      <c r="E22" s="5"/>
      <c r="F22" s="5"/>
      <c r="G22" s="5"/>
      <c r="H22" s="5"/>
      <c r="I22" s="9">
        <v>4.2413408249725289E-2</v>
      </c>
      <c r="J22" s="9">
        <v>2.6282736264734142E-2</v>
      </c>
      <c r="K22" s="9"/>
      <c r="L22" s="9">
        <f>I22</f>
        <v>4.2413408249725289E-2</v>
      </c>
      <c r="M22" s="9">
        <f>J22</f>
        <v>2.6282736264734142E-2</v>
      </c>
    </row>
    <row r="23" spans="1:14" ht="16.5" x14ac:dyDescent="0.35">
      <c r="A23" s="1">
        <f t="shared" si="0"/>
        <v>14</v>
      </c>
      <c r="B23" s="5"/>
      <c r="C23" s="5" t="s">
        <v>4</v>
      </c>
      <c r="D23" s="5"/>
      <c r="E23" s="5"/>
      <c r="F23" s="5"/>
      <c r="G23" s="5"/>
      <c r="H23" s="5"/>
      <c r="I23" s="15">
        <f>I11</f>
        <v>1636111391.6442919</v>
      </c>
      <c r="J23" s="15">
        <f>J11</f>
        <v>91267114.749962986</v>
      </c>
      <c r="K23" s="5"/>
      <c r="L23" s="16">
        <f>L11</f>
        <v>1596687193.6047368</v>
      </c>
      <c r="M23" s="16">
        <f>M11</f>
        <v>89067916.807342961</v>
      </c>
    </row>
    <row r="24" spans="1:14" x14ac:dyDescent="0.25">
      <c r="A24" s="1">
        <f t="shared" si="0"/>
        <v>15</v>
      </c>
      <c r="B24" s="5"/>
      <c r="C24" s="5" t="s">
        <v>11</v>
      </c>
      <c r="D24" s="5"/>
      <c r="E24" s="5"/>
      <c r="F24" s="5"/>
      <c r="G24" s="5"/>
      <c r="H24" s="5"/>
      <c r="I24" s="14">
        <f>I22*I23</f>
        <v>69393060.395835534</v>
      </c>
      <c r="J24" s="14">
        <f>J22*J23</f>
        <v>2398749.5066165044</v>
      </c>
      <c r="K24" s="5"/>
      <c r="L24" s="14">
        <f>L22*L23</f>
        <v>67720945.78946586</v>
      </c>
      <c r="M24" s="14">
        <f>M22*M23</f>
        <v>2340948.5670966762</v>
      </c>
      <c r="N24" s="2"/>
    </row>
    <row r="25" spans="1:14" x14ac:dyDescent="0.25">
      <c r="A25" s="1">
        <f t="shared" si="0"/>
        <v>16</v>
      </c>
      <c r="C25" s="5" t="s">
        <v>12</v>
      </c>
      <c r="I25" s="17">
        <f>I24*16/12</f>
        <v>92524080.527780712</v>
      </c>
      <c r="J25" s="17">
        <f>J24*16/12</f>
        <v>3198332.6754886727</v>
      </c>
      <c r="K25" s="5"/>
      <c r="L25" s="17">
        <f>L24*16/12</f>
        <v>90294594.385954484</v>
      </c>
      <c r="M25" s="17">
        <f>M24*16/12</f>
        <v>3121264.7561289016</v>
      </c>
      <c r="N25" s="2"/>
    </row>
    <row r="26" spans="1:14" x14ac:dyDescent="0.25">
      <c r="A26" s="1"/>
    </row>
    <row r="27" spans="1:14" x14ac:dyDescent="0.25">
      <c r="A27" s="1"/>
    </row>
  </sheetData>
  <mergeCells count="5">
    <mergeCell ref="I7:J7"/>
    <mergeCell ref="L7:M7"/>
    <mergeCell ref="B3:M3"/>
    <mergeCell ref="B4:M4"/>
    <mergeCell ref="B5:M5"/>
  </mergeCells>
  <pageMargins left="0.95" right="0.95" top="1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0" zoomScaleNormal="80" workbookViewId="0">
      <selection activeCell="A40" sqref="A40"/>
    </sheetView>
  </sheetViews>
  <sheetFormatPr defaultRowHeight="15" x14ac:dyDescent="0.25"/>
  <cols>
    <col min="1" max="1" width="6.85546875" customWidth="1"/>
    <col min="2" max="2" width="65" bestFit="1" customWidth="1"/>
    <col min="3" max="3" width="10.7109375" customWidth="1"/>
    <col min="4" max="4" width="14.7109375" customWidth="1"/>
    <col min="5" max="5" width="13.7109375" customWidth="1"/>
    <col min="6" max="6" width="15.7109375" customWidth="1"/>
    <col min="7" max="7" width="17.7109375" customWidth="1"/>
    <col min="8" max="9" width="14.7109375" customWidth="1"/>
    <col min="10" max="10" width="17.7109375" customWidth="1"/>
    <col min="11" max="11" width="16.7109375" customWidth="1"/>
    <col min="12" max="12" width="17.7109375" customWidth="1"/>
    <col min="13" max="15" width="14.7109375" customWidth="1"/>
    <col min="16" max="16" width="15.7109375" customWidth="1"/>
  </cols>
  <sheetData>
    <row r="1" spans="1:16" x14ac:dyDescent="0.25">
      <c r="P1" s="4" t="s">
        <v>7</v>
      </c>
    </row>
    <row r="2" spans="1:16" x14ac:dyDescent="0.25">
      <c r="P2" s="4" t="s">
        <v>77</v>
      </c>
    </row>
    <row r="3" spans="1:16" x14ac:dyDescent="0.25">
      <c r="A3" s="108" t="s">
        <v>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x14ac:dyDescent="0.25">
      <c r="A4" s="110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x14ac:dyDescent="0.25">
      <c r="A5" s="109" t="s">
        <v>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x14ac:dyDescent="0.25">
      <c r="A6" s="109" t="s">
        <v>20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x14ac:dyDescent="0.25">
      <c r="A7" s="108" t="s">
        <v>21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107" t="s">
        <v>79</v>
      </c>
      <c r="L9" s="107"/>
      <c r="M9" s="107"/>
      <c r="N9" s="107"/>
      <c r="O9" s="107"/>
      <c r="P9" s="107"/>
    </row>
    <row r="10" spans="1:16" ht="51.75" x14ac:dyDescent="0.25">
      <c r="A10" s="73" t="s">
        <v>10</v>
      </c>
      <c r="B10" s="73" t="s">
        <v>80</v>
      </c>
      <c r="C10" s="73" t="s">
        <v>81</v>
      </c>
      <c r="D10" s="73" t="s">
        <v>82</v>
      </c>
      <c r="E10" s="73" t="s">
        <v>83</v>
      </c>
      <c r="F10" s="73" t="s">
        <v>84</v>
      </c>
      <c r="G10" s="73" t="s">
        <v>85</v>
      </c>
      <c r="H10" s="73" t="s">
        <v>86</v>
      </c>
      <c r="I10" s="73" t="s">
        <v>87</v>
      </c>
      <c r="J10" s="73" t="s">
        <v>88</v>
      </c>
      <c r="K10" s="73" t="s">
        <v>89</v>
      </c>
      <c r="L10" s="73" t="s">
        <v>90</v>
      </c>
      <c r="M10" s="73" t="s">
        <v>91</v>
      </c>
      <c r="N10" s="73" t="s">
        <v>92</v>
      </c>
      <c r="O10" s="73" t="s">
        <v>93</v>
      </c>
      <c r="P10" s="73" t="s">
        <v>94</v>
      </c>
    </row>
    <row r="11" spans="1:16" x14ac:dyDescent="0.25">
      <c r="A11" s="31"/>
      <c r="B11" s="32"/>
      <c r="C11" s="32" t="s">
        <v>26</v>
      </c>
      <c r="D11" s="32" t="s">
        <v>27</v>
      </c>
      <c r="E11" s="32" t="s">
        <v>28</v>
      </c>
      <c r="F11" s="32" t="s">
        <v>95</v>
      </c>
      <c r="G11" s="32" t="s">
        <v>96</v>
      </c>
      <c r="H11" s="32" t="s">
        <v>97</v>
      </c>
      <c r="I11" s="32" t="s">
        <v>98</v>
      </c>
      <c r="J11" s="32" t="s">
        <v>99</v>
      </c>
      <c r="K11" s="32" t="s">
        <v>100</v>
      </c>
      <c r="L11" s="32" t="s">
        <v>101</v>
      </c>
      <c r="M11" s="32" t="s">
        <v>102</v>
      </c>
      <c r="N11" s="32" t="s">
        <v>103</v>
      </c>
      <c r="O11" s="32" t="s">
        <v>104</v>
      </c>
      <c r="P11" s="32" t="s">
        <v>105</v>
      </c>
    </row>
    <row r="12" spans="1:16" x14ac:dyDescent="0.25">
      <c r="A12" s="31"/>
      <c r="B12" s="33"/>
      <c r="C12" s="34" t="s">
        <v>31</v>
      </c>
      <c r="D12" s="33"/>
      <c r="E12" s="33"/>
      <c r="F12" s="34" t="s">
        <v>30</v>
      </c>
      <c r="G12" s="34" t="s">
        <v>30</v>
      </c>
      <c r="H12" s="34" t="s">
        <v>30</v>
      </c>
      <c r="I12" s="34" t="s">
        <v>30</v>
      </c>
      <c r="J12" s="34" t="s">
        <v>30</v>
      </c>
      <c r="K12" s="34" t="s">
        <v>30</v>
      </c>
      <c r="L12" s="34" t="s">
        <v>30</v>
      </c>
      <c r="M12" s="34" t="s">
        <v>30</v>
      </c>
      <c r="N12" s="34" t="s">
        <v>30</v>
      </c>
      <c r="O12" s="34" t="s">
        <v>30</v>
      </c>
      <c r="P12" s="34" t="s">
        <v>30</v>
      </c>
    </row>
    <row r="13" spans="1:16" x14ac:dyDescent="0.25">
      <c r="A13" s="35"/>
      <c r="B13" s="36"/>
      <c r="C13" s="37"/>
      <c r="D13" s="30"/>
      <c r="E13" s="3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35">
        <v>1</v>
      </c>
      <c r="B14" s="74" t="s">
        <v>106</v>
      </c>
      <c r="C14" s="75">
        <v>1.9675000000000005E-2</v>
      </c>
      <c r="D14" s="76">
        <v>37399</v>
      </c>
      <c r="E14" s="70" t="s">
        <v>107</v>
      </c>
      <c r="F14" s="77">
        <v>20930000</v>
      </c>
      <c r="G14" s="78">
        <v>0</v>
      </c>
      <c r="H14" s="37">
        <v>56996.238823529413</v>
      </c>
      <c r="I14" s="37">
        <v>487062.43176470592</v>
      </c>
      <c r="J14" s="37">
        <v>20385941.329411764</v>
      </c>
      <c r="K14" s="37">
        <v>411797.75000000012</v>
      </c>
      <c r="L14" s="78">
        <v>0</v>
      </c>
      <c r="M14" s="78">
        <v>4017.5963917525783</v>
      </c>
      <c r="N14" s="78">
        <v>36277.696185567002</v>
      </c>
      <c r="O14" s="78">
        <v>20929.999999999993</v>
      </c>
      <c r="P14" s="37">
        <f>SUM(K14:O14)</f>
        <v>473023.04257731972</v>
      </c>
    </row>
    <row r="15" spans="1:16" x14ac:dyDescent="0.25">
      <c r="A15" s="35">
        <v>2</v>
      </c>
      <c r="B15" s="74" t="s">
        <v>106</v>
      </c>
      <c r="C15" s="75">
        <v>1.9675000000000005E-2</v>
      </c>
      <c r="D15" s="76">
        <v>37399</v>
      </c>
      <c r="E15" s="70" t="s">
        <v>108</v>
      </c>
      <c r="F15" s="77">
        <v>2400000</v>
      </c>
      <c r="G15" s="78">
        <v>0</v>
      </c>
      <c r="H15" s="37">
        <v>39769.420588235305</v>
      </c>
      <c r="I15" s="37">
        <v>55759.496470588245</v>
      </c>
      <c r="J15" s="37">
        <v>2304471.0829411764</v>
      </c>
      <c r="K15" s="37">
        <v>47220.000000000015</v>
      </c>
      <c r="L15" s="78">
        <v>0</v>
      </c>
      <c r="M15" s="78">
        <v>2686.159175257731</v>
      </c>
      <c r="N15" s="78">
        <v>4153.1129896907141</v>
      </c>
      <c r="O15" s="78">
        <v>2400</v>
      </c>
      <c r="P15" s="37">
        <f t="shared" ref="P15:P35" si="0">SUM(K15:O15)</f>
        <v>56459.272164948459</v>
      </c>
    </row>
    <row r="16" spans="1:16" x14ac:dyDescent="0.25">
      <c r="A16" s="35">
        <v>3</v>
      </c>
      <c r="B16" s="74" t="s">
        <v>109</v>
      </c>
      <c r="C16" s="75">
        <v>1.0500000000000004E-2</v>
      </c>
      <c r="D16" s="76" t="s">
        <v>110</v>
      </c>
      <c r="E16" s="70" t="s">
        <v>111</v>
      </c>
      <c r="F16" s="77">
        <v>96000000</v>
      </c>
      <c r="G16" s="78">
        <v>0</v>
      </c>
      <c r="H16" s="37">
        <v>386266.34470588237</v>
      </c>
      <c r="I16" s="37">
        <v>3859411.870588236</v>
      </c>
      <c r="J16" s="37">
        <v>91754321.784705877</v>
      </c>
      <c r="K16" s="37">
        <v>1008000.0000000003</v>
      </c>
      <c r="L16" s="78">
        <v>0</v>
      </c>
      <c r="M16" s="78">
        <v>339626.1557731959</v>
      </c>
      <c r="N16" s="78">
        <v>160690.13618556631</v>
      </c>
      <c r="O16" s="78">
        <v>0</v>
      </c>
      <c r="P16" s="37">
        <f t="shared" si="0"/>
        <v>1508316.2919587628</v>
      </c>
    </row>
    <row r="17" spans="1:16" x14ac:dyDescent="0.25">
      <c r="A17" s="35">
        <v>4</v>
      </c>
      <c r="B17" s="74" t="s">
        <v>112</v>
      </c>
      <c r="C17" s="75">
        <v>5.7500000000000009E-2</v>
      </c>
      <c r="D17" s="76">
        <v>39226</v>
      </c>
      <c r="E17" s="70" t="s">
        <v>113</v>
      </c>
      <c r="F17" s="77">
        <v>17875000</v>
      </c>
      <c r="G17" s="78">
        <v>0</v>
      </c>
      <c r="H17" s="37">
        <v>83625.555882352914</v>
      </c>
      <c r="I17" s="37">
        <v>166206.82705882355</v>
      </c>
      <c r="J17" s="37">
        <v>17625167.617058825</v>
      </c>
      <c r="K17" s="37">
        <v>1027812.5000000001</v>
      </c>
      <c r="L17" s="78">
        <v>0</v>
      </c>
      <c r="M17" s="78">
        <v>10929.876082474228</v>
      </c>
      <c r="N17" s="78">
        <v>22390.168659793755</v>
      </c>
      <c r="O17" s="78">
        <v>0</v>
      </c>
      <c r="P17" s="37">
        <f t="shared" si="0"/>
        <v>1061132.544742268</v>
      </c>
    </row>
    <row r="18" spans="1:16" x14ac:dyDescent="0.25">
      <c r="A18" s="35">
        <v>5</v>
      </c>
      <c r="B18" s="74" t="s">
        <v>114</v>
      </c>
      <c r="C18" s="75">
        <v>1.7675000000000003E-2</v>
      </c>
      <c r="D18" s="76" t="s">
        <v>115</v>
      </c>
      <c r="E18" s="70" t="s">
        <v>116</v>
      </c>
      <c r="F18" s="77">
        <v>50000000</v>
      </c>
      <c r="G18" s="78">
        <v>0</v>
      </c>
      <c r="H18" s="37">
        <v>165481.6917647059</v>
      </c>
      <c r="I18" s="37">
        <v>1526781.1070588229</v>
      </c>
      <c r="J18" s="37">
        <v>48307737.201176472</v>
      </c>
      <c r="K18" s="37">
        <v>883750.00000000012</v>
      </c>
      <c r="L18" s="78">
        <v>0</v>
      </c>
      <c r="M18" s="78">
        <v>9496.6527835051511</v>
      </c>
      <c r="N18" s="78">
        <v>94880.034123712016</v>
      </c>
      <c r="O18" s="78">
        <v>380609.58905000001</v>
      </c>
      <c r="P18" s="37">
        <f t="shared" si="0"/>
        <v>1368736.2759572172</v>
      </c>
    </row>
    <row r="19" spans="1:16" x14ac:dyDescent="0.25">
      <c r="A19" s="35">
        <v>6</v>
      </c>
      <c r="B19" s="74" t="s">
        <v>106</v>
      </c>
      <c r="C19" s="75">
        <v>1.7675000000000003E-2</v>
      </c>
      <c r="D19" s="76" t="s">
        <v>117</v>
      </c>
      <c r="E19" s="70" t="s">
        <v>107</v>
      </c>
      <c r="F19" s="77">
        <v>77947405</v>
      </c>
      <c r="G19" s="78">
        <v>0</v>
      </c>
      <c r="H19" s="37">
        <v>464221.41117647069</v>
      </c>
      <c r="I19" s="37">
        <v>1223865.5329411766</v>
      </c>
      <c r="J19" s="37">
        <v>76259318.05588235</v>
      </c>
      <c r="K19" s="37">
        <v>1377720.3833750002</v>
      </c>
      <c r="L19" s="78">
        <v>0</v>
      </c>
      <c r="M19" s="78">
        <v>34369.318144329904</v>
      </c>
      <c r="N19" s="78">
        <v>91156.748144329787</v>
      </c>
      <c r="O19" s="78">
        <v>593975.24271499994</v>
      </c>
      <c r="P19" s="37">
        <f t="shared" si="0"/>
        <v>2097221.6923786597</v>
      </c>
    </row>
    <row r="20" spans="1:16" x14ac:dyDescent="0.25">
      <c r="A20" s="35">
        <v>7</v>
      </c>
      <c r="B20" s="74" t="s">
        <v>114</v>
      </c>
      <c r="C20" s="75">
        <v>1.7675000000000003E-2</v>
      </c>
      <c r="D20" s="76" t="s">
        <v>118</v>
      </c>
      <c r="E20" s="70" t="s">
        <v>116</v>
      </c>
      <c r="F20" s="77">
        <v>54000000</v>
      </c>
      <c r="G20" s="78">
        <v>0</v>
      </c>
      <c r="H20" s="37">
        <v>774679.52941176447</v>
      </c>
      <c r="I20" s="37">
        <v>211843.75705882351</v>
      </c>
      <c r="J20" s="37">
        <v>53013476.713529415</v>
      </c>
      <c r="K20" s="37">
        <v>954450.00000000012</v>
      </c>
      <c r="L20" s="78">
        <v>0</v>
      </c>
      <c r="M20" s="78">
        <v>47788.268453608238</v>
      </c>
      <c r="N20" s="78">
        <v>13232.371340206155</v>
      </c>
      <c r="O20" s="78">
        <v>411491.09590999997</v>
      </c>
      <c r="P20" s="37">
        <f t="shared" si="0"/>
        <v>1426961.7357038145</v>
      </c>
    </row>
    <row r="21" spans="1:16" x14ac:dyDescent="0.25">
      <c r="A21" s="35">
        <v>8</v>
      </c>
      <c r="B21" s="74" t="s">
        <v>106</v>
      </c>
      <c r="C21" s="75">
        <v>1.9675000000000005E-2</v>
      </c>
      <c r="D21" s="76">
        <v>37399</v>
      </c>
      <c r="E21" s="70" t="s">
        <v>107</v>
      </c>
      <c r="F21" s="77">
        <v>7400000</v>
      </c>
      <c r="G21" s="78">
        <v>0</v>
      </c>
      <c r="H21" s="37">
        <v>44213.034705882346</v>
      </c>
      <c r="I21" s="37">
        <v>171123.59529411764</v>
      </c>
      <c r="J21" s="37">
        <v>7184663.3700000001</v>
      </c>
      <c r="K21" s="37">
        <v>145595.00000000003</v>
      </c>
      <c r="L21" s="78">
        <v>0</v>
      </c>
      <c r="M21" s="78">
        <v>3037.6955670103089</v>
      </c>
      <c r="N21" s="78">
        <v>12745.739793814473</v>
      </c>
      <c r="O21" s="78">
        <v>7400</v>
      </c>
      <c r="P21" s="37">
        <f t="shared" si="0"/>
        <v>168778.43536082483</v>
      </c>
    </row>
    <row r="22" spans="1:16" x14ac:dyDescent="0.25">
      <c r="A22" s="35">
        <v>9</v>
      </c>
      <c r="B22" s="74" t="s">
        <v>119</v>
      </c>
      <c r="C22" s="75">
        <v>1.7675000000000003E-2</v>
      </c>
      <c r="D22" s="76">
        <v>36665</v>
      </c>
      <c r="E22" s="70" t="s">
        <v>120</v>
      </c>
      <c r="F22" s="77">
        <v>12900000</v>
      </c>
      <c r="G22" s="78">
        <v>0</v>
      </c>
      <c r="H22" s="37">
        <v>53287.412352941174</v>
      </c>
      <c r="I22" s="37">
        <v>167296.13117647058</v>
      </c>
      <c r="J22" s="37">
        <v>12679416.456470588</v>
      </c>
      <c r="K22" s="37">
        <v>228007.50000000003</v>
      </c>
      <c r="L22" s="78">
        <v>0</v>
      </c>
      <c r="M22" s="78">
        <v>10883.968865979383</v>
      </c>
      <c r="N22" s="78">
        <v>35867.338350515463</v>
      </c>
      <c r="O22" s="78">
        <v>97783.76715</v>
      </c>
      <c r="P22" s="37">
        <f t="shared" si="0"/>
        <v>372542.5743664949</v>
      </c>
    </row>
    <row r="23" spans="1:16" x14ac:dyDescent="0.25">
      <c r="A23" s="35">
        <v>10</v>
      </c>
      <c r="B23" s="74" t="s">
        <v>121</v>
      </c>
      <c r="C23" s="75">
        <v>1.9675000000000005E-2</v>
      </c>
      <c r="D23" s="76">
        <v>37399</v>
      </c>
      <c r="E23" s="70" t="s">
        <v>107</v>
      </c>
      <c r="F23" s="77">
        <v>2400000</v>
      </c>
      <c r="G23" s="78">
        <v>0</v>
      </c>
      <c r="H23" s="37">
        <v>15957.968235294118</v>
      </c>
      <c r="I23" s="37">
        <v>173147.4588235293</v>
      </c>
      <c r="J23" s="37">
        <v>2210894.5729411766</v>
      </c>
      <c r="K23" s="37">
        <v>47220.000000000015</v>
      </c>
      <c r="L23" s="78">
        <v>0</v>
      </c>
      <c r="M23" s="78">
        <v>1107.8615463917527</v>
      </c>
      <c r="N23" s="78">
        <v>12896.481030927867</v>
      </c>
      <c r="O23" s="78">
        <v>2400</v>
      </c>
      <c r="P23" s="37">
        <f t="shared" si="0"/>
        <v>63624.342577319636</v>
      </c>
    </row>
    <row r="24" spans="1:16" x14ac:dyDescent="0.25">
      <c r="A24" s="35">
        <v>11</v>
      </c>
      <c r="B24" s="74" t="s">
        <v>122</v>
      </c>
      <c r="C24" s="75">
        <v>0.06</v>
      </c>
      <c r="D24" s="76">
        <v>39226</v>
      </c>
      <c r="E24" s="70" t="s">
        <v>123</v>
      </c>
      <c r="F24" s="77">
        <v>8927000</v>
      </c>
      <c r="G24" s="78">
        <v>0</v>
      </c>
      <c r="H24" s="37">
        <v>100273.39294117648</v>
      </c>
      <c r="I24" s="37">
        <v>199836.67705882352</v>
      </c>
      <c r="J24" s="37">
        <v>8626889.9299999997</v>
      </c>
      <c r="K24" s="37">
        <v>535620</v>
      </c>
      <c r="L24" s="78">
        <v>0</v>
      </c>
      <c r="M24" s="78">
        <v>5267.7853608247424</v>
      </c>
      <c r="N24" s="78">
        <v>10797.234329896892</v>
      </c>
      <c r="O24" s="78">
        <v>0</v>
      </c>
      <c r="P24" s="37">
        <f t="shared" si="0"/>
        <v>551685.01969072165</v>
      </c>
    </row>
    <row r="25" spans="1:16" x14ac:dyDescent="0.25">
      <c r="A25" s="35">
        <v>12</v>
      </c>
      <c r="B25" s="74" t="s">
        <v>124</v>
      </c>
      <c r="C25" s="75">
        <v>3.2500000000000001E-2</v>
      </c>
      <c r="D25" s="70" t="s">
        <v>125</v>
      </c>
      <c r="E25" s="70" t="s">
        <v>126</v>
      </c>
      <c r="F25" s="77">
        <v>500000000</v>
      </c>
      <c r="G25" s="78">
        <v>-411922.95411764708</v>
      </c>
      <c r="H25" s="37">
        <v>911732.91823529382</v>
      </c>
      <c r="I25" s="78">
        <v>0</v>
      </c>
      <c r="J25" s="37">
        <v>498676344.12764704</v>
      </c>
      <c r="K25" s="37">
        <v>16250000</v>
      </c>
      <c r="L25" s="78">
        <v>189623.42278350523</v>
      </c>
      <c r="M25" s="78">
        <v>419930.43041237112</v>
      </c>
      <c r="N25" s="78">
        <v>0</v>
      </c>
      <c r="O25" s="78">
        <v>0</v>
      </c>
      <c r="P25" s="37">
        <f t="shared" si="0"/>
        <v>16859553.853195876</v>
      </c>
    </row>
    <row r="26" spans="1:16" x14ac:dyDescent="0.25">
      <c r="A26" s="35">
        <v>13</v>
      </c>
      <c r="B26" s="74" t="s">
        <v>127</v>
      </c>
      <c r="C26" s="75">
        <v>3.3000000000000002E-2</v>
      </c>
      <c r="D26" s="70" t="s">
        <v>128</v>
      </c>
      <c r="E26" s="70" t="s">
        <v>129</v>
      </c>
      <c r="F26" s="77">
        <v>250000000</v>
      </c>
      <c r="G26" s="78">
        <v>-76113.77941176467</v>
      </c>
      <c r="H26" s="37">
        <v>1427893.9241176471</v>
      </c>
      <c r="I26" s="78">
        <v>0</v>
      </c>
      <c r="J26" s="37">
        <v>248495992.29647058</v>
      </c>
      <c r="K26" s="37">
        <v>8250000</v>
      </c>
      <c r="L26" s="78">
        <v>10732.362164948452</v>
      </c>
      <c r="M26" s="78">
        <v>201425.00917525776</v>
      </c>
      <c r="N26" s="78">
        <v>0</v>
      </c>
      <c r="O26" s="78">
        <v>0</v>
      </c>
      <c r="P26" s="37">
        <f t="shared" si="0"/>
        <v>8462157.3713402059</v>
      </c>
    </row>
    <row r="27" spans="1:16" x14ac:dyDescent="0.25">
      <c r="A27" s="35">
        <v>14</v>
      </c>
      <c r="B27" s="74" t="s">
        <v>130</v>
      </c>
      <c r="C27" s="75">
        <v>4.3749999999999997E-2</v>
      </c>
      <c r="D27" s="70" t="s">
        <v>128</v>
      </c>
      <c r="E27" s="70" t="s">
        <v>131</v>
      </c>
      <c r="F27" s="77">
        <v>250000000</v>
      </c>
      <c r="G27" s="78">
        <v>-187345.22176470587</v>
      </c>
      <c r="H27" s="37">
        <v>2326739.8547058827</v>
      </c>
      <c r="I27" s="78">
        <v>0</v>
      </c>
      <c r="J27" s="37">
        <v>247485914.92352942</v>
      </c>
      <c r="K27" s="37">
        <v>10937500</v>
      </c>
      <c r="L27" s="78">
        <v>6909.7284536082489</v>
      </c>
      <c r="M27" s="78">
        <v>85849.136391752589</v>
      </c>
      <c r="N27" s="78">
        <v>0</v>
      </c>
      <c r="O27" s="78">
        <v>0</v>
      </c>
      <c r="P27" s="37">
        <f t="shared" si="0"/>
        <v>11030258.864845362</v>
      </c>
    </row>
    <row r="28" spans="1:16" x14ac:dyDescent="0.25">
      <c r="A28" s="35">
        <v>15</v>
      </c>
      <c r="B28" s="74" t="s">
        <v>132</v>
      </c>
      <c r="C28" s="75">
        <v>4.6500000000000007E-2</v>
      </c>
      <c r="D28" s="70" t="s">
        <v>133</v>
      </c>
      <c r="E28" s="70" t="s">
        <v>134</v>
      </c>
      <c r="F28" s="77">
        <v>250000000</v>
      </c>
      <c r="G28" s="78">
        <v>-1512880.8064705885</v>
      </c>
      <c r="H28" s="37">
        <v>2326721.3111764723</v>
      </c>
      <c r="I28" s="78">
        <v>0</v>
      </c>
      <c r="J28" s="37">
        <v>246160397.88235292</v>
      </c>
      <c r="K28" s="37">
        <v>11625000.000000002</v>
      </c>
      <c r="L28" s="78">
        <v>59956.194432989694</v>
      </c>
      <c r="M28" s="78">
        <v>92245.260927835028</v>
      </c>
      <c r="N28" s="78">
        <v>0</v>
      </c>
      <c r="O28" s="78">
        <v>0</v>
      </c>
      <c r="P28" s="37">
        <f t="shared" si="0"/>
        <v>11777201.455360828</v>
      </c>
    </row>
    <row r="29" spans="1:16" x14ac:dyDescent="0.25">
      <c r="A29" s="35">
        <v>16</v>
      </c>
      <c r="B29" s="74" t="s">
        <v>135</v>
      </c>
      <c r="C29" s="75">
        <v>5.1249999999999997E-2</v>
      </c>
      <c r="D29" s="70" t="s">
        <v>125</v>
      </c>
      <c r="E29" s="70" t="s">
        <v>136</v>
      </c>
      <c r="F29" s="77">
        <v>750000000</v>
      </c>
      <c r="G29" s="78">
        <v>-6023863.6470588231</v>
      </c>
      <c r="H29" s="37">
        <v>5541477.8682352947</v>
      </c>
      <c r="I29" s="78">
        <v>0</v>
      </c>
      <c r="J29" s="37">
        <v>738434658.48470581</v>
      </c>
      <c r="K29" s="37">
        <v>38437500</v>
      </c>
      <c r="L29" s="78">
        <v>271423.51257731952</v>
      </c>
      <c r="M29" s="78">
        <v>249786.57597938142</v>
      </c>
      <c r="N29" s="78">
        <v>0</v>
      </c>
      <c r="O29" s="78">
        <v>0</v>
      </c>
      <c r="P29" s="37">
        <f t="shared" si="0"/>
        <v>38958710.088556699</v>
      </c>
    </row>
    <row r="30" spans="1:16" x14ac:dyDescent="0.25">
      <c r="A30" s="35">
        <v>17</v>
      </c>
      <c r="B30" s="74" t="s">
        <v>137</v>
      </c>
      <c r="C30" s="75"/>
      <c r="D30" s="70"/>
      <c r="E30" s="70"/>
      <c r="F30" s="79">
        <v>0</v>
      </c>
      <c r="G30" s="78">
        <v>0</v>
      </c>
      <c r="H30" s="78">
        <v>1551450.8541176473</v>
      </c>
      <c r="I30" s="78">
        <v>101503.73058823531</v>
      </c>
      <c r="J30" s="37">
        <v>-1652954.5847058827</v>
      </c>
      <c r="K30" s="37">
        <v>0</v>
      </c>
      <c r="L30" s="78">
        <v>0</v>
      </c>
      <c r="M30" s="78">
        <v>455062.91463917529</v>
      </c>
      <c r="N30" s="78">
        <v>29770.784742268035</v>
      </c>
      <c r="O30" s="78">
        <v>0</v>
      </c>
      <c r="P30" s="37">
        <f t="shared" si="0"/>
        <v>484833.69938144332</v>
      </c>
    </row>
    <row r="31" spans="1:16" x14ac:dyDescent="0.25">
      <c r="A31" s="35">
        <v>18</v>
      </c>
      <c r="B31" s="74" t="s">
        <v>138</v>
      </c>
      <c r="C31" s="75"/>
      <c r="D31" s="70"/>
      <c r="E31" s="70"/>
      <c r="F31" s="79">
        <v>0</v>
      </c>
      <c r="G31" s="78">
        <v>0</v>
      </c>
      <c r="H31" s="78">
        <v>441736.78333333373</v>
      </c>
      <c r="I31" s="78">
        <v>0</v>
      </c>
      <c r="J31" s="37">
        <v>-441736.78333333373</v>
      </c>
      <c r="K31" s="37">
        <v>0</v>
      </c>
      <c r="L31" s="78">
        <v>0</v>
      </c>
      <c r="M31" s="78">
        <v>200687.28522336765</v>
      </c>
      <c r="N31" s="78"/>
      <c r="O31" s="78">
        <v>0</v>
      </c>
      <c r="P31" s="37">
        <f t="shared" si="0"/>
        <v>200687.28522336765</v>
      </c>
    </row>
    <row r="32" spans="1:16" x14ac:dyDescent="0.25">
      <c r="A32" s="35">
        <v>19</v>
      </c>
      <c r="B32" s="74" t="s">
        <v>139</v>
      </c>
      <c r="C32" s="75"/>
      <c r="D32" s="70"/>
      <c r="E32" s="70"/>
      <c r="F32" s="79">
        <v>0</v>
      </c>
      <c r="G32" s="78">
        <v>0</v>
      </c>
      <c r="H32" s="78">
        <v>0</v>
      </c>
      <c r="I32" s="78">
        <v>129607.26823529412</v>
      </c>
      <c r="J32" s="37">
        <v>-129607.26823529412</v>
      </c>
      <c r="K32" s="37">
        <v>0</v>
      </c>
      <c r="L32" s="78">
        <v>0</v>
      </c>
      <c r="M32" s="78">
        <v>0</v>
      </c>
      <c r="N32" s="78">
        <v>5821.3059793814682</v>
      </c>
      <c r="O32" s="78">
        <v>405555.55555555556</v>
      </c>
      <c r="P32" s="37">
        <f t="shared" si="0"/>
        <v>411376.86153493705</v>
      </c>
    </row>
    <row r="33" spans="1:16" x14ac:dyDescent="0.25">
      <c r="A33" s="35">
        <v>20</v>
      </c>
      <c r="B33" s="74" t="s">
        <v>140</v>
      </c>
      <c r="C33" s="75"/>
      <c r="D33" s="70"/>
      <c r="E33" s="70"/>
      <c r="F33" s="79"/>
      <c r="G33" s="78"/>
      <c r="H33" s="78"/>
      <c r="I33" s="78"/>
      <c r="J33" s="37"/>
      <c r="K33" s="37">
        <v>-1428467.37</v>
      </c>
      <c r="L33" s="78">
        <v>0</v>
      </c>
      <c r="M33" s="78">
        <v>0</v>
      </c>
      <c r="N33" s="78">
        <v>0</v>
      </c>
      <c r="O33" s="78">
        <v>0</v>
      </c>
      <c r="P33" s="37">
        <f t="shared" si="0"/>
        <v>-1428467.37</v>
      </c>
    </row>
    <row r="34" spans="1:16" x14ac:dyDescent="0.25">
      <c r="A34" s="35">
        <v>21</v>
      </c>
      <c r="B34" s="74" t="s">
        <v>141</v>
      </c>
      <c r="C34" s="26"/>
      <c r="D34" s="26"/>
      <c r="E34" s="26"/>
      <c r="F34" s="26"/>
      <c r="G34" s="26"/>
      <c r="H34" s="26"/>
      <c r="I34" s="26"/>
      <c r="J34" s="26"/>
      <c r="K34" s="37">
        <v>1400566.8072580644</v>
      </c>
      <c r="L34" s="26"/>
      <c r="M34" s="26"/>
      <c r="N34" s="26"/>
      <c r="O34" s="26"/>
      <c r="P34" s="37">
        <f t="shared" si="0"/>
        <v>1400566.8072580644</v>
      </c>
    </row>
    <row r="35" spans="1:16" x14ac:dyDescent="0.25">
      <c r="A35" s="35">
        <v>22</v>
      </c>
      <c r="B35" s="74" t="s">
        <v>142</v>
      </c>
      <c r="C35" s="26"/>
      <c r="D35" s="26"/>
      <c r="E35" s="26"/>
      <c r="F35" s="26"/>
      <c r="G35" s="78"/>
      <c r="H35" s="78"/>
      <c r="I35" s="78"/>
      <c r="J35" s="37"/>
      <c r="K35" s="37">
        <v>982679.30806451547</v>
      </c>
      <c r="L35" s="78"/>
      <c r="M35" s="78"/>
      <c r="N35" s="78"/>
      <c r="O35" s="78"/>
      <c r="P35" s="37">
        <f t="shared" si="0"/>
        <v>982679.30806451547</v>
      </c>
    </row>
    <row r="36" spans="1:16" x14ac:dyDescent="0.25">
      <c r="A36" s="35">
        <v>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5.75" thickBot="1" x14ac:dyDescent="0.3">
      <c r="A37" s="35">
        <v>24</v>
      </c>
      <c r="B37" s="36"/>
      <c r="C37" s="37"/>
      <c r="D37" s="80" t="s">
        <v>143</v>
      </c>
      <c r="E37" s="26"/>
      <c r="F37" s="81">
        <f t="shared" ref="F37:P37" si="1">SUM(F13:F35)</f>
        <v>2350779405</v>
      </c>
      <c r="G37" s="81">
        <f t="shared" si="1"/>
        <v>-8212126.4088235293</v>
      </c>
      <c r="H37" s="81">
        <f t="shared" si="1"/>
        <v>16712525.514509806</v>
      </c>
      <c r="I37" s="81">
        <f t="shared" si="1"/>
        <v>8473445.8841176461</v>
      </c>
      <c r="J37" s="81">
        <f t="shared" si="1"/>
        <v>2317381307.1925492</v>
      </c>
      <c r="K37" s="81">
        <f t="shared" si="1"/>
        <v>93121971.878697589</v>
      </c>
      <c r="L37" s="81">
        <f t="shared" si="1"/>
        <v>538645.22041237121</v>
      </c>
      <c r="M37" s="81">
        <f t="shared" si="1"/>
        <v>2174197.9508934706</v>
      </c>
      <c r="N37" s="81">
        <f t="shared" si="1"/>
        <v>530679.1518556698</v>
      </c>
      <c r="O37" s="81">
        <f t="shared" si="1"/>
        <v>1922545.2503805554</v>
      </c>
      <c r="P37" s="81">
        <f t="shared" si="1"/>
        <v>98288039.452239648</v>
      </c>
    </row>
    <row r="38" spans="1:16" ht="15.75" thickTop="1" x14ac:dyDescent="0.25">
      <c r="A38" s="35">
        <v>25</v>
      </c>
      <c r="B38" s="36"/>
      <c r="C38" s="26"/>
      <c r="D38" s="30"/>
      <c r="E38" s="37"/>
      <c r="F38" s="82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5.75" thickBot="1" x14ac:dyDescent="0.3">
      <c r="A39" s="35">
        <v>26</v>
      </c>
      <c r="B39" s="43"/>
      <c r="C39" s="37"/>
      <c r="D39" s="80" t="s">
        <v>144</v>
      </c>
      <c r="E39" s="26"/>
      <c r="F39" s="37"/>
      <c r="G39" s="26"/>
      <c r="H39" s="26"/>
      <c r="I39" s="26"/>
      <c r="J39" s="26"/>
      <c r="K39" s="37"/>
      <c r="L39" s="37"/>
      <c r="M39" s="37"/>
      <c r="N39" s="37"/>
      <c r="O39" s="37"/>
      <c r="P39" s="83">
        <f>P37/(J37)</f>
        <v>4.2413408249725289E-2</v>
      </c>
    </row>
    <row r="40" spans="1:16" ht="15.75" thickTop="1" x14ac:dyDescent="0.25"/>
  </sheetData>
  <mergeCells count="6">
    <mergeCell ref="K9:P9"/>
    <mergeCell ref="A3:P3"/>
    <mergeCell ref="A4:P4"/>
    <mergeCell ref="A5:P5"/>
    <mergeCell ref="A6:P6"/>
    <mergeCell ref="A7:P7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zoomScaleNormal="100" workbookViewId="0">
      <selection activeCell="B37" sqref="B37"/>
    </sheetView>
  </sheetViews>
  <sheetFormatPr defaultRowHeight="15" x14ac:dyDescent="0.25"/>
  <cols>
    <col min="1" max="1" width="8.85546875" bestFit="1" customWidth="1"/>
    <col min="2" max="2" width="48.28515625" customWidth="1"/>
    <col min="3" max="3" width="15.85546875" customWidth="1"/>
    <col min="4" max="4" width="9.5703125" customWidth="1"/>
    <col min="5" max="5" width="13.7109375" customWidth="1"/>
  </cols>
  <sheetData>
    <row r="1" spans="1:5" x14ac:dyDescent="0.25">
      <c r="E1" s="67" t="s">
        <v>18</v>
      </c>
    </row>
    <row r="2" spans="1:5" x14ac:dyDescent="0.25">
      <c r="E2" s="67" t="s">
        <v>186</v>
      </c>
    </row>
    <row r="4" spans="1:5" x14ac:dyDescent="0.25">
      <c r="A4" s="109" t="s">
        <v>8</v>
      </c>
      <c r="B4" s="109"/>
      <c r="C4" s="109"/>
      <c r="D4" s="109"/>
      <c r="E4" s="109"/>
    </row>
    <row r="5" spans="1:5" x14ac:dyDescent="0.25">
      <c r="A5" s="112" t="s">
        <v>9</v>
      </c>
      <c r="B5" s="109"/>
      <c r="C5" s="109"/>
      <c r="D5" s="109"/>
      <c r="E5" s="109"/>
    </row>
    <row r="6" spans="1:5" x14ac:dyDescent="0.25">
      <c r="A6" s="109" t="s">
        <v>19</v>
      </c>
      <c r="B6" s="109"/>
      <c r="C6" s="109"/>
      <c r="D6" s="109"/>
      <c r="E6" s="109"/>
    </row>
    <row r="7" spans="1:5" x14ac:dyDescent="0.25">
      <c r="A7" s="109" t="s">
        <v>20</v>
      </c>
      <c r="B7" s="109"/>
      <c r="C7" s="109"/>
      <c r="D7" s="109"/>
      <c r="E7" s="109"/>
    </row>
    <row r="8" spans="1:5" x14ac:dyDescent="0.25">
      <c r="A8" s="108" t="s">
        <v>21</v>
      </c>
      <c r="B8" s="108"/>
      <c r="C8" s="108"/>
      <c r="D8" s="108"/>
      <c r="E8" s="108"/>
    </row>
    <row r="9" spans="1:5" x14ac:dyDescent="0.25">
      <c r="A9" s="28"/>
      <c r="B9" s="28"/>
      <c r="C9" s="28"/>
      <c r="D9" s="28"/>
      <c r="E9" s="28"/>
    </row>
    <row r="10" spans="1:5" ht="39" x14ac:dyDescent="0.25">
      <c r="A10" s="29" t="s">
        <v>10</v>
      </c>
      <c r="B10" s="29" t="s">
        <v>22</v>
      </c>
      <c r="C10" s="29" t="s">
        <v>23</v>
      </c>
      <c r="D10" s="29" t="s">
        <v>24</v>
      </c>
      <c r="E10" s="29" t="s">
        <v>25</v>
      </c>
    </row>
    <row r="11" spans="1:5" x14ac:dyDescent="0.25">
      <c r="A11" s="31"/>
      <c r="B11" s="32" t="s">
        <v>26</v>
      </c>
      <c r="C11" s="32" t="s">
        <v>27</v>
      </c>
      <c r="D11" s="32" t="s">
        <v>28</v>
      </c>
      <c r="E11" s="32" t="s">
        <v>29</v>
      </c>
    </row>
    <row r="12" spans="1:5" x14ac:dyDescent="0.25">
      <c r="A12" s="31"/>
      <c r="B12" s="33"/>
      <c r="C12" s="34" t="s">
        <v>30</v>
      </c>
      <c r="D12" s="34" t="s">
        <v>31</v>
      </c>
      <c r="E12" s="34" t="s">
        <v>30</v>
      </c>
    </row>
    <row r="13" spans="1:5" x14ac:dyDescent="0.25">
      <c r="A13" s="35"/>
      <c r="B13" s="36" t="s">
        <v>32</v>
      </c>
      <c r="C13" s="37"/>
      <c r="D13" s="37"/>
      <c r="E13" s="37"/>
    </row>
    <row r="14" spans="1:5" x14ac:dyDescent="0.25">
      <c r="A14" s="35">
        <v>1</v>
      </c>
      <c r="B14" s="38">
        <v>43070</v>
      </c>
      <c r="C14" s="37">
        <v>88757433.366715804</v>
      </c>
      <c r="D14" s="39">
        <v>1.4999999999999999E-2</v>
      </c>
      <c r="E14" s="37">
        <v>1331361.500500737</v>
      </c>
    </row>
    <row r="15" spans="1:5" x14ac:dyDescent="0.25">
      <c r="A15" s="35">
        <f>A14+1</f>
        <v>2</v>
      </c>
      <c r="B15" s="38">
        <v>43101</v>
      </c>
      <c r="C15" s="37">
        <v>115284207.220256</v>
      </c>
      <c r="D15" s="39">
        <v>2.5000000000000005E-2</v>
      </c>
      <c r="E15" s="37">
        <v>2882105.1805064008</v>
      </c>
    </row>
    <row r="16" spans="1:5" x14ac:dyDescent="0.25">
      <c r="A16" s="35">
        <f t="shared" ref="A16:A30" si="0">A15+1</f>
        <v>3</v>
      </c>
      <c r="B16" s="38">
        <v>43132</v>
      </c>
      <c r="C16" s="37">
        <v>80223955.813872293</v>
      </c>
      <c r="D16" s="39">
        <v>2.5000000000000005E-2</v>
      </c>
      <c r="E16" s="37">
        <v>2005598.8953468078</v>
      </c>
    </row>
    <row r="17" spans="1:5" x14ac:dyDescent="0.25">
      <c r="A17" s="35">
        <f t="shared" si="0"/>
        <v>4</v>
      </c>
      <c r="B17" s="38">
        <v>43160</v>
      </c>
      <c r="C17" s="37">
        <v>121132941.17272</v>
      </c>
      <c r="D17" s="39">
        <v>2.5000000000000005E-2</v>
      </c>
      <c r="E17" s="37">
        <v>3028323.5293180007</v>
      </c>
    </row>
    <row r="18" spans="1:5" x14ac:dyDescent="0.25">
      <c r="A18" s="35">
        <f t="shared" si="0"/>
        <v>5</v>
      </c>
      <c r="B18" s="38">
        <v>43191</v>
      </c>
      <c r="C18" s="37">
        <v>148699046.51727203</v>
      </c>
      <c r="D18" s="39">
        <v>2.5000000000000005E-2</v>
      </c>
      <c r="E18" s="37">
        <v>3717476.1629318013</v>
      </c>
    </row>
    <row r="19" spans="1:5" x14ac:dyDescent="0.25">
      <c r="A19" s="35">
        <f t="shared" si="0"/>
        <v>6</v>
      </c>
      <c r="B19" s="38">
        <v>43221</v>
      </c>
      <c r="C19" s="37">
        <v>192732522.931575</v>
      </c>
      <c r="D19" s="39">
        <v>2.5000000000000005E-2</v>
      </c>
      <c r="E19" s="37">
        <v>4818313.0732893758</v>
      </c>
    </row>
    <row r="20" spans="1:5" x14ac:dyDescent="0.25">
      <c r="A20" s="35">
        <f t="shared" si="0"/>
        <v>7</v>
      </c>
      <c r="B20" s="38">
        <v>43252</v>
      </c>
      <c r="C20" s="37">
        <v>181134636.51879099</v>
      </c>
      <c r="D20" s="39">
        <v>2.5000000000000005E-2</v>
      </c>
      <c r="E20" s="37">
        <v>4528365.9129697755</v>
      </c>
    </row>
    <row r="21" spans="1:5" x14ac:dyDescent="0.25">
      <c r="A21" s="35">
        <f t="shared" si="0"/>
        <v>8</v>
      </c>
      <c r="B21" s="38">
        <v>43282</v>
      </c>
      <c r="C21" s="37">
        <v>171967439.11531898</v>
      </c>
      <c r="D21" s="39">
        <v>2.5000000000000005E-2</v>
      </c>
      <c r="E21" s="37">
        <v>4299185.9778829757</v>
      </c>
    </row>
    <row r="22" spans="1:5" x14ac:dyDescent="0.25">
      <c r="A22" s="35">
        <f t="shared" si="0"/>
        <v>9</v>
      </c>
      <c r="B22" s="38">
        <v>43313</v>
      </c>
      <c r="C22" s="37">
        <v>158153464.73900297</v>
      </c>
      <c r="D22" s="39">
        <v>2.5000000000000005E-2</v>
      </c>
      <c r="E22" s="37">
        <v>3953836.6184750749</v>
      </c>
    </row>
    <row r="23" spans="1:5" x14ac:dyDescent="0.25">
      <c r="A23" s="35">
        <f t="shared" si="0"/>
        <v>10</v>
      </c>
      <c r="B23" s="38">
        <v>43344</v>
      </c>
      <c r="C23" s="37">
        <v>204139312.26814499</v>
      </c>
      <c r="D23" s="39">
        <v>2.5000000000000005E-2</v>
      </c>
      <c r="E23" s="37">
        <v>5103482.8067036262</v>
      </c>
    </row>
    <row r="24" spans="1:5" x14ac:dyDescent="0.25">
      <c r="A24" s="35">
        <f t="shared" si="0"/>
        <v>11</v>
      </c>
      <c r="B24" s="38">
        <v>43374</v>
      </c>
      <c r="C24" s="37">
        <v>234068428.03093299</v>
      </c>
      <c r="D24" s="39">
        <v>2.5000000000000005E-2</v>
      </c>
      <c r="E24" s="37">
        <v>5851710.7007733257</v>
      </c>
    </row>
    <row r="25" spans="1:5" x14ac:dyDescent="0.25">
      <c r="A25" s="35">
        <f t="shared" si="0"/>
        <v>12</v>
      </c>
      <c r="B25" s="38">
        <v>43405</v>
      </c>
      <c r="C25" s="37">
        <v>265582183.78230301</v>
      </c>
      <c r="D25" s="39">
        <v>2.5000000000000005E-2</v>
      </c>
      <c r="E25" s="37">
        <v>6639554.5945575768</v>
      </c>
    </row>
    <row r="26" spans="1:5" x14ac:dyDescent="0.25">
      <c r="A26" s="35">
        <f t="shared" si="0"/>
        <v>13</v>
      </c>
      <c r="B26" s="38">
        <v>43435</v>
      </c>
      <c r="C26" s="37">
        <v>256266518.11558402</v>
      </c>
      <c r="D26" s="39">
        <v>2.5000000000000005E-2</v>
      </c>
      <c r="E26" s="37">
        <v>6406662.9528896017</v>
      </c>
    </row>
    <row r="27" spans="1:5" x14ac:dyDescent="0.25">
      <c r="A27" s="35">
        <f t="shared" si="0"/>
        <v>14</v>
      </c>
      <c r="B27" s="38">
        <v>43466</v>
      </c>
      <c r="C27" s="37">
        <v>232926101.22760201</v>
      </c>
      <c r="D27" s="39">
        <v>3.0000000000000006E-2</v>
      </c>
      <c r="E27" s="37">
        <v>6987783.0368280616</v>
      </c>
    </row>
    <row r="28" spans="1:5" x14ac:dyDescent="0.25">
      <c r="A28" s="35">
        <f t="shared" si="0"/>
        <v>15</v>
      </c>
      <c r="B28" s="38">
        <v>43497</v>
      </c>
      <c r="C28" s="37">
        <v>205950274.64023501</v>
      </c>
      <c r="D28" s="39">
        <v>3.0000000000000006E-2</v>
      </c>
      <c r="E28" s="37">
        <v>6178508.2392070517</v>
      </c>
    </row>
    <row r="29" spans="1:5" x14ac:dyDescent="0.25">
      <c r="A29" s="35">
        <f t="shared" si="0"/>
        <v>16</v>
      </c>
      <c r="B29" s="38">
        <v>43525</v>
      </c>
      <c r="C29" s="37">
        <v>268884001.43616098</v>
      </c>
      <c r="D29" s="39">
        <v>3.0000000000000006E-2</v>
      </c>
      <c r="E29" s="37">
        <v>8066520.043084831</v>
      </c>
    </row>
    <row r="30" spans="1:5" x14ac:dyDescent="0.25">
      <c r="A30" s="35">
        <f t="shared" si="0"/>
        <v>17</v>
      </c>
      <c r="B30" s="38">
        <v>43556</v>
      </c>
      <c r="C30" s="37">
        <v>296436768.27561903</v>
      </c>
      <c r="D30" s="39">
        <v>3.0000000000000006E-2</v>
      </c>
      <c r="E30" s="37">
        <v>8893103.0482685734</v>
      </c>
    </row>
    <row r="31" spans="1:5" x14ac:dyDescent="0.25">
      <c r="A31" s="35"/>
      <c r="B31" s="36"/>
      <c r="C31" s="26"/>
      <c r="D31" s="26"/>
      <c r="E31" s="26"/>
    </row>
    <row r="32" spans="1:5" x14ac:dyDescent="0.25">
      <c r="A32" s="35">
        <f>A30+1</f>
        <v>18</v>
      </c>
      <c r="B32" s="43" t="s">
        <v>33</v>
      </c>
      <c r="C32" s="48">
        <v>3222339235.1721063</v>
      </c>
      <c r="D32" s="37"/>
      <c r="E32" s="48">
        <v>84691892.273533598</v>
      </c>
    </row>
    <row r="33" spans="1:5" x14ac:dyDescent="0.25">
      <c r="A33" s="26"/>
      <c r="B33" s="43"/>
      <c r="C33" s="26"/>
      <c r="D33" s="26"/>
      <c r="E33" s="26"/>
    </row>
    <row r="34" spans="1:5" ht="15.75" thickBot="1" x14ac:dyDescent="0.3">
      <c r="A34" s="35">
        <v>19</v>
      </c>
      <c r="B34" s="43" t="s">
        <v>34</v>
      </c>
      <c r="C34" s="45">
        <v>2.6282736264734142E-2</v>
      </c>
      <c r="D34" s="46"/>
      <c r="E34" s="46"/>
    </row>
    <row r="35" spans="1:5" ht="15.75" thickTop="1" x14ac:dyDescent="0.25"/>
    <row r="36" spans="1:5" x14ac:dyDescent="0.25">
      <c r="B36" s="49" t="s">
        <v>193</v>
      </c>
      <c r="C36" s="26"/>
      <c r="D36" s="26"/>
      <c r="E36" s="26"/>
    </row>
    <row r="37" spans="1:5" x14ac:dyDescent="0.25">
      <c r="B37" s="26"/>
      <c r="C37" s="26"/>
      <c r="D37" s="26"/>
      <c r="E37" s="26"/>
    </row>
    <row r="38" spans="1:5" ht="43.9" customHeight="1" x14ac:dyDescent="0.25">
      <c r="B38" s="111" t="s">
        <v>76</v>
      </c>
      <c r="C38" s="111"/>
      <c r="D38" s="111"/>
      <c r="E38" s="111"/>
    </row>
    <row r="39" spans="1:5" x14ac:dyDescent="0.25">
      <c r="B39" s="26"/>
      <c r="C39" s="26"/>
      <c r="D39" s="26"/>
      <c r="E39" s="26"/>
    </row>
    <row r="40" spans="1:5" ht="60.6" customHeight="1" x14ac:dyDescent="0.25">
      <c r="B40" s="111" t="s">
        <v>75</v>
      </c>
      <c r="C40" s="111"/>
      <c r="D40" s="111"/>
      <c r="E40" s="111"/>
    </row>
    <row r="42" spans="1:5" x14ac:dyDescent="0.25">
      <c r="B42" s="69" t="s">
        <v>74</v>
      </c>
    </row>
  </sheetData>
  <mergeCells count="7">
    <mergeCell ref="B40:E40"/>
    <mergeCell ref="A4:E4"/>
    <mergeCell ref="A5:E5"/>
    <mergeCell ref="A6:E6"/>
    <mergeCell ref="A7:E7"/>
    <mergeCell ref="A8:E8"/>
    <mergeCell ref="B38:E38"/>
  </mergeCells>
  <pageMargins left="0.7" right="0.7" top="0.25" bottom="0.2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/>
  </sheetViews>
  <sheetFormatPr defaultColWidth="9.140625" defaultRowHeight="12.75" x14ac:dyDescent="0.25"/>
  <cols>
    <col min="1" max="1" width="8" style="50" customWidth="1"/>
    <col min="2" max="2" width="13" style="50" customWidth="1"/>
    <col min="3" max="3" width="13.85546875" style="50" customWidth="1"/>
    <col min="4" max="4" width="9.85546875" style="50" customWidth="1"/>
    <col min="5" max="5" width="14.85546875" style="50" customWidth="1"/>
    <col min="6" max="6" width="1.85546875" style="50" customWidth="1"/>
    <col min="7" max="7" width="13.85546875" style="50" customWidth="1"/>
    <col min="8" max="8" width="17.85546875" style="50" customWidth="1"/>
    <col min="9" max="9" width="1" style="50" customWidth="1"/>
    <col min="10" max="10" width="13" style="50" customWidth="1"/>
    <col min="11" max="16384" width="9.140625" style="50"/>
  </cols>
  <sheetData>
    <row r="1" spans="1:13" ht="15" x14ac:dyDescent="0.25">
      <c r="A1"/>
      <c r="B1"/>
      <c r="C1"/>
      <c r="D1"/>
      <c r="E1"/>
      <c r="F1"/>
      <c r="G1"/>
      <c r="H1"/>
      <c r="I1"/>
      <c r="J1"/>
      <c r="K1"/>
      <c r="L1"/>
      <c r="M1" s="4" t="s">
        <v>7</v>
      </c>
    </row>
    <row r="2" spans="1:13" ht="15" x14ac:dyDescent="0.25">
      <c r="A2"/>
      <c r="B2"/>
      <c r="C2"/>
      <c r="D2"/>
      <c r="E2"/>
      <c r="F2"/>
      <c r="G2"/>
      <c r="H2"/>
      <c r="I2"/>
      <c r="J2"/>
      <c r="K2"/>
      <c r="L2"/>
      <c r="M2" s="4" t="s">
        <v>187</v>
      </c>
    </row>
    <row r="3" spans="1:13" ht="15" x14ac:dyDescent="0.25">
      <c r="A3"/>
      <c r="B3" s="106" t="s">
        <v>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x14ac:dyDescent="0.25">
      <c r="A4"/>
      <c r="B4" s="106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5" x14ac:dyDescent="0.25">
      <c r="A5"/>
      <c r="B5" s="106" t="s">
        <v>73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7" spans="1:13" ht="30" customHeight="1" x14ac:dyDescent="0.25"/>
    <row r="8" spans="1:13" ht="11.45" customHeight="1" x14ac:dyDescent="0.25">
      <c r="A8" s="51" t="s">
        <v>35</v>
      </c>
    </row>
    <row r="9" spans="1:13" ht="12.95" customHeight="1" x14ac:dyDescent="0.25">
      <c r="A9" s="52" t="s">
        <v>36</v>
      </c>
    </row>
    <row r="10" spans="1:13" ht="11.45" customHeight="1" x14ac:dyDescent="0.25">
      <c r="A10" s="51" t="s">
        <v>37</v>
      </c>
    </row>
    <row r="11" spans="1:13" ht="11.45" customHeight="1" x14ac:dyDescent="0.25">
      <c r="A11" s="51" t="s">
        <v>38</v>
      </c>
    </row>
    <row r="12" spans="1:13" ht="11.45" customHeight="1" x14ac:dyDescent="0.25">
      <c r="A12" s="51" t="s">
        <v>39</v>
      </c>
    </row>
    <row r="13" spans="1:13" ht="11.45" customHeight="1" x14ac:dyDescent="0.25">
      <c r="A13" s="53" t="s">
        <v>40</v>
      </c>
      <c r="B13" s="54" t="s">
        <v>41</v>
      </c>
      <c r="C13" s="55" t="s">
        <v>42</v>
      </c>
      <c r="D13" s="56" t="s">
        <v>43</v>
      </c>
      <c r="E13" s="121" t="s">
        <v>44</v>
      </c>
      <c r="F13" s="121"/>
      <c r="G13" s="57" t="s">
        <v>45</v>
      </c>
      <c r="H13" s="56" t="s">
        <v>46</v>
      </c>
      <c r="I13" s="121" t="s">
        <v>47</v>
      </c>
      <c r="J13" s="121"/>
    </row>
    <row r="14" spans="1:13" ht="11.1" customHeight="1" x14ac:dyDescent="0.25">
      <c r="A14" s="58"/>
      <c r="B14" s="59" t="s">
        <v>48</v>
      </c>
      <c r="C14" s="60" t="s">
        <v>49</v>
      </c>
      <c r="D14" s="61" t="s">
        <v>50</v>
      </c>
      <c r="E14" s="122"/>
      <c r="F14" s="122"/>
      <c r="G14" s="58"/>
      <c r="H14" s="58"/>
      <c r="I14" s="122"/>
      <c r="J14" s="122"/>
    </row>
    <row r="15" spans="1:13" ht="11.45" customHeight="1" x14ac:dyDescent="0.25">
      <c r="A15" s="51" t="s">
        <v>51</v>
      </c>
    </row>
    <row r="16" spans="1:13" ht="11.45" customHeight="1" x14ac:dyDescent="0.25">
      <c r="A16" s="51" t="s">
        <v>52</v>
      </c>
    </row>
    <row r="17" spans="1:10" ht="11.45" customHeight="1" x14ac:dyDescent="0.25">
      <c r="A17" s="62">
        <v>1581</v>
      </c>
    </row>
    <row r="18" spans="1:10" ht="2.1" customHeight="1" x14ac:dyDescent="0.25"/>
    <row r="19" spans="1:10" ht="11.1" customHeight="1" x14ac:dyDescent="0.25">
      <c r="A19" s="123" t="s">
        <v>53</v>
      </c>
      <c r="B19" s="123"/>
      <c r="C19" s="123"/>
      <c r="D19" s="123"/>
      <c r="E19" s="123"/>
      <c r="F19" s="122"/>
      <c r="G19" s="122"/>
      <c r="H19" s="122"/>
      <c r="I19" s="122"/>
      <c r="J19" s="122"/>
    </row>
    <row r="20" spans="1:10" ht="21.95" customHeight="1" x14ac:dyDescent="0.25">
      <c r="A20" s="116" t="s">
        <v>54</v>
      </c>
      <c r="B20" s="116"/>
      <c r="C20" s="116"/>
      <c r="D20" s="116"/>
      <c r="E20" s="116"/>
      <c r="F20" s="119">
        <v>8999425</v>
      </c>
      <c r="G20" s="119"/>
      <c r="H20" s="120">
        <v>9000000</v>
      </c>
      <c r="I20" s="120"/>
      <c r="J20" s="63">
        <v>575</v>
      </c>
    </row>
    <row r="21" spans="1:10" ht="21.95" customHeight="1" x14ac:dyDescent="0.25">
      <c r="A21" s="116" t="s">
        <v>55</v>
      </c>
      <c r="B21" s="116"/>
      <c r="C21" s="116"/>
      <c r="D21" s="116"/>
      <c r="E21" s="116"/>
      <c r="F21" s="119">
        <v>22987988.890000001</v>
      </c>
      <c r="G21" s="119"/>
      <c r="H21" s="120">
        <v>23000000</v>
      </c>
      <c r="I21" s="120"/>
      <c r="J21" s="64">
        <v>12011.11</v>
      </c>
    </row>
    <row r="22" spans="1:10" ht="21.95" customHeight="1" x14ac:dyDescent="0.25">
      <c r="A22" s="116" t="s">
        <v>56</v>
      </c>
      <c r="B22" s="116"/>
      <c r="C22" s="116"/>
      <c r="D22" s="116"/>
      <c r="E22" s="116"/>
      <c r="F22" s="119">
        <v>1998825</v>
      </c>
      <c r="G22" s="119"/>
      <c r="H22" s="120">
        <v>2000000</v>
      </c>
      <c r="I22" s="120"/>
      <c r="J22" s="64">
        <v>1175</v>
      </c>
    </row>
    <row r="23" spans="1:10" ht="21.95" customHeight="1" x14ac:dyDescent="0.25">
      <c r="A23" s="116" t="s">
        <v>57</v>
      </c>
      <c r="B23" s="116"/>
      <c r="C23" s="116"/>
      <c r="D23" s="116"/>
      <c r="E23" s="116"/>
      <c r="F23" s="119">
        <v>20998658.329999998</v>
      </c>
      <c r="G23" s="119"/>
      <c r="H23" s="120">
        <v>21000000</v>
      </c>
      <c r="I23" s="120"/>
      <c r="J23" s="64">
        <v>1341.67</v>
      </c>
    </row>
    <row r="24" spans="1:10" ht="22.35" customHeight="1" x14ac:dyDescent="0.25">
      <c r="A24" s="116" t="s">
        <v>58</v>
      </c>
      <c r="B24" s="116"/>
      <c r="C24" s="116"/>
      <c r="D24" s="116"/>
      <c r="E24" s="116"/>
      <c r="F24" s="119">
        <v>17991775</v>
      </c>
      <c r="G24" s="119"/>
      <c r="H24" s="120">
        <v>18000000</v>
      </c>
      <c r="I24" s="120"/>
      <c r="J24" s="64">
        <v>8225</v>
      </c>
    </row>
    <row r="25" spans="1:10" ht="24.75" customHeight="1" x14ac:dyDescent="0.25">
      <c r="A25" s="116" t="s">
        <v>59</v>
      </c>
      <c r="B25" s="116"/>
      <c r="C25" s="116"/>
      <c r="D25" s="116"/>
      <c r="E25" s="116"/>
      <c r="F25" s="117">
        <v>72976672.219999999</v>
      </c>
      <c r="G25" s="117"/>
      <c r="H25" s="118">
        <v>73000000</v>
      </c>
      <c r="I25" s="118"/>
      <c r="J25" s="65">
        <v>23327.78</v>
      </c>
    </row>
    <row r="26" spans="1:10" ht="24.2" customHeight="1" x14ac:dyDescent="0.25">
      <c r="A26" s="116" t="s">
        <v>60</v>
      </c>
      <c r="B26" s="116"/>
      <c r="C26" s="116"/>
      <c r="D26" s="116"/>
      <c r="E26" s="116"/>
      <c r="F26" s="117">
        <v>72976672.219999999</v>
      </c>
      <c r="G26" s="117"/>
      <c r="H26" s="118">
        <v>73000000</v>
      </c>
      <c r="I26" s="118"/>
      <c r="J26" s="65">
        <v>23327.78</v>
      </c>
    </row>
    <row r="27" spans="1:10" ht="24.2" customHeight="1" x14ac:dyDescent="0.25">
      <c r="A27" s="116" t="s">
        <v>61</v>
      </c>
      <c r="B27" s="116"/>
      <c r="C27" s="116"/>
      <c r="D27" s="116"/>
      <c r="E27" s="116"/>
      <c r="F27" s="117">
        <v>72976672.219999999</v>
      </c>
      <c r="G27" s="117"/>
      <c r="H27" s="118">
        <v>73000000</v>
      </c>
      <c r="I27" s="118"/>
      <c r="J27" s="65">
        <v>23327.78</v>
      </c>
    </row>
    <row r="28" spans="1:10" ht="24.2" customHeight="1" x14ac:dyDescent="0.25">
      <c r="A28" s="113" t="s">
        <v>62</v>
      </c>
      <c r="B28" s="113"/>
      <c r="C28" s="113"/>
      <c r="D28" s="113"/>
      <c r="E28" s="113"/>
      <c r="F28" s="114">
        <v>72976672.219999999</v>
      </c>
      <c r="G28" s="114"/>
      <c r="H28" s="115">
        <v>73000000</v>
      </c>
      <c r="I28" s="115"/>
      <c r="J28" s="66">
        <v>23327.78</v>
      </c>
    </row>
  </sheetData>
  <mergeCells count="36">
    <mergeCell ref="E13:F13"/>
    <mergeCell ref="I13:J13"/>
    <mergeCell ref="E14:F14"/>
    <mergeCell ref="I14:J14"/>
    <mergeCell ref="A19:E19"/>
    <mergeCell ref="F19:J19"/>
    <mergeCell ref="A20:E20"/>
    <mergeCell ref="F20:G20"/>
    <mergeCell ref="H20:I20"/>
    <mergeCell ref="A21:E21"/>
    <mergeCell ref="F21:G21"/>
    <mergeCell ref="H21:I21"/>
    <mergeCell ref="F25:G25"/>
    <mergeCell ref="H25:I25"/>
    <mergeCell ref="A22:E22"/>
    <mergeCell ref="F22:G22"/>
    <mergeCell ref="H22:I22"/>
    <mergeCell ref="A23:E23"/>
    <mergeCell ref="F23:G23"/>
    <mergeCell ref="H23:I23"/>
    <mergeCell ref="A28:E28"/>
    <mergeCell ref="F28:G28"/>
    <mergeCell ref="H28:I28"/>
    <mergeCell ref="B3:M3"/>
    <mergeCell ref="B4:M4"/>
    <mergeCell ref="B5:M5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Normal="100" workbookViewId="0">
      <selection activeCell="N25" sqref="N25"/>
    </sheetView>
  </sheetViews>
  <sheetFormatPr defaultRowHeight="15" x14ac:dyDescent="0.25"/>
  <cols>
    <col min="1" max="1" width="6.7109375" customWidth="1"/>
    <col min="2" max="2" width="5.7109375" customWidth="1"/>
    <col min="9" max="9" width="15.140625" bestFit="1" customWidth="1"/>
    <col min="10" max="10" width="14.7109375" customWidth="1"/>
    <col min="11" max="11" width="5.7109375" customWidth="1"/>
    <col min="12" max="12" width="15.140625" bestFit="1" customWidth="1"/>
    <col min="13" max="14" width="14.7109375" customWidth="1"/>
  </cols>
  <sheetData>
    <row r="1" spans="1:14" x14ac:dyDescent="0.25">
      <c r="M1" s="4" t="s">
        <v>7</v>
      </c>
    </row>
    <row r="2" spans="1:14" x14ac:dyDescent="0.25">
      <c r="M2" s="4" t="s">
        <v>188</v>
      </c>
    </row>
    <row r="3" spans="1:14" x14ac:dyDescent="0.25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x14ac:dyDescent="0.25">
      <c r="B4" s="106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x14ac:dyDescent="0.25"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x14ac:dyDescent="0.25"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6"/>
      <c r="N6" s="1"/>
    </row>
    <row r="7" spans="1:14" ht="47.1" customHeight="1" x14ac:dyDescent="0.25">
      <c r="A7" s="18" t="s">
        <v>10</v>
      </c>
      <c r="B7" s="19"/>
      <c r="C7" s="19"/>
      <c r="D7" s="19"/>
      <c r="E7" s="19"/>
      <c r="F7" s="19"/>
      <c r="G7" s="19"/>
      <c r="H7" s="19"/>
      <c r="I7" s="104" t="s">
        <v>1</v>
      </c>
      <c r="J7" s="104"/>
      <c r="K7" s="20"/>
      <c r="L7" s="105" t="s">
        <v>0</v>
      </c>
      <c r="M7" s="105"/>
      <c r="N7" s="1"/>
    </row>
    <row r="8" spans="1:14" ht="15" customHeight="1" x14ac:dyDescent="0.25">
      <c r="A8" s="21"/>
      <c r="B8" s="22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  <c r="N8" s="1"/>
    </row>
    <row r="9" spans="1:14" x14ac:dyDescent="0.25">
      <c r="B9" s="5"/>
      <c r="C9" s="5"/>
      <c r="D9" s="5"/>
      <c r="E9" s="5"/>
      <c r="F9" s="5"/>
      <c r="G9" s="5"/>
      <c r="H9" s="5"/>
      <c r="I9" s="7" t="s">
        <v>5</v>
      </c>
      <c r="J9" s="7" t="s">
        <v>6</v>
      </c>
      <c r="K9" s="7"/>
      <c r="L9" s="7" t="s">
        <v>5</v>
      </c>
      <c r="M9" s="7" t="s">
        <v>6</v>
      </c>
    </row>
    <row r="10" spans="1:14" x14ac:dyDescent="0.25">
      <c r="A10" s="1">
        <v>1</v>
      </c>
      <c r="B10" s="8" t="s">
        <v>2</v>
      </c>
      <c r="C10" s="5"/>
      <c r="D10" s="5"/>
      <c r="E10" s="5"/>
      <c r="F10" s="5"/>
      <c r="G10" s="5"/>
      <c r="H10" s="5"/>
      <c r="I10" s="9">
        <v>4.1167863220251344E-2</v>
      </c>
      <c r="J10" s="3">
        <v>7.1687229005509669E-3</v>
      </c>
      <c r="K10" s="9"/>
      <c r="L10" s="9">
        <f>I10</f>
        <v>4.1167863220251344E-2</v>
      </c>
      <c r="M10" s="10">
        <f>J10</f>
        <v>7.1687229005509669E-3</v>
      </c>
    </row>
    <row r="11" spans="1:14" ht="16.5" x14ac:dyDescent="0.35">
      <c r="A11" s="1">
        <f>A10+1</f>
        <v>2</v>
      </c>
      <c r="B11" s="11"/>
      <c r="C11" s="5" t="s">
        <v>4</v>
      </c>
      <c r="D11" s="5"/>
      <c r="E11" s="5"/>
      <c r="F11" s="5"/>
      <c r="G11" s="5"/>
      <c r="H11" s="5"/>
      <c r="I11" s="12">
        <v>1048201799.3539999</v>
      </c>
      <c r="J11" s="12">
        <v>93357036.189617574</v>
      </c>
      <c r="K11" s="5"/>
      <c r="L11" s="12">
        <v>1024896165.6865644</v>
      </c>
      <c r="M11" s="13">
        <v>91281343.429832533</v>
      </c>
    </row>
    <row r="12" spans="1:14" x14ac:dyDescent="0.25">
      <c r="A12" s="1">
        <f t="shared" ref="A12:A25" si="0">A11+1</f>
        <v>3</v>
      </c>
      <c r="B12" s="11"/>
      <c r="C12" s="5" t="s">
        <v>11</v>
      </c>
      <c r="D12" s="5"/>
      <c r="E12" s="5"/>
      <c r="F12" s="5"/>
      <c r="G12" s="5"/>
      <c r="H12" s="5"/>
      <c r="I12" s="14">
        <f>I10*I11</f>
        <v>43152228.30302681</v>
      </c>
      <c r="J12" s="14">
        <f>J10*J11</f>
        <v>669250.72326007683</v>
      </c>
      <c r="K12" s="5"/>
      <c r="L12" s="14">
        <f>L10*L11</f>
        <v>42192785.163944542</v>
      </c>
      <c r="M12" s="14">
        <f>M10*M11</f>
        <v>654370.65703849797</v>
      </c>
    </row>
    <row r="13" spans="1:14" x14ac:dyDescent="0.25">
      <c r="A13" s="1">
        <f t="shared" si="0"/>
        <v>4</v>
      </c>
      <c r="B13" s="11"/>
      <c r="C13" s="5" t="s">
        <v>12</v>
      </c>
      <c r="D13" s="5"/>
      <c r="E13" s="5"/>
      <c r="F13" s="5"/>
      <c r="G13" s="5"/>
      <c r="H13" s="5"/>
      <c r="I13" s="17">
        <f>I12*16/12</f>
        <v>57536304.404035747</v>
      </c>
      <c r="J13" s="17">
        <f>J12*16/12</f>
        <v>892334.29768010241</v>
      </c>
      <c r="K13" s="5"/>
      <c r="L13" s="17">
        <f>L12*16/12</f>
        <v>56257046.88525939</v>
      </c>
      <c r="M13" s="17">
        <f>M12*16/12</f>
        <v>872494.20938466396</v>
      </c>
    </row>
    <row r="14" spans="1:14" x14ac:dyDescent="0.25">
      <c r="A14" s="1">
        <f t="shared" si="0"/>
        <v>5</v>
      </c>
      <c r="B14" s="11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</row>
    <row r="15" spans="1:14" x14ac:dyDescent="0.25">
      <c r="A15" s="1">
        <f t="shared" si="0"/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5">
      <c r="A16" s="1">
        <f t="shared" si="0"/>
        <v>7</v>
      </c>
      <c r="B16" s="8" t="s">
        <v>3</v>
      </c>
      <c r="C16" s="5"/>
      <c r="D16" s="5"/>
      <c r="E16" s="5"/>
      <c r="F16" s="5"/>
      <c r="G16" s="5"/>
      <c r="H16" s="5"/>
      <c r="I16" s="9">
        <v>4.1840506422896467E-2</v>
      </c>
      <c r="J16" s="9">
        <v>2.8985466479654654E-2</v>
      </c>
      <c r="K16" s="9"/>
      <c r="L16" s="9">
        <f>I16</f>
        <v>4.1840506422896467E-2</v>
      </c>
      <c r="M16" s="9">
        <f>J16</f>
        <v>2.8985466479654654E-2</v>
      </c>
    </row>
    <row r="17" spans="1:14" ht="16.5" x14ac:dyDescent="0.35">
      <c r="A17" s="1">
        <f t="shared" si="0"/>
        <v>8</v>
      </c>
      <c r="B17" s="8"/>
      <c r="C17" s="5" t="s">
        <v>4</v>
      </c>
      <c r="D17" s="5"/>
      <c r="E17" s="5"/>
      <c r="F17" s="5"/>
      <c r="G17" s="5"/>
      <c r="H17" s="5"/>
      <c r="I17" s="15">
        <f>I11</f>
        <v>1048201799.3539999</v>
      </c>
      <c r="J17" s="15">
        <f>J11</f>
        <v>93357036.189617574</v>
      </c>
      <c r="K17" s="5"/>
      <c r="L17" s="16">
        <f>L11</f>
        <v>1024896165.6865644</v>
      </c>
      <c r="M17" s="16">
        <f>M11</f>
        <v>91281343.429832533</v>
      </c>
    </row>
    <row r="18" spans="1:14" x14ac:dyDescent="0.25">
      <c r="A18" s="1">
        <f t="shared" si="0"/>
        <v>9</v>
      </c>
      <c r="B18" s="8"/>
      <c r="C18" s="5" t="s">
        <v>11</v>
      </c>
      <c r="D18" s="5"/>
      <c r="E18" s="5"/>
      <c r="F18" s="5"/>
      <c r="G18" s="5"/>
      <c r="H18" s="5"/>
      <c r="I18" s="14">
        <f>I16*I17</f>
        <v>43857294.118362665</v>
      </c>
      <c r="J18" s="14">
        <f>J16*J17</f>
        <v>2705997.2431140668</v>
      </c>
      <c r="K18" s="5"/>
      <c r="L18" s="14">
        <f>L16*L17</f>
        <v>42882174.603210665</v>
      </c>
      <c r="M18" s="14">
        <f>M16*M17</f>
        <v>2645832.3202032554</v>
      </c>
      <c r="N18" s="2"/>
    </row>
    <row r="19" spans="1:14" x14ac:dyDescent="0.25">
      <c r="A19" s="1">
        <f t="shared" si="0"/>
        <v>10</v>
      </c>
      <c r="B19" s="11"/>
      <c r="C19" s="5" t="s">
        <v>12</v>
      </c>
      <c r="D19" s="5"/>
      <c r="E19" s="5"/>
      <c r="F19" s="5"/>
      <c r="G19" s="5"/>
      <c r="H19" s="5"/>
      <c r="I19" s="17">
        <f>I18*16/12</f>
        <v>58476392.157816887</v>
      </c>
      <c r="J19" s="17">
        <f>J18*16/12</f>
        <v>3607996.3241520892</v>
      </c>
      <c r="K19" s="5"/>
      <c r="L19" s="17">
        <f>L18*16/12</f>
        <v>57176232.804280885</v>
      </c>
      <c r="M19" s="17">
        <f>M18*16/12</f>
        <v>3527776.4269376737</v>
      </c>
      <c r="N19" s="2"/>
    </row>
    <row r="20" spans="1:14" x14ac:dyDescent="0.25">
      <c r="A20" s="1">
        <f t="shared" si="0"/>
        <v>11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s="1">
        <f t="shared" si="0"/>
        <v>12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A22" s="1">
        <f t="shared" si="0"/>
        <v>13</v>
      </c>
      <c r="B22" s="5" t="s">
        <v>17</v>
      </c>
      <c r="C22" s="5"/>
      <c r="D22" s="5"/>
      <c r="E22" s="5"/>
      <c r="F22" s="5"/>
      <c r="G22" s="5"/>
      <c r="H22" s="5"/>
      <c r="I22" s="9">
        <v>4.1235516469912706E-2</v>
      </c>
      <c r="J22" s="9">
        <v>2.592914435137892E-2</v>
      </c>
      <c r="K22" s="9"/>
      <c r="L22" s="9">
        <f>I22</f>
        <v>4.1235516469912706E-2</v>
      </c>
      <c r="M22" s="9">
        <f>J22</f>
        <v>2.592914435137892E-2</v>
      </c>
    </row>
    <row r="23" spans="1:14" ht="16.5" x14ac:dyDescent="0.35">
      <c r="A23" s="1">
        <f t="shared" si="0"/>
        <v>14</v>
      </c>
      <c r="B23" s="5"/>
      <c r="C23" s="5" t="s">
        <v>4</v>
      </c>
      <c r="D23" s="5"/>
      <c r="E23" s="5"/>
      <c r="F23" s="5"/>
      <c r="G23" s="5"/>
      <c r="H23" s="5"/>
      <c r="I23" s="15">
        <f>I11</f>
        <v>1048201799.3539999</v>
      </c>
      <c r="J23" s="15">
        <f>J11</f>
        <v>93357036.189617574</v>
      </c>
      <c r="K23" s="5"/>
      <c r="L23" s="16">
        <f>L11</f>
        <v>1024896165.6865644</v>
      </c>
      <c r="M23" s="16">
        <f>M11</f>
        <v>91281343.429832533</v>
      </c>
    </row>
    <row r="24" spans="1:14" x14ac:dyDescent="0.25">
      <c r="A24" s="1">
        <f t="shared" si="0"/>
        <v>15</v>
      </c>
      <c r="B24" s="5"/>
      <c r="C24" s="5" t="s">
        <v>11</v>
      </c>
      <c r="D24" s="5"/>
      <c r="E24" s="5"/>
      <c r="F24" s="5"/>
      <c r="G24" s="5"/>
      <c r="H24" s="5"/>
      <c r="I24" s="14">
        <f>I22*I23</f>
        <v>43223142.561053991</v>
      </c>
      <c r="J24" s="14">
        <f>J22*J23</f>
        <v>2420668.0675774999</v>
      </c>
      <c r="K24" s="5"/>
      <c r="L24" s="14">
        <f>L22*L23</f>
        <v>42262122.720118709</v>
      </c>
      <c r="M24" s="14">
        <f>M22*M23</f>
        <v>2366847.1303799218</v>
      </c>
      <c r="N24" s="2"/>
    </row>
    <row r="25" spans="1:14" x14ac:dyDescent="0.25">
      <c r="A25" s="1">
        <f t="shared" si="0"/>
        <v>16</v>
      </c>
      <c r="B25" s="5"/>
      <c r="C25" s="5" t="s">
        <v>12</v>
      </c>
      <c r="D25" s="5"/>
      <c r="E25" s="5"/>
      <c r="F25" s="5"/>
      <c r="G25" s="5"/>
      <c r="H25" s="5"/>
      <c r="I25" s="17">
        <f>I24*16/12</f>
        <v>57630856.748071991</v>
      </c>
      <c r="J25" s="17">
        <f>J24*16/12</f>
        <v>3227557.4234366664</v>
      </c>
      <c r="K25" s="5"/>
      <c r="L25" s="17">
        <f>L24*16/12</f>
        <v>56349496.960158281</v>
      </c>
      <c r="M25" s="17">
        <f>M24*16/12</f>
        <v>3155796.1738398955</v>
      </c>
      <c r="N25" s="2"/>
    </row>
  </sheetData>
  <mergeCells count="5">
    <mergeCell ref="B3:M3"/>
    <mergeCell ref="I7:J7"/>
    <mergeCell ref="L7:M7"/>
    <mergeCell ref="B4:M4"/>
    <mergeCell ref="B5:M5"/>
  </mergeCells>
  <pageMargins left="0.95" right="0.95" top="1" bottom="0.7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Normal="100" workbookViewId="0">
      <selection activeCell="N25" sqref="N25"/>
    </sheetView>
  </sheetViews>
  <sheetFormatPr defaultRowHeight="15" x14ac:dyDescent="0.25"/>
  <cols>
    <col min="1" max="1" width="6.7109375" customWidth="1"/>
    <col min="2" max="2" width="5.7109375" customWidth="1"/>
    <col min="9" max="10" width="14.7109375" customWidth="1"/>
    <col min="11" max="11" width="5.7109375" customWidth="1"/>
    <col min="12" max="14" width="14.7109375" customWidth="1"/>
  </cols>
  <sheetData>
    <row r="1" spans="1:14" x14ac:dyDescent="0.25">
      <c r="M1" s="4" t="s">
        <v>7</v>
      </c>
    </row>
    <row r="2" spans="1:14" x14ac:dyDescent="0.25">
      <c r="M2" s="4" t="s">
        <v>145</v>
      </c>
    </row>
    <row r="3" spans="1:14" x14ac:dyDescent="0.25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x14ac:dyDescent="0.25">
      <c r="B4" s="106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x14ac:dyDescent="0.25">
      <c r="B5" s="106" t="s">
        <v>16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x14ac:dyDescent="0.25">
      <c r="B6" s="5"/>
      <c r="C6" s="5"/>
      <c r="D6" s="5"/>
      <c r="E6" s="5"/>
      <c r="F6" s="5"/>
      <c r="G6" s="5"/>
      <c r="H6" s="5"/>
      <c r="I6" s="5"/>
      <c r="J6" s="6"/>
      <c r="K6" s="6"/>
      <c r="L6" s="5"/>
      <c r="M6" s="6"/>
      <c r="N6" s="1"/>
    </row>
    <row r="7" spans="1:14" ht="47.1" customHeight="1" x14ac:dyDescent="0.25">
      <c r="A7" s="18" t="s">
        <v>10</v>
      </c>
      <c r="B7" s="19"/>
      <c r="C7" s="19"/>
      <c r="D7" s="19"/>
      <c r="E7" s="19"/>
      <c r="F7" s="19"/>
      <c r="G7" s="19"/>
      <c r="H7" s="19"/>
      <c r="I7" s="104" t="s">
        <v>1</v>
      </c>
      <c r="J7" s="104"/>
      <c r="K7" s="20"/>
      <c r="L7" s="105" t="s">
        <v>0</v>
      </c>
      <c r="M7" s="105"/>
      <c r="N7" s="1"/>
    </row>
    <row r="8" spans="1:14" ht="15" customHeight="1" x14ac:dyDescent="0.25">
      <c r="A8" s="21"/>
      <c r="B8" s="22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  <c r="N8" s="1"/>
    </row>
    <row r="9" spans="1:14" x14ac:dyDescent="0.25">
      <c r="B9" s="5"/>
      <c r="C9" s="5"/>
      <c r="D9" s="5"/>
      <c r="E9" s="5"/>
      <c r="F9" s="5"/>
      <c r="G9" s="5"/>
      <c r="H9" s="5"/>
      <c r="I9" s="7" t="s">
        <v>5</v>
      </c>
      <c r="J9" s="7" t="s">
        <v>6</v>
      </c>
      <c r="K9" s="7"/>
      <c r="L9" s="7" t="s">
        <v>5</v>
      </c>
      <c r="M9" s="7" t="s">
        <v>6</v>
      </c>
    </row>
    <row r="10" spans="1:14" x14ac:dyDescent="0.25">
      <c r="A10" s="1">
        <v>1</v>
      </c>
      <c r="B10" s="8" t="s">
        <v>2</v>
      </c>
      <c r="C10" s="5"/>
      <c r="D10" s="5"/>
      <c r="E10" s="5"/>
      <c r="F10" s="5"/>
      <c r="G10" s="5"/>
      <c r="H10" s="5"/>
      <c r="I10" s="9">
        <v>4.1167863220251344E-2</v>
      </c>
      <c r="J10" s="3">
        <v>7.1687229005509669E-3</v>
      </c>
      <c r="K10" s="9"/>
      <c r="L10" s="9">
        <f>I10</f>
        <v>4.1167863220251344E-2</v>
      </c>
      <c r="M10" s="10">
        <f>J10</f>
        <v>7.1687229005509669E-3</v>
      </c>
    </row>
    <row r="11" spans="1:14" ht="16.5" x14ac:dyDescent="0.35">
      <c r="A11" s="1">
        <f>A10+1</f>
        <v>2</v>
      </c>
      <c r="B11" s="11"/>
      <c r="C11" s="5" t="s">
        <v>4</v>
      </c>
      <c r="D11" s="5"/>
      <c r="E11" s="5"/>
      <c r="F11" s="5"/>
      <c r="G11" s="5"/>
      <c r="H11" s="5"/>
      <c r="I11" s="12">
        <v>295460710.25395787</v>
      </c>
      <c r="J11" s="12">
        <v>26314910.198387656</v>
      </c>
      <c r="K11" s="5"/>
      <c r="L11" s="12">
        <v>298476719.98406458</v>
      </c>
      <c r="M11" s="13">
        <v>26583528.063473694</v>
      </c>
    </row>
    <row r="12" spans="1:14" x14ac:dyDescent="0.25">
      <c r="A12" s="1">
        <f t="shared" ref="A12:A25" si="0">A11+1</f>
        <v>3</v>
      </c>
      <c r="B12" s="11"/>
      <c r="C12" s="5" t="s">
        <v>11</v>
      </c>
      <c r="D12" s="5"/>
      <c r="E12" s="5"/>
      <c r="F12" s="5"/>
      <c r="G12" s="5"/>
      <c r="H12" s="5"/>
      <c r="I12" s="14">
        <f>I10*I11</f>
        <v>12163486.106693251</v>
      </c>
      <c r="J12" s="14">
        <f>J10*J11</f>
        <v>188644.29936512379</v>
      </c>
      <c r="K12" s="5"/>
      <c r="L12" s="14">
        <f>L10*L11</f>
        <v>12287648.782733232</v>
      </c>
      <c r="M12" s="14">
        <f>M10*M11</f>
        <v>190569.94640606316</v>
      </c>
    </row>
    <row r="13" spans="1:14" x14ac:dyDescent="0.25">
      <c r="A13" s="1">
        <f t="shared" si="0"/>
        <v>4</v>
      </c>
      <c r="B13" s="11"/>
      <c r="C13" s="5" t="s">
        <v>12</v>
      </c>
      <c r="D13" s="5"/>
      <c r="E13" s="5"/>
      <c r="F13" s="5"/>
      <c r="G13" s="5"/>
      <c r="H13" s="5"/>
      <c r="I13" s="17">
        <f>I12*16/12</f>
        <v>16217981.475591002</v>
      </c>
      <c r="J13" s="17">
        <f>J12*16/12</f>
        <v>251525.73248683172</v>
      </c>
      <c r="K13" s="5"/>
      <c r="L13" s="17">
        <f>L12*16/12</f>
        <v>16383531.710310975</v>
      </c>
      <c r="M13" s="17">
        <f>M12*16/12</f>
        <v>254093.26187475087</v>
      </c>
    </row>
    <row r="14" spans="1:14" x14ac:dyDescent="0.25">
      <c r="A14" s="1">
        <f t="shared" si="0"/>
        <v>5</v>
      </c>
      <c r="B14" s="11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</row>
    <row r="15" spans="1:14" x14ac:dyDescent="0.25">
      <c r="A15" s="1">
        <f t="shared" si="0"/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5">
      <c r="A16" s="1">
        <f t="shared" si="0"/>
        <v>7</v>
      </c>
      <c r="B16" s="8" t="s">
        <v>3</v>
      </c>
      <c r="C16" s="5"/>
      <c r="D16" s="5"/>
      <c r="E16" s="5"/>
      <c r="F16" s="5"/>
      <c r="G16" s="5"/>
      <c r="H16" s="5"/>
      <c r="I16" s="9">
        <v>4.1840506422896467E-2</v>
      </c>
      <c r="J16" s="9">
        <v>2.8985466479654654E-2</v>
      </c>
      <c r="K16" s="9"/>
      <c r="L16" s="9">
        <f>I16</f>
        <v>4.1840506422896467E-2</v>
      </c>
      <c r="M16" s="9">
        <f>J16</f>
        <v>2.8985466479654654E-2</v>
      </c>
    </row>
    <row r="17" spans="1:14" ht="16.5" x14ac:dyDescent="0.35">
      <c r="A17" s="1">
        <f t="shared" si="0"/>
        <v>8</v>
      </c>
      <c r="B17" s="8"/>
      <c r="C17" s="5" t="s">
        <v>4</v>
      </c>
      <c r="D17" s="5"/>
      <c r="E17" s="5"/>
      <c r="F17" s="5"/>
      <c r="G17" s="5"/>
      <c r="H17" s="5"/>
      <c r="I17" s="15">
        <f>I11</f>
        <v>295460710.25395787</v>
      </c>
      <c r="J17" s="15">
        <f>J11</f>
        <v>26314910.198387656</v>
      </c>
      <c r="K17" s="5"/>
      <c r="L17" s="16">
        <f>L11</f>
        <v>298476719.98406458</v>
      </c>
      <c r="M17" s="16">
        <f>M11</f>
        <v>26583528.063473694</v>
      </c>
    </row>
    <row r="18" spans="1:14" x14ac:dyDescent="0.25">
      <c r="A18" s="1">
        <f t="shared" si="0"/>
        <v>9</v>
      </c>
      <c r="B18" s="8"/>
      <c r="C18" s="5" t="s">
        <v>11</v>
      </c>
      <c r="D18" s="5"/>
      <c r="E18" s="5"/>
      <c r="F18" s="5"/>
      <c r="G18" s="5"/>
      <c r="H18" s="5"/>
      <c r="I18" s="14">
        <f>I16*I17</f>
        <v>12362225.745094277</v>
      </c>
      <c r="J18" s="14">
        <f>J16*J17</f>
        <v>762749.94747048779</v>
      </c>
      <c r="K18" s="5"/>
      <c r="L18" s="14">
        <f>L16*L17</f>
        <v>12488417.119578324</v>
      </c>
      <c r="M18" s="14">
        <f>M16*M17</f>
        <v>770535.96159477555</v>
      </c>
      <c r="N18" s="2"/>
    </row>
    <row r="19" spans="1:14" x14ac:dyDescent="0.25">
      <c r="A19" s="1">
        <f t="shared" si="0"/>
        <v>10</v>
      </c>
      <c r="B19" s="11"/>
      <c r="C19" s="5" t="s">
        <v>12</v>
      </c>
      <c r="D19" s="5"/>
      <c r="E19" s="5"/>
      <c r="F19" s="5"/>
      <c r="G19" s="5"/>
      <c r="H19" s="5"/>
      <c r="I19" s="17">
        <f>I18*16/12</f>
        <v>16482967.660125703</v>
      </c>
      <c r="J19" s="17">
        <f>J18*16/12</f>
        <v>1016999.9299606504</v>
      </c>
      <c r="K19" s="5"/>
      <c r="L19" s="17">
        <f>L18*16/12</f>
        <v>16651222.826104432</v>
      </c>
      <c r="M19" s="17">
        <f>M18*16/12</f>
        <v>1027381.2821263674</v>
      </c>
      <c r="N19" s="2"/>
    </row>
    <row r="20" spans="1:14" x14ac:dyDescent="0.25">
      <c r="A20" s="1">
        <f t="shared" si="0"/>
        <v>11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s="1">
        <f t="shared" si="0"/>
        <v>12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A22" s="1">
        <f t="shared" si="0"/>
        <v>13</v>
      </c>
      <c r="B22" s="5" t="s">
        <v>17</v>
      </c>
      <c r="C22" s="5"/>
      <c r="D22" s="5"/>
      <c r="E22" s="5"/>
      <c r="F22" s="5"/>
      <c r="G22" s="5"/>
      <c r="H22" s="5"/>
      <c r="I22" s="9">
        <v>4.1235516469912706E-2</v>
      </c>
      <c r="J22" s="9">
        <v>2.592914435137892E-2</v>
      </c>
      <c r="K22" s="9"/>
      <c r="L22" s="9">
        <f>I22</f>
        <v>4.1235516469912706E-2</v>
      </c>
      <c r="M22" s="9">
        <f>J22</f>
        <v>2.592914435137892E-2</v>
      </c>
    </row>
    <row r="23" spans="1:14" ht="16.5" x14ac:dyDescent="0.35">
      <c r="A23" s="1">
        <f t="shared" si="0"/>
        <v>14</v>
      </c>
      <c r="B23" s="5"/>
      <c r="C23" s="5" t="s">
        <v>4</v>
      </c>
      <c r="D23" s="5"/>
      <c r="E23" s="5"/>
      <c r="F23" s="5"/>
      <c r="G23" s="5"/>
      <c r="H23" s="5"/>
      <c r="I23" s="15">
        <f>I11</f>
        <v>295460710.25395787</v>
      </c>
      <c r="J23" s="15">
        <f>J11</f>
        <v>26314910.198387656</v>
      </c>
      <c r="K23" s="5"/>
      <c r="L23" s="16">
        <f>L11</f>
        <v>298476719.98406458</v>
      </c>
      <c r="M23" s="16">
        <f>M11</f>
        <v>26583528.063473694</v>
      </c>
    </row>
    <row r="24" spans="1:14" x14ac:dyDescent="0.25">
      <c r="A24" s="1">
        <f t="shared" si="0"/>
        <v>15</v>
      </c>
      <c r="B24" s="5"/>
      <c r="C24" s="5" t="s">
        <v>11</v>
      </c>
      <c r="D24" s="5"/>
      <c r="E24" s="5"/>
      <c r="F24" s="5"/>
      <c r="G24" s="5"/>
      <c r="H24" s="5"/>
      <c r="I24" s="14">
        <f>I22*I23</f>
        <v>12183474.983889185</v>
      </c>
      <c r="J24" s="14">
        <f>J22*J23</f>
        <v>682323.10512756684</v>
      </c>
      <c r="K24" s="5"/>
      <c r="L24" s="14">
        <f>L22*L23</f>
        <v>12307841.702788418</v>
      </c>
      <c r="M24" s="14">
        <f>M22*M23</f>
        <v>689288.1365267419</v>
      </c>
      <c r="N24" s="2"/>
    </row>
    <row r="25" spans="1:14" x14ac:dyDescent="0.25">
      <c r="A25" s="1">
        <f t="shared" si="0"/>
        <v>16</v>
      </c>
      <c r="B25" s="5"/>
      <c r="C25" s="5" t="s">
        <v>12</v>
      </c>
      <c r="D25" s="5"/>
      <c r="E25" s="5"/>
      <c r="F25" s="5"/>
      <c r="G25" s="5"/>
      <c r="H25" s="5"/>
      <c r="I25" s="17">
        <f>I24*16/12</f>
        <v>16244633.311852247</v>
      </c>
      <c r="J25" s="17">
        <f>J24*16/12</f>
        <v>909764.14017008909</v>
      </c>
      <c r="K25" s="5"/>
      <c r="L25" s="17">
        <f>L24*16/12</f>
        <v>16410455.603717891</v>
      </c>
      <c r="M25" s="17">
        <f>M24*16/12</f>
        <v>919050.84870232258</v>
      </c>
      <c r="N25" s="2"/>
    </row>
  </sheetData>
  <mergeCells count="5">
    <mergeCell ref="B3:M3"/>
    <mergeCell ref="B4:M4"/>
    <mergeCell ref="B5:M5"/>
    <mergeCell ref="I7:J7"/>
    <mergeCell ref="L7:M7"/>
  </mergeCells>
  <pageMargins left="0.95" right="0.95" top="1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="80" zoomScaleNormal="80" zoomScaleSheetLayoutView="80" workbookViewId="0">
      <selection activeCell="A39" sqref="A39"/>
    </sheetView>
  </sheetViews>
  <sheetFormatPr defaultColWidth="9.140625" defaultRowHeight="15" x14ac:dyDescent="0.25"/>
  <cols>
    <col min="1" max="1" width="6.85546875" style="84" customWidth="1"/>
    <col min="2" max="2" width="64.28515625" style="85" bestFit="1" customWidth="1"/>
    <col min="3" max="3" width="10.85546875" style="85" customWidth="1"/>
    <col min="4" max="4" width="14.85546875" style="85" customWidth="1"/>
    <col min="5" max="5" width="13.85546875" style="85" customWidth="1"/>
    <col min="6" max="6" width="15.85546875" style="85" customWidth="1"/>
    <col min="7" max="7" width="17.42578125" style="85" customWidth="1"/>
    <col min="8" max="9" width="14.7109375" style="85" customWidth="1"/>
    <col min="10" max="10" width="17.85546875" style="85" bestFit="1" customWidth="1"/>
    <col min="11" max="11" width="17" style="85" bestFit="1" customWidth="1"/>
    <col min="12" max="12" width="17.42578125" style="85" customWidth="1"/>
    <col min="13" max="15" width="14.7109375" style="85" customWidth="1"/>
    <col min="16" max="16" width="15.85546875" style="85" customWidth="1"/>
    <col min="17" max="17" width="9.5703125" style="85" bestFit="1" customWidth="1"/>
    <col min="18" max="18" width="11.28515625" style="85" bestFit="1" customWidth="1"/>
    <col min="19" max="16384" width="9.140625" style="85"/>
  </cols>
  <sheetData>
    <row r="1" spans="1:16" x14ac:dyDescent="0.25">
      <c r="P1" s="4" t="s">
        <v>7</v>
      </c>
    </row>
    <row r="2" spans="1:16" x14ac:dyDescent="0.25">
      <c r="P2" s="4" t="s">
        <v>189</v>
      </c>
    </row>
    <row r="3" spans="1:16" x14ac:dyDescent="0.25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x14ac:dyDescent="0.25">
      <c r="A4" s="112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x14ac:dyDescent="0.25">
      <c r="A5" s="109" t="s">
        <v>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x14ac:dyDescent="0.25">
      <c r="A6" s="109" t="s">
        <v>20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x14ac:dyDescent="0.25">
      <c r="A7" s="108" t="s">
        <v>21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86" t="s">
        <v>79</v>
      </c>
      <c r="L9" s="86"/>
      <c r="M9" s="86"/>
      <c r="N9" s="86"/>
      <c r="O9" s="86"/>
      <c r="P9" s="86"/>
    </row>
    <row r="10" spans="1:16" ht="59.25" customHeight="1" x14ac:dyDescent="0.25">
      <c r="A10" s="73" t="s">
        <v>10</v>
      </c>
      <c r="B10" s="73" t="s">
        <v>80</v>
      </c>
      <c r="C10" s="73" t="s">
        <v>81</v>
      </c>
      <c r="D10" s="73" t="s">
        <v>82</v>
      </c>
      <c r="E10" s="73" t="s">
        <v>83</v>
      </c>
      <c r="F10" s="73" t="s">
        <v>84</v>
      </c>
      <c r="G10" s="73" t="s">
        <v>85</v>
      </c>
      <c r="H10" s="73" t="s">
        <v>86</v>
      </c>
      <c r="I10" s="73" t="s">
        <v>87</v>
      </c>
      <c r="J10" s="73" t="s">
        <v>88</v>
      </c>
      <c r="K10" s="73" t="s">
        <v>89</v>
      </c>
      <c r="L10" s="73" t="s">
        <v>90</v>
      </c>
      <c r="M10" s="73" t="s">
        <v>91</v>
      </c>
      <c r="N10" s="73" t="s">
        <v>92</v>
      </c>
      <c r="O10" s="73" t="s">
        <v>93</v>
      </c>
      <c r="P10" s="73" t="s">
        <v>94</v>
      </c>
    </row>
    <row r="11" spans="1:16" x14ac:dyDescent="0.25">
      <c r="A11" s="31"/>
      <c r="B11" s="32"/>
      <c r="C11" s="32" t="s">
        <v>26</v>
      </c>
      <c r="D11" s="32" t="s">
        <v>27</v>
      </c>
      <c r="E11" s="32" t="s">
        <v>28</v>
      </c>
      <c r="F11" s="32" t="s">
        <v>95</v>
      </c>
      <c r="G11" s="32" t="s">
        <v>96</v>
      </c>
      <c r="H11" s="32" t="s">
        <v>97</v>
      </c>
      <c r="I11" s="32" t="s">
        <v>98</v>
      </c>
      <c r="J11" s="32" t="s">
        <v>99</v>
      </c>
      <c r="K11" s="32" t="s">
        <v>100</v>
      </c>
      <c r="L11" s="32" t="s">
        <v>101</v>
      </c>
      <c r="M11" s="32" t="s">
        <v>102</v>
      </c>
      <c r="N11" s="32" t="s">
        <v>103</v>
      </c>
      <c r="O11" s="32" t="s">
        <v>104</v>
      </c>
      <c r="P11" s="32" t="s">
        <v>105</v>
      </c>
    </row>
    <row r="12" spans="1:16" x14ac:dyDescent="0.25">
      <c r="A12" s="31"/>
      <c r="B12" s="33"/>
      <c r="C12" s="34" t="s">
        <v>31</v>
      </c>
      <c r="D12" s="33"/>
      <c r="E12" s="33"/>
      <c r="F12" s="34" t="s">
        <v>30</v>
      </c>
      <c r="G12" s="34" t="s">
        <v>30</v>
      </c>
      <c r="H12" s="34" t="s">
        <v>30</v>
      </c>
      <c r="I12" s="34" t="s">
        <v>30</v>
      </c>
      <c r="J12" s="34" t="s">
        <v>30</v>
      </c>
      <c r="K12" s="34" t="s">
        <v>30</v>
      </c>
      <c r="L12" s="34" t="s">
        <v>30</v>
      </c>
      <c r="M12" s="34" t="s">
        <v>30</v>
      </c>
      <c r="N12" s="34" t="s">
        <v>30</v>
      </c>
      <c r="O12" s="34" t="s">
        <v>30</v>
      </c>
      <c r="P12" s="34" t="s">
        <v>30</v>
      </c>
    </row>
    <row r="13" spans="1:16" x14ac:dyDescent="0.25">
      <c r="A13" s="35"/>
      <c r="B13" s="36"/>
      <c r="C13" s="37"/>
      <c r="D13" s="30"/>
      <c r="E13" s="3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87">
        <v>1</v>
      </c>
      <c r="B14" s="74" t="s">
        <v>146</v>
      </c>
      <c r="C14" s="88">
        <v>5.1250000000000004E-2</v>
      </c>
      <c r="D14" s="89" t="s">
        <v>125</v>
      </c>
      <c r="E14" s="30" t="s">
        <v>147</v>
      </c>
      <c r="F14" s="90">
        <v>285000000</v>
      </c>
      <c r="G14" s="91">
        <v>-2295473.7558823521</v>
      </c>
      <c r="H14" s="91">
        <v>2648093.6223529405</v>
      </c>
      <c r="I14" s="91"/>
      <c r="J14" s="37">
        <v>280056432.62176472</v>
      </c>
      <c r="K14" s="37">
        <v>14606250.000000002</v>
      </c>
      <c r="L14" s="37">
        <v>103293.96144329896</v>
      </c>
      <c r="M14" s="37">
        <v>119144.21814432988</v>
      </c>
      <c r="N14" s="37"/>
      <c r="O14" s="37"/>
      <c r="P14" s="37">
        <f>SUM(K14:O14)</f>
        <v>14828688.179587631</v>
      </c>
    </row>
    <row r="15" spans="1:16" x14ac:dyDescent="0.25">
      <c r="A15" s="87">
        <v>2</v>
      </c>
      <c r="B15" s="74" t="s">
        <v>148</v>
      </c>
      <c r="C15" s="88">
        <v>4.650000000000002E-2</v>
      </c>
      <c r="D15" s="89" t="s">
        <v>133</v>
      </c>
      <c r="E15" s="30" t="s">
        <v>134</v>
      </c>
      <c r="F15" s="90">
        <v>250000000</v>
      </c>
      <c r="G15" s="91">
        <v>-1512287.5564705885</v>
      </c>
      <c r="H15" s="91">
        <v>2300072.4752941178</v>
      </c>
      <c r="I15" s="91"/>
      <c r="J15" s="37">
        <v>246187639.96823528</v>
      </c>
      <c r="K15" s="37">
        <v>11625000.000000006</v>
      </c>
      <c r="L15" s="37">
        <v>59956.194432989694</v>
      </c>
      <c r="M15" s="37">
        <v>91178.83628865979</v>
      </c>
      <c r="N15" s="37"/>
      <c r="O15" s="37"/>
      <c r="P15" s="37">
        <f t="shared" ref="P15:P38" si="0">SUM(K15:O15)</f>
        <v>11776135.030721655</v>
      </c>
    </row>
    <row r="16" spans="1:16" x14ac:dyDescent="0.25">
      <c r="A16" s="87">
        <v>3</v>
      </c>
      <c r="B16" s="74" t="s">
        <v>149</v>
      </c>
      <c r="C16" s="88">
        <v>3.3000000000000002E-2</v>
      </c>
      <c r="D16" s="30" t="s">
        <v>128</v>
      </c>
      <c r="E16" s="30" t="s">
        <v>150</v>
      </c>
      <c r="F16" s="90">
        <v>300000000</v>
      </c>
      <c r="G16" s="91">
        <v>-91297.51235294115</v>
      </c>
      <c r="H16" s="91">
        <v>1683359.5252941181</v>
      </c>
      <c r="I16" s="91"/>
      <c r="J16" s="37">
        <v>298225342.96235293</v>
      </c>
      <c r="K16" s="37">
        <v>9900000</v>
      </c>
      <c r="L16" s="37">
        <v>12878.825567010308</v>
      </c>
      <c r="M16" s="37">
        <v>237370.37474226812</v>
      </c>
      <c r="N16" s="37"/>
      <c r="O16" s="37"/>
      <c r="P16" s="37">
        <f t="shared" si="0"/>
        <v>10150249.200309278</v>
      </c>
    </row>
    <row r="17" spans="1:16" x14ac:dyDescent="0.25">
      <c r="A17" s="87">
        <v>4</v>
      </c>
      <c r="B17" s="74" t="s">
        <v>151</v>
      </c>
      <c r="C17" s="88">
        <v>4.3750000000000004E-2</v>
      </c>
      <c r="D17" s="30" t="s">
        <v>128</v>
      </c>
      <c r="E17" s="30" t="s">
        <v>152</v>
      </c>
      <c r="F17" s="90">
        <v>250000000</v>
      </c>
      <c r="G17" s="91">
        <v>-187271.93176470583</v>
      </c>
      <c r="H17" s="91">
        <v>2320493.0129411779</v>
      </c>
      <c r="I17" s="91"/>
      <c r="J17" s="37">
        <v>247492235.05529413</v>
      </c>
      <c r="K17" s="37">
        <v>10937500.000000002</v>
      </c>
      <c r="L17" s="37">
        <v>6909.7284536082489</v>
      </c>
      <c r="M17" s="37">
        <v>85609.989896907238</v>
      </c>
      <c r="N17" s="37"/>
      <c r="O17" s="37"/>
      <c r="P17" s="37">
        <f t="shared" si="0"/>
        <v>11030019.718350517</v>
      </c>
    </row>
    <row r="18" spans="1:16" x14ac:dyDescent="0.25">
      <c r="A18" s="87">
        <v>5</v>
      </c>
      <c r="B18" s="74" t="s">
        <v>153</v>
      </c>
      <c r="C18" s="88">
        <v>3.7500000000000006E-2</v>
      </c>
      <c r="D18" s="30" t="s">
        <v>154</v>
      </c>
      <c r="E18" s="30" t="s">
        <v>155</v>
      </c>
      <c r="F18" s="90">
        <v>60000000</v>
      </c>
      <c r="G18" s="91"/>
      <c r="H18" s="91">
        <v>596456.74666666705</v>
      </c>
      <c r="I18" s="91">
        <v>1402980.4752941176</v>
      </c>
      <c r="J18" s="37">
        <v>58000562.77803921</v>
      </c>
      <c r="K18" s="37">
        <v>2250000.0000000005</v>
      </c>
      <c r="L18" s="37"/>
      <c r="M18" s="37">
        <v>31357.388316151199</v>
      </c>
      <c r="N18" s="37">
        <v>95091.0568041238</v>
      </c>
      <c r="O18" s="37">
        <v>0</v>
      </c>
      <c r="P18" s="37">
        <f t="shared" si="0"/>
        <v>2376448.4451202755</v>
      </c>
    </row>
    <row r="19" spans="1:16" x14ac:dyDescent="0.25">
      <c r="A19" s="87">
        <v>6</v>
      </c>
      <c r="B19" s="74" t="s">
        <v>156</v>
      </c>
      <c r="C19" s="88">
        <v>3.0250000000000006E-2</v>
      </c>
      <c r="D19" s="30" t="s">
        <v>157</v>
      </c>
      <c r="E19" s="92" t="s">
        <v>158</v>
      </c>
      <c r="F19" s="90">
        <v>100000000</v>
      </c>
      <c r="G19" s="93"/>
      <c r="H19" s="91">
        <v>57142.857142856745</v>
      </c>
      <c r="I19" s="91"/>
      <c r="J19" s="37">
        <v>99942857.142857149</v>
      </c>
      <c r="K19" s="37">
        <v>3025000.0000000005</v>
      </c>
      <c r="L19" s="37"/>
      <c r="M19" s="37">
        <v>57339.224349534168</v>
      </c>
      <c r="N19" s="37"/>
      <c r="O19" s="37">
        <v>0</v>
      </c>
      <c r="P19" s="37">
        <f t="shared" si="0"/>
        <v>3082339.2243495346</v>
      </c>
    </row>
    <row r="20" spans="1:16" x14ac:dyDescent="0.25">
      <c r="A20" s="87">
        <v>7</v>
      </c>
      <c r="B20" s="74" t="s">
        <v>159</v>
      </c>
      <c r="C20" s="88">
        <v>3.0250000000000006E-2</v>
      </c>
      <c r="D20" s="30" t="s">
        <v>160</v>
      </c>
      <c r="E20" s="92" t="s">
        <v>158</v>
      </c>
      <c r="F20" s="90">
        <v>94117647.058823526</v>
      </c>
      <c r="G20" s="91"/>
      <c r="H20" s="91"/>
      <c r="I20" s="91"/>
      <c r="J20" s="37">
        <v>94117647.058823526</v>
      </c>
      <c r="K20" s="37">
        <v>2847058.823529412</v>
      </c>
      <c r="L20" s="37"/>
      <c r="M20" s="37"/>
      <c r="N20" s="37"/>
      <c r="O20" s="37">
        <v>0</v>
      </c>
      <c r="P20" s="37">
        <f t="shared" si="0"/>
        <v>2847058.823529412</v>
      </c>
    </row>
    <row r="21" spans="1:16" x14ac:dyDescent="0.25">
      <c r="A21" s="87">
        <v>8</v>
      </c>
      <c r="B21" s="74" t="s">
        <v>161</v>
      </c>
      <c r="C21" s="88">
        <v>1.9675000000000005E-2</v>
      </c>
      <c r="D21" s="30" t="s">
        <v>162</v>
      </c>
      <c r="E21" s="30" t="s">
        <v>163</v>
      </c>
      <c r="F21" s="90">
        <v>22500000</v>
      </c>
      <c r="G21" s="91"/>
      <c r="H21" s="91">
        <v>80046.517058823563</v>
      </c>
      <c r="I21" s="91">
        <v>619101.07823529409</v>
      </c>
      <c r="J21" s="37">
        <v>21800852.404705882</v>
      </c>
      <c r="K21" s="37">
        <v>442687.50000000012</v>
      </c>
      <c r="L21" s="37"/>
      <c r="M21" s="37">
        <v>9674.7426804123679</v>
      </c>
      <c r="N21" s="37">
        <v>77400.567938144202</v>
      </c>
      <c r="O21" s="37">
        <v>22500</v>
      </c>
      <c r="P21" s="37">
        <f t="shared" si="0"/>
        <v>552262.81061855669</v>
      </c>
    </row>
    <row r="22" spans="1:16" x14ac:dyDescent="0.25">
      <c r="A22" s="87">
        <v>9</v>
      </c>
      <c r="B22" s="74" t="s">
        <v>164</v>
      </c>
      <c r="C22" s="88">
        <v>2.1999999999999954E-2</v>
      </c>
      <c r="D22" s="76" t="s">
        <v>165</v>
      </c>
      <c r="E22" s="30" t="s">
        <v>166</v>
      </c>
      <c r="F22" s="90">
        <v>40000000</v>
      </c>
      <c r="G22" s="91"/>
      <c r="H22" s="91">
        <v>70033.604705882375</v>
      </c>
      <c r="I22" s="91">
        <v>1388358.5282352935</v>
      </c>
      <c r="J22" s="37">
        <v>38541607.867058821</v>
      </c>
      <c r="K22" s="37">
        <v>879999.99999999814</v>
      </c>
      <c r="L22" s="37"/>
      <c r="M22" s="37">
        <v>75460.280618556702</v>
      </c>
      <c r="N22" s="37">
        <v>84561.8905154643</v>
      </c>
      <c r="O22" s="37"/>
      <c r="P22" s="37">
        <f t="shared" si="0"/>
        <v>1040022.171134019</v>
      </c>
    </row>
    <row r="23" spans="1:16" x14ac:dyDescent="0.25">
      <c r="A23" s="87">
        <v>10</v>
      </c>
      <c r="B23" s="74" t="s">
        <v>167</v>
      </c>
      <c r="C23" s="88">
        <v>2.1225000000000001E-2</v>
      </c>
      <c r="D23" s="30" t="s">
        <v>168</v>
      </c>
      <c r="E23" s="30" t="s">
        <v>169</v>
      </c>
      <c r="F23" s="90">
        <v>35000000</v>
      </c>
      <c r="G23" s="91"/>
      <c r="H23" s="91">
        <v>269500.82372549019</v>
      </c>
      <c r="I23" s="91">
        <v>550137.49235294107</v>
      </c>
      <c r="J23" s="37">
        <v>34180361.683921568</v>
      </c>
      <c r="K23" s="37">
        <v>742875</v>
      </c>
      <c r="L23" s="37"/>
      <c r="M23" s="37">
        <v>121063.59384879726</v>
      </c>
      <c r="N23" s="37">
        <v>60025.356288659772</v>
      </c>
      <c r="O23" s="37"/>
      <c r="P23" s="37">
        <f t="shared" si="0"/>
        <v>923963.950137457</v>
      </c>
    </row>
    <row r="24" spans="1:16" x14ac:dyDescent="0.25">
      <c r="A24" s="87">
        <v>11</v>
      </c>
      <c r="B24" s="74" t="s">
        <v>170</v>
      </c>
      <c r="C24" s="88">
        <v>1.5643749999999998E-2</v>
      </c>
      <c r="D24" s="30" t="s">
        <v>171</v>
      </c>
      <c r="E24" s="30" t="s">
        <v>172</v>
      </c>
      <c r="F24" s="90">
        <v>128000000</v>
      </c>
      <c r="G24" s="91"/>
      <c r="H24" s="91">
        <v>266992.10019607865</v>
      </c>
      <c r="I24" s="91">
        <v>4703554.3441176489</v>
      </c>
      <c r="J24" s="37">
        <v>123029453.55568627</v>
      </c>
      <c r="K24" s="37">
        <v>2002399.9999999998</v>
      </c>
      <c r="L24" s="37"/>
      <c r="M24" s="37">
        <v>258635.73883161513</v>
      </c>
      <c r="N24" s="37">
        <v>313571.77092783462</v>
      </c>
      <c r="O24" s="37"/>
      <c r="P24" s="37">
        <f t="shared" si="0"/>
        <v>2574607.5097594499</v>
      </c>
    </row>
    <row r="25" spans="1:16" x14ac:dyDescent="0.25">
      <c r="A25" s="87">
        <v>12</v>
      </c>
      <c r="B25" s="85" t="s">
        <v>173</v>
      </c>
      <c r="C25" s="88">
        <v>1.2500000000000001E-2</v>
      </c>
      <c r="D25" s="70" t="s">
        <v>154</v>
      </c>
      <c r="E25" s="30" t="s">
        <v>155</v>
      </c>
      <c r="F25" s="90">
        <v>35200000</v>
      </c>
      <c r="G25" s="91"/>
      <c r="H25" s="91">
        <v>85384.850474036968</v>
      </c>
      <c r="I25" s="91">
        <v>484057.28000000009</v>
      </c>
      <c r="J25" s="37">
        <v>34630557.869525962</v>
      </c>
      <c r="K25" s="37">
        <v>440000</v>
      </c>
      <c r="L25" s="37"/>
      <c r="M25" s="37">
        <v>106086.59595759503</v>
      </c>
      <c r="N25" s="37">
        <v>32821.831030927751</v>
      </c>
      <c r="O25" s="37"/>
      <c r="P25" s="37">
        <f t="shared" si="0"/>
        <v>578908.42698852275</v>
      </c>
    </row>
    <row r="26" spans="1:16" x14ac:dyDescent="0.25">
      <c r="A26" s="87">
        <v>13</v>
      </c>
      <c r="B26" s="74" t="s">
        <v>174</v>
      </c>
      <c r="C26" s="88">
        <v>1.2500000000000001E-2</v>
      </c>
      <c r="D26" s="30" t="s">
        <v>154</v>
      </c>
      <c r="E26" s="30" t="s">
        <v>155</v>
      </c>
      <c r="F26" s="90">
        <v>31000000</v>
      </c>
      <c r="G26" s="91"/>
      <c r="H26" s="91">
        <v>79964.193862099492</v>
      </c>
      <c r="I26" s="91">
        <v>521328.36411764706</v>
      </c>
      <c r="J26" s="37">
        <v>30398707.442020252</v>
      </c>
      <c r="K26" s="37">
        <v>387500</v>
      </c>
      <c r="L26" s="37"/>
      <c r="M26" s="37">
        <v>99560.228646705073</v>
      </c>
      <c r="N26" s="37">
        <v>35349.023298969114</v>
      </c>
      <c r="O26" s="37"/>
      <c r="P26" s="37">
        <f t="shared" si="0"/>
        <v>522409.25194567419</v>
      </c>
    </row>
    <row r="27" spans="1:16" x14ac:dyDescent="0.25">
      <c r="A27" s="87">
        <v>14</v>
      </c>
      <c r="B27" s="74" t="s">
        <v>175</v>
      </c>
      <c r="C27" s="88">
        <v>2.1225000000000001E-2</v>
      </c>
      <c r="D27" s="30" t="s">
        <v>168</v>
      </c>
      <c r="E27" s="30" t="s">
        <v>169</v>
      </c>
      <c r="F27" s="90">
        <v>35000000</v>
      </c>
      <c r="G27" s="91"/>
      <c r="H27" s="91">
        <v>262210.17843137257</v>
      </c>
      <c r="I27" s="91">
        <v>548469.07235294126</v>
      </c>
      <c r="J27" s="37">
        <v>34189320.749215692</v>
      </c>
      <c r="K27" s="37">
        <v>742875</v>
      </c>
      <c r="L27" s="37"/>
      <c r="M27" s="37">
        <v>121023.61694158075</v>
      </c>
      <c r="N27" s="37">
        <v>59843.315360824621</v>
      </c>
      <c r="O27" s="37"/>
      <c r="P27" s="37">
        <f t="shared" si="0"/>
        <v>923741.93230240536</v>
      </c>
    </row>
    <row r="28" spans="1:16" x14ac:dyDescent="0.25">
      <c r="A28" s="87">
        <v>15</v>
      </c>
      <c r="B28" s="74" t="s">
        <v>176</v>
      </c>
      <c r="C28" s="88">
        <v>2.038750000000001E-2</v>
      </c>
      <c r="D28" s="70" t="s">
        <v>162</v>
      </c>
      <c r="E28" s="30" t="s">
        <v>163</v>
      </c>
      <c r="F28" s="90">
        <v>27500000</v>
      </c>
      <c r="G28" s="91"/>
      <c r="H28" s="91">
        <v>278167.47666666674</v>
      </c>
      <c r="I28" s="91">
        <v>609165.12764705915</v>
      </c>
      <c r="J28" s="37">
        <v>26612667.395686273</v>
      </c>
      <c r="K28" s="37">
        <v>560656.25000000023</v>
      </c>
      <c r="L28" s="37"/>
      <c r="M28" s="37">
        <v>122829.14693012599</v>
      </c>
      <c r="N28" s="37">
        <v>76158.3638144328</v>
      </c>
      <c r="O28" s="37"/>
      <c r="P28" s="37">
        <f t="shared" si="0"/>
        <v>759643.760744559</v>
      </c>
    </row>
    <row r="29" spans="1:16" x14ac:dyDescent="0.25">
      <c r="A29" s="87">
        <v>16</v>
      </c>
      <c r="B29" s="74" t="s">
        <v>177</v>
      </c>
      <c r="C29" s="88">
        <v>1.9675000000000005E-2</v>
      </c>
      <c r="D29" s="70" t="s">
        <v>178</v>
      </c>
      <c r="E29" s="30" t="s">
        <v>179</v>
      </c>
      <c r="F29" s="90">
        <v>125000000</v>
      </c>
      <c r="G29" s="91"/>
      <c r="H29" s="91">
        <v>794666.48117647052</v>
      </c>
      <c r="I29" s="91">
        <v>3745363.0223529423</v>
      </c>
      <c r="J29" s="37">
        <v>120459970.49647059</v>
      </c>
      <c r="K29" s="37">
        <v>2459375.0000000005</v>
      </c>
      <c r="L29" s="37"/>
      <c r="M29" s="37">
        <v>27089.976391752582</v>
      </c>
      <c r="N29" s="37">
        <v>143959.04793814349</v>
      </c>
      <c r="O29" s="37">
        <v>124999.99999999997</v>
      </c>
      <c r="P29" s="37">
        <f t="shared" si="0"/>
        <v>2755424.0243298966</v>
      </c>
    </row>
    <row r="30" spans="1:16" x14ac:dyDescent="0.25">
      <c r="A30" s="87">
        <v>17</v>
      </c>
      <c r="B30" s="74" t="s">
        <v>137</v>
      </c>
      <c r="C30" s="94"/>
      <c r="D30" s="30"/>
      <c r="E30" s="30"/>
      <c r="F30" s="90"/>
      <c r="G30" s="91">
        <v>0</v>
      </c>
      <c r="H30" s="91">
        <v>1714814.9582352939</v>
      </c>
      <c r="I30" s="91">
        <v>108562.6388235294</v>
      </c>
      <c r="J30" s="37">
        <v>-1823377.5970588233</v>
      </c>
      <c r="K30" s="37">
        <v>0</v>
      </c>
      <c r="L30" s="37">
        <v>0</v>
      </c>
      <c r="M30" s="37">
        <v>502940.39360824734</v>
      </c>
      <c r="N30" s="37">
        <v>31841.147525773198</v>
      </c>
      <c r="O30" s="37">
        <v>506944.44444444438</v>
      </c>
      <c r="P30" s="37">
        <f t="shared" si="0"/>
        <v>1041725.9855784649</v>
      </c>
    </row>
    <row r="31" spans="1:16" x14ac:dyDescent="0.25">
      <c r="A31" s="87">
        <v>18</v>
      </c>
      <c r="B31" s="74" t="s">
        <v>139</v>
      </c>
      <c r="C31" s="94"/>
      <c r="D31" s="30"/>
      <c r="E31" s="30"/>
      <c r="F31" s="90"/>
      <c r="G31" s="91"/>
      <c r="H31" s="91"/>
      <c r="I31" s="91">
        <v>185101.41779311828</v>
      </c>
      <c r="J31" s="37">
        <v>-185101.41779311828</v>
      </c>
      <c r="K31" s="37"/>
      <c r="L31" s="37"/>
      <c r="M31" s="37"/>
      <c r="N31" s="37">
        <v>21231.066236648257</v>
      </c>
      <c r="O31" s="37"/>
      <c r="P31" s="37">
        <f t="shared" si="0"/>
        <v>21231.066236648257</v>
      </c>
    </row>
    <row r="32" spans="1:16" x14ac:dyDescent="0.25">
      <c r="A32" s="87">
        <v>19</v>
      </c>
      <c r="B32" s="74" t="s">
        <v>180</v>
      </c>
      <c r="C32" s="95"/>
      <c r="D32" s="30"/>
      <c r="E32" s="30" t="s">
        <v>126</v>
      </c>
      <c r="F32" s="96"/>
      <c r="G32" s="91"/>
      <c r="H32" s="91"/>
      <c r="I32" s="91"/>
      <c r="J32" s="37"/>
      <c r="K32" s="37">
        <v>3106312.125</v>
      </c>
      <c r="L32" s="37"/>
      <c r="M32" s="37"/>
      <c r="N32" s="37"/>
      <c r="O32" s="37"/>
      <c r="P32" s="37">
        <f t="shared" si="0"/>
        <v>3106312.125</v>
      </c>
    </row>
    <row r="33" spans="1:18" x14ac:dyDescent="0.25">
      <c r="A33" s="87">
        <v>20</v>
      </c>
      <c r="B33" s="74" t="s">
        <v>181</v>
      </c>
      <c r="C33" s="95"/>
      <c r="D33" s="30"/>
      <c r="E33" s="30" t="s">
        <v>182</v>
      </c>
      <c r="F33" s="96"/>
      <c r="G33" s="91"/>
      <c r="H33" s="91"/>
      <c r="I33" s="91"/>
      <c r="J33" s="37"/>
      <c r="K33" s="37">
        <v>620800</v>
      </c>
      <c r="L33" s="37"/>
      <c r="M33" s="37"/>
      <c r="N33" s="37"/>
      <c r="O33" s="37"/>
      <c r="P33" s="37">
        <f t="shared" si="0"/>
        <v>620800</v>
      </c>
    </row>
    <row r="34" spans="1:18" x14ac:dyDescent="0.25">
      <c r="A34" s="87">
        <v>21</v>
      </c>
      <c r="B34" s="74" t="s">
        <v>183</v>
      </c>
      <c r="C34" s="95"/>
      <c r="D34" s="30"/>
      <c r="E34" s="30" t="s">
        <v>182</v>
      </c>
      <c r="F34" s="96"/>
      <c r="G34" s="91"/>
      <c r="H34" s="91"/>
      <c r="I34" s="91"/>
      <c r="J34" s="37"/>
      <c r="K34" s="37">
        <v>616960</v>
      </c>
      <c r="L34" s="37"/>
      <c r="M34" s="37"/>
      <c r="N34" s="37"/>
      <c r="O34" s="37"/>
      <c r="P34" s="37">
        <f t="shared" si="0"/>
        <v>616960</v>
      </c>
    </row>
    <row r="35" spans="1:18" x14ac:dyDescent="0.25">
      <c r="A35" s="87">
        <v>22</v>
      </c>
      <c r="B35" s="74" t="s">
        <v>184</v>
      </c>
      <c r="C35" s="95"/>
      <c r="D35" s="30"/>
      <c r="E35" s="30"/>
      <c r="F35" s="96"/>
      <c r="G35" s="91"/>
      <c r="H35" s="91"/>
      <c r="I35" s="91"/>
      <c r="J35" s="37"/>
      <c r="K35" s="37">
        <v>557035.78767123329</v>
      </c>
      <c r="L35" s="37"/>
      <c r="M35" s="37"/>
      <c r="N35" s="37"/>
      <c r="O35" s="37"/>
      <c r="P35" s="37">
        <f t="shared" si="0"/>
        <v>557035.78767123329</v>
      </c>
    </row>
    <row r="36" spans="1:18" x14ac:dyDescent="0.25">
      <c r="A36" s="87">
        <v>23</v>
      </c>
      <c r="B36" s="74" t="s">
        <v>140</v>
      </c>
      <c r="C36" s="97"/>
      <c r="D36" s="30"/>
      <c r="E36" s="30"/>
      <c r="F36" s="96"/>
      <c r="G36" s="91"/>
      <c r="H36" s="91"/>
      <c r="I36" s="91"/>
      <c r="J36" s="37"/>
      <c r="K36" s="37">
        <v>-1428467.37</v>
      </c>
      <c r="L36" s="37"/>
      <c r="M36" s="37"/>
      <c r="N36" s="37"/>
      <c r="O36" s="37"/>
      <c r="P36" s="37">
        <f t="shared" si="0"/>
        <v>-1428467.37</v>
      </c>
    </row>
    <row r="37" spans="1:18" x14ac:dyDescent="0.25">
      <c r="A37" s="87">
        <v>24</v>
      </c>
      <c r="B37" s="85" t="s">
        <v>141</v>
      </c>
      <c r="K37" s="37">
        <v>1400566.8072580644</v>
      </c>
      <c r="P37" s="37">
        <f t="shared" si="0"/>
        <v>1400566.8072580644</v>
      </c>
      <c r="Q37" s="98"/>
      <c r="R37" s="99"/>
    </row>
    <row r="38" spans="1:18" x14ac:dyDescent="0.25">
      <c r="A38" s="87">
        <v>25</v>
      </c>
      <c r="B38" s="85" t="s">
        <v>142</v>
      </c>
      <c r="K38" s="37">
        <v>982679.30806451547</v>
      </c>
      <c r="P38" s="37">
        <f t="shared" si="0"/>
        <v>982679.30806451547</v>
      </c>
    </row>
    <row r="39" spans="1:18" x14ac:dyDescent="0.25">
      <c r="A39" s="87">
        <v>26</v>
      </c>
      <c r="B39" s="36"/>
      <c r="C39" s="26"/>
      <c r="D39" s="30"/>
      <c r="E39" s="30"/>
      <c r="F39" s="26"/>
      <c r="G39" s="42"/>
      <c r="H39" s="42"/>
      <c r="I39" s="42"/>
      <c r="J39" s="37"/>
      <c r="K39" s="37"/>
      <c r="L39" s="37"/>
      <c r="M39" s="37"/>
      <c r="N39" s="37"/>
      <c r="O39" s="37"/>
      <c r="P39" s="37"/>
    </row>
    <row r="40" spans="1:18" ht="15.75" thickBot="1" x14ac:dyDescent="0.3">
      <c r="A40" s="87">
        <v>27</v>
      </c>
      <c r="B40" s="36"/>
      <c r="C40" s="37"/>
      <c r="D40" s="80" t="s">
        <v>143</v>
      </c>
      <c r="E40" s="26"/>
      <c r="F40" s="81">
        <f>SUM(F14:F39)</f>
        <v>1818317647.0588236</v>
      </c>
      <c r="G40" s="81">
        <f t="shared" ref="G40:P40" si="1">SUM(G14:G39)</f>
        <v>-4086330.7564705876</v>
      </c>
      <c r="H40" s="81">
        <f t="shared" si="1"/>
        <v>13507399.424224094</v>
      </c>
      <c r="I40" s="81">
        <f t="shared" si="1"/>
        <v>14866178.841322532</v>
      </c>
      <c r="J40" s="81">
        <f t="shared" si="1"/>
        <v>1785857738.0368061</v>
      </c>
      <c r="K40" s="81">
        <f t="shared" si="1"/>
        <v>69705064.231523246</v>
      </c>
      <c r="L40" s="81">
        <f t="shared" si="1"/>
        <v>183038.70989690721</v>
      </c>
      <c r="M40" s="81">
        <f t="shared" si="1"/>
        <v>2066364.3461932386</v>
      </c>
      <c r="N40" s="81">
        <f t="shared" si="1"/>
        <v>1031854.4376799457</v>
      </c>
      <c r="O40" s="81">
        <f t="shared" si="1"/>
        <v>654444.44444444438</v>
      </c>
      <c r="P40" s="81">
        <f t="shared" si="1"/>
        <v>73640766.169737771</v>
      </c>
    </row>
    <row r="41" spans="1:18" ht="15.75" thickTop="1" x14ac:dyDescent="0.25">
      <c r="A41" s="87">
        <v>28</v>
      </c>
      <c r="B41" s="36"/>
      <c r="C41" s="26"/>
      <c r="D41" s="30"/>
      <c r="E41" s="30"/>
      <c r="F41" s="26"/>
      <c r="G41" s="26"/>
      <c r="H41" s="26"/>
      <c r="I41" s="26"/>
      <c r="J41" s="100"/>
      <c r="K41" s="26"/>
      <c r="L41" s="26"/>
      <c r="M41" s="26"/>
      <c r="N41" s="26"/>
      <c r="O41" s="26"/>
      <c r="P41" s="26"/>
    </row>
    <row r="42" spans="1:18" ht="15.75" thickBot="1" x14ac:dyDescent="0.3">
      <c r="A42" s="87">
        <v>29</v>
      </c>
      <c r="B42" s="101"/>
      <c r="C42" s="37"/>
      <c r="E42" s="30"/>
      <c r="F42" s="37"/>
      <c r="G42" s="37"/>
      <c r="H42" s="37"/>
      <c r="I42" s="37"/>
      <c r="J42" s="37"/>
      <c r="L42" s="37"/>
      <c r="M42" s="37"/>
      <c r="N42" s="37"/>
      <c r="O42" s="37"/>
      <c r="P42" s="102">
        <f>P40/(J40)</f>
        <v>4.1235516469912706E-2</v>
      </c>
    </row>
    <row r="43" spans="1:18" ht="15.75" thickTop="1" x14ac:dyDescent="0.25">
      <c r="A43" s="26"/>
      <c r="B43" s="101"/>
      <c r="C43" s="26"/>
      <c r="D43" s="80" t="s">
        <v>144</v>
      </c>
      <c r="E43" s="30"/>
      <c r="F43" s="26"/>
      <c r="G43" s="26"/>
      <c r="H43" s="26"/>
      <c r="I43" s="26"/>
      <c r="J43" s="103"/>
      <c r="L43" s="26"/>
      <c r="M43" s="26"/>
      <c r="N43" s="26"/>
      <c r="O43" s="26"/>
      <c r="P43" s="26"/>
    </row>
    <row r="44" spans="1:18" x14ac:dyDescent="0.25">
      <c r="B44" s="74"/>
      <c r="K44" s="37"/>
    </row>
    <row r="45" spans="1:18" x14ac:dyDescent="0.25">
      <c r="B45" s="74"/>
      <c r="K45" s="37"/>
    </row>
    <row r="46" spans="1:18" x14ac:dyDescent="0.25">
      <c r="B46" s="74"/>
      <c r="K46" s="37"/>
    </row>
    <row r="47" spans="1:18" x14ac:dyDescent="0.25">
      <c r="B47" s="74"/>
      <c r="K47" s="37"/>
    </row>
    <row r="48" spans="1:18" x14ac:dyDescent="0.25">
      <c r="B48" s="74"/>
      <c r="K48" s="37"/>
    </row>
    <row r="49" spans="2:11" x14ac:dyDescent="0.25">
      <c r="B49" s="74"/>
      <c r="K49" s="37"/>
    </row>
    <row r="50" spans="2:11" x14ac:dyDescent="0.25">
      <c r="K50" s="37"/>
    </row>
    <row r="51" spans="2:11" x14ac:dyDescent="0.25">
      <c r="B51" s="74"/>
      <c r="K51" s="37"/>
    </row>
    <row r="52" spans="2:11" x14ac:dyDescent="0.25">
      <c r="B52" s="74"/>
      <c r="K52" s="37"/>
    </row>
    <row r="53" spans="2:11" x14ac:dyDescent="0.25">
      <c r="B53" s="74"/>
      <c r="K53" s="37"/>
    </row>
    <row r="54" spans="2:11" x14ac:dyDescent="0.25">
      <c r="B54" s="74"/>
      <c r="K54" s="37"/>
    </row>
    <row r="55" spans="2:11" x14ac:dyDescent="0.25">
      <c r="B55" s="74"/>
      <c r="K55" s="37"/>
    </row>
    <row r="56" spans="2:11" x14ac:dyDescent="0.25">
      <c r="B56" s="74"/>
      <c r="K56" s="37"/>
    </row>
    <row r="57" spans="2:11" x14ac:dyDescent="0.25">
      <c r="B57" s="74"/>
      <c r="K57" s="37"/>
    </row>
    <row r="58" spans="2:11" x14ac:dyDescent="0.25">
      <c r="B58" s="74"/>
      <c r="K58" s="37"/>
    </row>
    <row r="59" spans="2:11" x14ac:dyDescent="0.25">
      <c r="B59" s="74"/>
      <c r="K59" s="37"/>
    </row>
    <row r="60" spans="2:11" x14ac:dyDescent="0.25">
      <c r="K60" s="37"/>
    </row>
    <row r="61" spans="2:11" x14ac:dyDescent="0.25">
      <c r="K61" s="37"/>
    </row>
  </sheetData>
  <mergeCells count="5">
    <mergeCell ref="A3:P3"/>
    <mergeCell ref="A4:P4"/>
    <mergeCell ref="A5:P5"/>
    <mergeCell ref="A6:P6"/>
    <mergeCell ref="A7:P7"/>
  </mergeCells>
  <pageMargins left="0.7" right="0.7" top="1" bottom="0.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showGridLines="0" topLeftCell="A3" zoomScaleNormal="100" workbookViewId="0">
      <selection activeCell="B37" sqref="B37"/>
    </sheetView>
  </sheetViews>
  <sheetFormatPr defaultColWidth="9.140625" defaultRowHeight="12.75" x14ac:dyDescent="0.25"/>
  <cols>
    <col min="1" max="1" width="6.85546875" style="26" customWidth="1"/>
    <col min="2" max="2" width="48.28515625" style="26" customWidth="1"/>
    <col min="3" max="3" width="15.85546875" style="26" customWidth="1"/>
    <col min="4" max="4" width="9.5703125" style="26" customWidth="1"/>
    <col min="5" max="5" width="14.7109375" style="26" customWidth="1"/>
    <col min="6" max="6" width="14" style="26" customWidth="1"/>
    <col min="7" max="7" width="1.85546875" style="26" customWidth="1"/>
    <col min="8" max="8" width="9.140625" style="26"/>
    <col min="9" max="9" width="33.42578125" style="26" bestFit="1" customWidth="1"/>
    <col min="10" max="10" width="31.42578125" style="26" bestFit="1" customWidth="1"/>
    <col min="11" max="11" width="12" style="26" bestFit="1" customWidth="1"/>
    <col min="12" max="12" width="9.5703125" style="26" bestFit="1" customWidth="1"/>
    <col min="13" max="13" width="11.42578125" style="26" bestFit="1" customWidth="1"/>
    <col min="14" max="16384" width="9.140625" style="26"/>
  </cols>
  <sheetData>
    <row r="1" spans="1:13" ht="15" x14ac:dyDescent="0.25">
      <c r="E1" s="67" t="s">
        <v>18</v>
      </c>
    </row>
    <row r="2" spans="1:13" ht="15" x14ac:dyDescent="0.25">
      <c r="E2" s="68" t="s">
        <v>190</v>
      </c>
    </row>
    <row r="4" spans="1:13" s="28" customFormat="1" ht="20.100000000000001" customHeight="1" x14ac:dyDescent="0.2">
      <c r="A4" s="109" t="s">
        <v>14</v>
      </c>
      <c r="B4" s="109"/>
      <c r="C4" s="109"/>
      <c r="D4" s="109"/>
      <c r="E4" s="109"/>
      <c r="F4" s="27"/>
    </row>
    <row r="5" spans="1:13" s="28" customFormat="1" ht="20.100000000000001" customHeight="1" x14ac:dyDescent="0.2">
      <c r="A5" s="112" t="s">
        <v>9</v>
      </c>
      <c r="B5" s="109"/>
      <c r="C5" s="109"/>
      <c r="D5" s="109"/>
      <c r="E5" s="109"/>
      <c r="F5" s="27"/>
    </row>
    <row r="6" spans="1:13" s="28" customFormat="1" ht="20.100000000000001" customHeight="1" x14ac:dyDescent="0.2">
      <c r="A6" s="109" t="s">
        <v>19</v>
      </c>
      <c r="B6" s="109"/>
      <c r="C6" s="109"/>
      <c r="D6" s="109"/>
      <c r="E6" s="109"/>
      <c r="F6" s="27"/>
    </row>
    <row r="7" spans="1:13" s="28" customFormat="1" x14ac:dyDescent="0.2">
      <c r="A7" s="109" t="s">
        <v>20</v>
      </c>
      <c r="B7" s="109"/>
      <c r="C7" s="109"/>
      <c r="D7" s="109"/>
      <c r="E7" s="109"/>
      <c r="F7" s="27"/>
    </row>
    <row r="8" spans="1:13" s="28" customFormat="1" x14ac:dyDescent="0.2">
      <c r="A8" s="108" t="s">
        <v>21</v>
      </c>
      <c r="B8" s="108"/>
      <c r="C8" s="108"/>
      <c r="D8" s="108"/>
      <c r="E8" s="108"/>
      <c r="F8" s="27"/>
    </row>
    <row r="9" spans="1:13" s="28" customFormat="1" ht="20.100000000000001" customHeight="1" x14ac:dyDescent="0.2"/>
    <row r="10" spans="1:13" ht="25.5" x14ac:dyDescent="0.2">
      <c r="A10" s="29" t="s">
        <v>10</v>
      </c>
      <c r="B10" s="29" t="s">
        <v>22</v>
      </c>
      <c r="C10" s="29" t="s">
        <v>23</v>
      </c>
      <c r="D10" s="29" t="s">
        <v>24</v>
      </c>
      <c r="E10" s="29" t="s">
        <v>25</v>
      </c>
      <c r="F10" s="30"/>
      <c r="I10" s="30"/>
      <c r="J10" s="30"/>
      <c r="K10" s="30"/>
      <c r="L10" s="30"/>
      <c r="M10" s="30"/>
    </row>
    <row r="11" spans="1:13" ht="18.95" customHeight="1" x14ac:dyDescent="0.2">
      <c r="A11" s="31"/>
      <c r="B11" s="32" t="s">
        <v>26</v>
      </c>
      <c r="C11" s="32" t="s">
        <v>27</v>
      </c>
      <c r="D11" s="32" t="s">
        <v>28</v>
      </c>
      <c r="E11" s="32" t="s">
        <v>29</v>
      </c>
      <c r="F11" s="32"/>
      <c r="I11" s="31"/>
      <c r="J11" s="32"/>
      <c r="K11" s="32"/>
      <c r="L11" s="32"/>
      <c r="M11" s="32"/>
    </row>
    <row r="12" spans="1:13" ht="18.95" customHeight="1" x14ac:dyDescent="0.2">
      <c r="A12" s="31"/>
      <c r="B12" s="33"/>
      <c r="C12" s="34" t="s">
        <v>30</v>
      </c>
      <c r="D12" s="34" t="s">
        <v>31</v>
      </c>
      <c r="E12" s="34" t="s">
        <v>30</v>
      </c>
      <c r="F12" s="34"/>
      <c r="I12" s="31"/>
      <c r="J12" s="33"/>
      <c r="K12" s="34"/>
      <c r="L12" s="34"/>
      <c r="M12" s="34"/>
    </row>
    <row r="13" spans="1:13" ht="18.95" customHeight="1" x14ac:dyDescent="0.2">
      <c r="A13" s="35"/>
      <c r="B13" s="36" t="s">
        <v>32</v>
      </c>
      <c r="C13" s="37"/>
      <c r="D13" s="37"/>
      <c r="E13" s="37"/>
      <c r="F13" s="37"/>
      <c r="I13" s="35"/>
      <c r="J13" s="36"/>
      <c r="K13" s="37"/>
      <c r="L13" s="37"/>
      <c r="M13" s="37"/>
    </row>
    <row r="14" spans="1:13" ht="18.95" customHeight="1" x14ac:dyDescent="0.2">
      <c r="A14" s="35">
        <v>1</v>
      </c>
      <c r="B14" s="38">
        <v>43070</v>
      </c>
      <c r="C14" s="37">
        <v>196959740.13521799</v>
      </c>
      <c r="D14" s="39">
        <v>1.4999999999999999E-2</v>
      </c>
      <c r="E14" s="37">
        <v>2954396.1020282698</v>
      </c>
      <c r="F14" s="37"/>
      <c r="I14" s="35"/>
      <c r="J14" s="38"/>
      <c r="K14" s="37"/>
      <c r="L14" s="39"/>
      <c r="M14" s="37"/>
    </row>
    <row r="15" spans="1:13" ht="18.95" customHeight="1" x14ac:dyDescent="0.2">
      <c r="A15" s="35">
        <f>A14+1</f>
        <v>2</v>
      </c>
      <c r="B15" s="38">
        <v>43101</v>
      </c>
      <c r="C15" s="37">
        <v>131235185.87569299</v>
      </c>
      <c r="D15" s="39">
        <v>2.5000000000000005E-2</v>
      </c>
      <c r="E15" s="37">
        <v>3280879.6468923255</v>
      </c>
      <c r="F15" s="37"/>
      <c r="I15" s="35"/>
      <c r="J15" s="38"/>
      <c r="K15" s="37"/>
      <c r="L15" s="39"/>
      <c r="M15" s="37"/>
    </row>
    <row r="16" spans="1:13" ht="18.95" customHeight="1" x14ac:dyDescent="0.2">
      <c r="A16" s="35">
        <f t="shared" ref="A16:A30" si="0">A15+1</f>
        <v>3</v>
      </c>
      <c r="B16" s="38">
        <v>43132</v>
      </c>
      <c r="C16" s="37">
        <v>118556026.53261301</v>
      </c>
      <c r="D16" s="39">
        <v>2.5000000000000005E-2</v>
      </c>
      <c r="E16" s="37">
        <v>2963900.663315326</v>
      </c>
      <c r="F16" s="37"/>
      <c r="I16" s="35"/>
      <c r="J16" s="38"/>
      <c r="K16" s="37"/>
      <c r="L16" s="39"/>
      <c r="M16" s="37"/>
    </row>
    <row r="17" spans="1:13" ht="18.95" customHeight="1" x14ac:dyDescent="0.2">
      <c r="A17" s="35">
        <f t="shared" si="0"/>
        <v>4</v>
      </c>
      <c r="B17" s="38">
        <v>43160</v>
      </c>
      <c r="C17" s="37">
        <v>139367573.28632</v>
      </c>
      <c r="D17" s="39">
        <v>2.5000000000000005E-2</v>
      </c>
      <c r="E17" s="37">
        <v>3484189.3321580007</v>
      </c>
      <c r="F17" s="37"/>
      <c r="I17" s="35"/>
      <c r="J17" s="38"/>
      <c r="K17" s="37"/>
      <c r="L17" s="39"/>
      <c r="M17" s="37"/>
    </row>
    <row r="18" spans="1:13" ht="18.95" customHeight="1" x14ac:dyDescent="0.2">
      <c r="A18" s="35">
        <f t="shared" si="0"/>
        <v>5</v>
      </c>
      <c r="B18" s="38">
        <v>43191</v>
      </c>
      <c r="C18" s="37">
        <v>171756380.477247</v>
      </c>
      <c r="D18" s="39">
        <v>2.5000000000000005E-2</v>
      </c>
      <c r="E18" s="37">
        <v>4293909.5119311754</v>
      </c>
      <c r="F18" s="37"/>
      <c r="I18" s="35"/>
      <c r="J18" s="38"/>
      <c r="K18" s="37"/>
      <c r="L18" s="39"/>
      <c r="M18" s="37"/>
    </row>
    <row r="19" spans="1:13" ht="18.95" customHeight="1" x14ac:dyDescent="0.2">
      <c r="A19" s="35">
        <f t="shared" si="0"/>
        <v>6</v>
      </c>
      <c r="B19" s="38">
        <v>43221</v>
      </c>
      <c r="C19" s="37">
        <v>207172900.42734301</v>
      </c>
      <c r="D19" s="39">
        <v>2.5000000000000005E-2</v>
      </c>
      <c r="E19" s="37">
        <v>5179322.5106835766</v>
      </c>
      <c r="F19" s="37"/>
      <c r="I19" s="35"/>
      <c r="J19" s="38"/>
      <c r="K19" s="37"/>
      <c r="L19" s="39"/>
      <c r="M19" s="37"/>
    </row>
    <row r="20" spans="1:13" ht="18.95" customHeight="1" x14ac:dyDescent="0.2">
      <c r="A20" s="35">
        <f t="shared" si="0"/>
        <v>7</v>
      </c>
      <c r="B20" s="38">
        <v>43252</v>
      </c>
      <c r="C20" s="37">
        <v>196247184.37726301</v>
      </c>
      <c r="D20" s="39">
        <v>2.5000000000000005E-2</v>
      </c>
      <c r="E20" s="37">
        <v>4906179.609431576</v>
      </c>
      <c r="F20" s="37"/>
      <c r="I20" s="35"/>
      <c r="J20" s="38"/>
      <c r="K20" s="37"/>
      <c r="L20" s="39"/>
      <c r="M20" s="37"/>
    </row>
    <row r="21" spans="1:13" ht="18.95" customHeight="1" x14ac:dyDescent="0.2">
      <c r="A21" s="35">
        <f t="shared" si="0"/>
        <v>8</v>
      </c>
      <c r="B21" s="38">
        <v>43282</v>
      </c>
      <c r="C21" s="37">
        <v>203429538.98912701</v>
      </c>
      <c r="D21" s="39">
        <v>2.5000000000000005E-2</v>
      </c>
      <c r="E21" s="37">
        <v>5085738.4747281764</v>
      </c>
      <c r="I21" s="35"/>
      <c r="J21" s="38"/>
      <c r="K21" s="37"/>
      <c r="L21" s="39"/>
      <c r="M21" s="37"/>
    </row>
    <row r="22" spans="1:13" ht="18.95" customHeight="1" x14ac:dyDescent="0.2">
      <c r="A22" s="35">
        <f t="shared" si="0"/>
        <v>9</v>
      </c>
      <c r="B22" s="38">
        <v>43313</v>
      </c>
      <c r="C22" s="37">
        <v>204372493.596248</v>
      </c>
      <c r="D22" s="39">
        <v>2.5000000000000005E-2</v>
      </c>
      <c r="E22" s="37">
        <v>5109312.3399062008</v>
      </c>
      <c r="F22" s="40"/>
      <c r="I22" s="35"/>
      <c r="J22" s="38"/>
      <c r="K22" s="37"/>
      <c r="L22" s="39"/>
      <c r="M22" s="37"/>
    </row>
    <row r="23" spans="1:13" ht="18.95" customHeight="1" x14ac:dyDescent="0.2">
      <c r="A23" s="35">
        <f t="shared" si="0"/>
        <v>10</v>
      </c>
      <c r="B23" s="38">
        <v>43344</v>
      </c>
      <c r="C23" s="37">
        <v>229620414.528725</v>
      </c>
      <c r="D23" s="39">
        <v>2.5000000000000005E-2</v>
      </c>
      <c r="E23" s="37">
        <v>5740510.3632181259</v>
      </c>
      <c r="I23" s="35"/>
      <c r="J23" s="38"/>
      <c r="K23" s="37"/>
      <c r="L23" s="39"/>
      <c r="M23" s="37"/>
    </row>
    <row r="24" spans="1:13" ht="18.95" customHeight="1" x14ac:dyDescent="0.2">
      <c r="A24" s="35">
        <f t="shared" si="0"/>
        <v>11</v>
      </c>
      <c r="B24" s="38">
        <v>43374</v>
      </c>
      <c r="C24" s="37">
        <v>258766472.97989398</v>
      </c>
      <c r="D24" s="39">
        <v>2.5000000000000005E-2</v>
      </c>
      <c r="E24" s="37">
        <v>6469161.8244973505</v>
      </c>
      <c r="F24" s="41"/>
      <c r="I24" s="35"/>
      <c r="J24" s="38"/>
      <c r="K24" s="37"/>
      <c r="L24" s="39"/>
      <c r="M24" s="37"/>
    </row>
    <row r="25" spans="1:13" ht="18.95" customHeight="1" x14ac:dyDescent="0.2">
      <c r="A25" s="35">
        <f t="shared" si="0"/>
        <v>12</v>
      </c>
      <c r="B25" s="38">
        <v>43405</v>
      </c>
      <c r="C25" s="37">
        <v>284723869.25467098</v>
      </c>
      <c r="D25" s="39">
        <v>2.5000000000000005E-2</v>
      </c>
      <c r="E25" s="37">
        <v>7118096.7313667759</v>
      </c>
      <c r="F25" s="37"/>
      <c r="I25" s="35"/>
      <c r="J25" s="38"/>
      <c r="K25" s="37"/>
      <c r="L25" s="39"/>
      <c r="M25" s="37"/>
    </row>
    <row r="26" spans="1:13" ht="18.95" customHeight="1" x14ac:dyDescent="0.2">
      <c r="A26" s="35">
        <f t="shared" si="0"/>
        <v>13</v>
      </c>
      <c r="B26" s="38">
        <v>43435</v>
      </c>
      <c r="C26" s="37">
        <v>276215149.65878099</v>
      </c>
      <c r="D26" s="39">
        <v>2.5000000000000005E-2</v>
      </c>
      <c r="E26" s="37">
        <v>6905378.7414695257</v>
      </c>
      <c r="F26" s="37"/>
      <c r="I26" s="35"/>
      <c r="J26" s="38"/>
      <c r="K26" s="37"/>
      <c r="L26" s="39"/>
      <c r="M26" s="37"/>
    </row>
    <row r="27" spans="1:13" ht="18.95" customHeight="1" x14ac:dyDescent="0.2">
      <c r="A27" s="35">
        <f t="shared" si="0"/>
        <v>14</v>
      </c>
      <c r="B27" s="38">
        <v>43466</v>
      </c>
      <c r="C27" s="37">
        <v>250868543.14596298</v>
      </c>
      <c r="D27" s="39">
        <v>3.0000000000000006E-2</v>
      </c>
      <c r="E27" s="37">
        <v>7526056.2943788907</v>
      </c>
      <c r="F27" s="37"/>
      <c r="I27" s="35"/>
      <c r="J27" s="38"/>
      <c r="K27" s="37"/>
      <c r="L27" s="39"/>
      <c r="M27" s="37"/>
    </row>
    <row r="28" spans="1:13" ht="18.95" customHeight="1" x14ac:dyDescent="0.2">
      <c r="A28" s="35">
        <f t="shared" si="0"/>
        <v>15</v>
      </c>
      <c r="B28" s="38">
        <v>43497</v>
      </c>
      <c r="C28" s="37">
        <v>231729947.63872001</v>
      </c>
      <c r="D28" s="39">
        <v>3.0000000000000006E-2</v>
      </c>
      <c r="E28" s="37">
        <v>6951898.4291616017</v>
      </c>
      <c r="F28" s="42"/>
      <c r="I28" s="35"/>
      <c r="J28" s="38"/>
      <c r="K28" s="37"/>
      <c r="L28" s="39"/>
      <c r="M28" s="37"/>
    </row>
    <row r="29" spans="1:13" ht="18.95" customHeight="1" x14ac:dyDescent="0.2">
      <c r="A29" s="35">
        <f t="shared" si="0"/>
        <v>16</v>
      </c>
      <c r="B29" s="38">
        <v>43525</v>
      </c>
      <c r="C29" s="37">
        <v>282780800.46166199</v>
      </c>
      <c r="D29" s="39">
        <v>3.0000000000000006E-2</v>
      </c>
      <c r="E29" s="37">
        <v>8483424.0138498619</v>
      </c>
      <c r="I29" s="35"/>
      <c r="J29" s="38"/>
      <c r="K29" s="37"/>
      <c r="L29" s="39"/>
      <c r="M29" s="37"/>
    </row>
    <row r="30" spans="1:13" ht="18.95" customHeight="1" x14ac:dyDescent="0.2">
      <c r="A30" s="35">
        <f t="shared" si="0"/>
        <v>17</v>
      </c>
      <c r="B30" s="38">
        <v>43556</v>
      </c>
      <c r="C30" s="37">
        <v>316086291.51993299</v>
      </c>
      <c r="D30" s="39">
        <v>3.0000000000000006E-2</v>
      </c>
      <c r="E30" s="37">
        <v>9482588.7455979921</v>
      </c>
      <c r="F30" s="37"/>
      <c r="I30" s="35"/>
      <c r="J30" s="38"/>
      <c r="K30" s="37"/>
      <c r="L30" s="39"/>
      <c r="M30" s="37"/>
    </row>
    <row r="31" spans="1:13" ht="18.95" customHeight="1" x14ac:dyDescent="0.2">
      <c r="A31" s="35"/>
      <c r="B31" s="36"/>
      <c r="I31" s="35"/>
      <c r="J31" s="36"/>
    </row>
    <row r="32" spans="1:13" ht="18.95" customHeight="1" x14ac:dyDescent="0.2">
      <c r="A32" s="35">
        <f>A30+1</f>
        <v>18</v>
      </c>
      <c r="B32" s="43" t="s">
        <v>33</v>
      </c>
      <c r="C32" s="44">
        <v>3699888512.8854208</v>
      </c>
      <c r="D32" s="37"/>
      <c r="E32" s="44">
        <v>95934943.334614754</v>
      </c>
      <c r="F32" s="37"/>
      <c r="I32" s="35"/>
      <c r="J32" s="43"/>
      <c r="K32" s="37"/>
      <c r="L32" s="37"/>
      <c r="M32" s="37"/>
    </row>
    <row r="33" spans="1:13" ht="18.75" customHeight="1" x14ac:dyDescent="0.2">
      <c r="B33" s="43"/>
      <c r="J33" s="43"/>
    </row>
    <row r="34" spans="1:13" ht="18.75" customHeight="1" thickBot="1" x14ac:dyDescent="0.25">
      <c r="A34" s="35">
        <v>19</v>
      </c>
      <c r="B34" s="43" t="s">
        <v>34</v>
      </c>
      <c r="C34" s="45">
        <v>2.592914435137892E-2</v>
      </c>
      <c r="D34" s="46"/>
      <c r="E34" s="46"/>
      <c r="F34" s="47"/>
      <c r="I34" s="35"/>
      <c r="J34" s="43"/>
      <c r="K34" s="39"/>
      <c r="L34" s="46"/>
      <c r="M34" s="46"/>
    </row>
    <row r="35" spans="1:13" ht="18.95" customHeight="1" thickTop="1" x14ac:dyDescent="0.25"/>
    <row r="36" spans="1:13" ht="18.95" customHeight="1" x14ac:dyDescent="0.25">
      <c r="B36" s="26" t="s">
        <v>192</v>
      </c>
    </row>
    <row r="37" spans="1:13" ht="18.95" customHeight="1" x14ac:dyDescent="0.25"/>
    <row r="38" spans="1:13" ht="43.9" customHeight="1" x14ac:dyDescent="0.25">
      <c r="B38" s="111" t="s">
        <v>76</v>
      </c>
      <c r="C38" s="111"/>
      <c r="D38" s="111"/>
      <c r="E38" s="111"/>
    </row>
    <row r="39" spans="1:13" ht="18.95" customHeight="1" x14ac:dyDescent="0.25"/>
    <row r="40" spans="1:13" ht="64.900000000000006" customHeight="1" x14ac:dyDescent="0.25">
      <c r="B40" s="111" t="s">
        <v>75</v>
      </c>
      <c r="C40" s="111"/>
      <c r="D40" s="111"/>
      <c r="E40" s="111"/>
    </row>
    <row r="41" spans="1:13" ht="18.95" customHeight="1" x14ac:dyDescent="0.2">
      <c r="B41" s="69" t="s">
        <v>74</v>
      </c>
    </row>
    <row r="42" spans="1:13" ht="18.95" customHeight="1" x14ac:dyDescent="0.25"/>
    <row r="43" spans="1:13" ht="18.95" customHeight="1" x14ac:dyDescent="0.25"/>
    <row r="44" spans="1:13" ht="18.95" customHeight="1" x14ac:dyDescent="0.25"/>
    <row r="45" spans="1:13" ht="18.95" customHeight="1" x14ac:dyDescent="0.25"/>
    <row r="46" spans="1:13" ht="18.95" customHeight="1" x14ac:dyDescent="0.25"/>
    <row r="47" spans="1:13" ht="18.95" customHeight="1" x14ac:dyDescent="0.25"/>
    <row r="48" spans="1:13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</sheetData>
  <mergeCells count="7">
    <mergeCell ref="B40:E40"/>
    <mergeCell ref="A4:E4"/>
    <mergeCell ref="A5:E5"/>
    <mergeCell ref="A6:E6"/>
    <mergeCell ref="A7:E7"/>
    <mergeCell ref="A8:E8"/>
    <mergeCell ref="B38:E38"/>
  </mergeCells>
  <pageMargins left="0.7" right="0.7" top="0.25" bottom="0.2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B3" sqref="B3:M3"/>
    </sheetView>
  </sheetViews>
  <sheetFormatPr defaultColWidth="9.140625" defaultRowHeight="12.75" x14ac:dyDescent="0.25"/>
  <cols>
    <col min="1" max="1" width="8" style="50" customWidth="1"/>
    <col min="2" max="2" width="13" style="50" customWidth="1"/>
    <col min="3" max="3" width="13.85546875" style="50" customWidth="1"/>
    <col min="4" max="4" width="9.85546875" style="50" customWidth="1"/>
    <col min="5" max="5" width="14.85546875" style="50" customWidth="1"/>
    <col min="6" max="6" width="1.85546875" style="50" customWidth="1"/>
    <col min="7" max="7" width="13.85546875" style="50" customWidth="1"/>
    <col min="8" max="8" width="17.85546875" style="50" customWidth="1"/>
    <col min="9" max="9" width="1" style="50" customWidth="1"/>
    <col min="10" max="10" width="13" style="50" customWidth="1"/>
    <col min="11" max="16384" width="9.140625" style="50"/>
  </cols>
  <sheetData>
    <row r="1" spans="1:13" ht="15" x14ac:dyDescent="0.25">
      <c r="A1"/>
      <c r="B1"/>
      <c r="C1"/>
      <c r="D1"/>
      <c r="E1"/>
      <c r="F1"/>
      <c r="G1"/>
      <c r="H1"/>
      <c r="I1"/>
      <c r="J1"/>
      <c r="K1"/>
      <c r="L1"/>
      <c r="M1" s="4" t="s">
        <v>7</v>
      </c>
    </row>
    <row r="2" spans="1:13" ht="15" x14ac:dyDescent="0.25">
      <c r="A2"/>
      <c r="B2"/>
      <c r="C2"/>
      <c r="D2"/>
      <c r="E2"/>
      <c r="F2"/>
      <c r="G2"/>
      <c r="H2"/>
      <c r="I2"/>
      <c r="J2"/>
      <c r="K2"/>
      <c r="L2"/>
      <c r="M2" s="4" t="s">
        <v>191</v>
      </c>
    </row>
    <row r="3" spans="1:13" ht="15" x14ac:dyDescent="0.25">
      <c r="A3"/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x14ac:dyDescent="0.25">
      <c r="A4"/>
      <c r="B4" s="106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5" x14ac:dyDescent="0.25">
      <c r="A5"/>
      <c r="B5" s="106" t="s">
        <v>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7" spans="1:13" ht="30" customHeight="1" x14ac:dyDescent="0.25"/>
    <row r="8" spans="1:13" ht="11.45" customHeight="1" x14ac:dyDescent="0.25">
      <c r="A8" s="51" t="s">
        <v>35</v>
      </c>
    </row>
    <row r="9" spans="1:13" ht="12.95" customHeight="1" x14ac:dyDescent="0.25">
      <c r="A9" s="52" t="s">
        <v>36</v>
      </c>
    </row>
    <row r="10" spans="1:13" ht="11.45" customHeight="1" x14ac:dyDescent="0.25">
      <c r="A10" s="51" t="s">
        <v>37</v>
      </c>
    </row>
    <row r="11" spans="1:13" ht="11.45" customHeight="1" x14ac:dyDescent="0.25">
      <c r="A11" s="51" t="s">
        <v>38</v>
      </c>
    </row>
    <row r="12" spans="1:13" ht="11.45" customHeight="1" x14ac:dyDescent="0.25">
      <c r="A12" s="51" t="s">
        <v>39</v>
      </c>
    </row>
    <row r="13" spans="1:13" ht="11.45" customHeight="1" x14ac:dyDescent="0.25">
      <c r="A13" s="53" t="s">
        <v>40</v>
      </c>
      <c r="B13" s="54" t="s">
        <v>41</v>
      </c>
      <c r="C13" s="55" t="s">
        <v>42</v>
      </c>
      <c r="D13" s="56" t="s">
        <v>43</v>
      </c>
      <c r="E13" s="121" t="s">
        <v>44</v>
      </c>
      <c r="F13" s="121"/>
      <c r="G13" s="57" t="s">
        <v>45</v>
      </c>
      <c r="H13" s="56" t="s">
        <v>46</v>
      </c>
      <c r="I13" s="121" t="s">
        <v>47</v>
      </c>
      <c r="J13" s="121"/>
    </row>
    <row r="14" spans="1:13" ht="11.1" customHeight="1" x14ac:dyDescent="0.25">
      <c r="A14" s="58"/>
      <c r="B14" s="59" t="s">
        <v>48</v>
      </c>
      <c r="C14" s="60" t="s">
        <v>49</v>
      </c>
      <c r="D14" s="61" t="s">
        <v>50</v>
      </c>
      <c r="E14" s="122"/>
      <c r="F14" s="122"/>
      <c r="G14" s="58"/>
      <c r="H14" s="58"/>
      <c r="I14" s="122"/>
      <c r="J14" s="122"/>
    </row>
    <row r="15" spans="1:13" ht="11.45" customHeight="1" x14ac:dyDescent="0.25">
      <c r="A15" s="51" t="s">
        <v>51</v>
      </c>
    </row>
    <row r="16" spans="1:13" ht="11.45" customHeight="1" x14ac:dyDescent="0.25">
      <c r="A16" s="51" t="s">
        <v>52</v>
      </c>
    </row>
    <row r="17" spans="1:10" ht="11.45" customHeight="1" x14ac:dyDescent="0.25">
      <c r="A17" s="62">
        <v>1581</v>
      </c>
    </row>
    <row r="18" spans="1:10" ht="2.1" customHeight="1" x14ac:dyDescent="0.25"/>
    <row r="19" spans="1:10" ht="11.1" customHeight="1" x14ac:dyDescent="0.25">
      <c r="A19" s="123" t="s">
        <v>63</v>
      </c>
      <c r="B19" s="123"/>
      <c r="C19" s="123"/>
      <c r="D19" s="123"/>
      <c r="E19" s="123"/>
      <c r="F19" s="122"/>
      <c r="G19" s="122"/>
      <c r="H19" s="122"/>
      <c r="I19" s="122"/>
      <c r="J19" s="122"/>
    </row>
    <row r="20" spans="1:10" ht="21.95" customHeight="1" x14ac:dyDescent="0.25">
      <c r="A20" s="116" t="s">
        <v>64</v>
      </c>
      <c r="B20" s="116"/>
      <c r="C20" s="116"/>
      <c r="D20" s="116"/>
      <c r="E20" s="116"/>
      <c r="F20" s="119">
        <v>16998913.890000001</v>
      </c>
      <c r="G20" s="119"/>
      <c r="H20" s="120">
        <v>17000000</v>
      </c>
      <c r="I20" s="120"/>
      <c r="J20" s="64">
        <v>1086.1099999999999</v>
      </c>
    </row>
    <row r="21" spans="1:10" ht="21.95" customHeight="1" x14ac:dyDescent="0.25">
      <c r="A21" s="116" t="s">
        <v>65</v>
      </c>
      <c r="B21" s="116"/>
      <c r="C21" s="116"/>
      <c r="D21" s="116"/>
      <c r="E21" s="116"/>
      <c r="F21" s="119">
        <v>7996344.4400000004</v>
      </c>
      <c r="G21" s="119"/>
      <c r="H21" s="120">
        <v>8000000</v>
      </c>
      <c r="I21" s="120"/>
      <c r="J21" s="64">
        <v>3655.56</v>
      </c>
    </row>
    <row r="22" spans="1:10" ht="21.95" customHeight="1" x14ac:dyDescent="0.25">
      <c r="A22" s="116" t="s">
        <v>66</v>
      </c>
      <c r="B22" s="116"/>
      <c r="C22" s="116"/>
      <c r="D22" s="116"/>
      <c r="E22" s="116"/>
      <c r="F22" s="119">
        <v>9999361.1099999994</v>
      </c>
      <c r="G22" s="119"/>
      <c r="H22" s="120">
        <v>10000000</v>
      </c>
      <c r="I22" s="120"/>
      <c r="J22" s="63">
        <v>638.89</v>
      </c>
    </row>
    <row r="23" spans="1:10" ht="22.35" customHeight="1" x14ac:dyDescent="0.25">
      <c r="A23" s="116" t="s">
        <v>67</v>
      </c>
      <c r="B23" s="116"/>
      <c r="C23" s="116"/>
      <c r="D23" s="116"/>
      <c r="E23" s="116"/>
      <c r="F23" s="119">
        <v>19990861.109999999</v>
      </c>
      <c r="G23" s="119"/>
      <c r="H23" s="120">
        <v>20000000</v>
      </c>
      <c r="I23" s="120"/>
      <c r="J23" s="64">
        <v>9138.89</v>
      </c>
    </row>
    <row r="24" spans="1:10" ht="24.75" customHeight="1" x14ac:dyDescent="0.25">
      <c r="A24" s="116" t="s">
        <v>68</v>
      </c>
      <c r="B24" s="116"/>
      <c r="C24" s="116"/>
      <c r="D24" s="116"/>
      <c r="E24" s="116"/>
      <c r="F24" s="117">
        <v>54985480.549999997</v>
      </c>
      <c r="G24" s="117"/>
      <c r="H24" s="118">
        <v>55000000</v>
      </c>
      <c r="I24" s="118"/>
      <c r="J24" s="65">
        <v>14519.45</v>
      </c>
    </row>
    <row r="25" spans="1:10" ht="24.2" customHeight="1" x14ac:dyDescent="0.25">
      <c r="A25" s="116" t="s">
        <v>69</v>
      </c>
      <c r="B25" s="116"/>
      <c r="C25" s="116"/>
      <c r="D25" s="116"/>
      <c r="E25" s="116"/>
      <c r="F25" s="117">
        <v>54985480.549999997</v>
      </c>
      <c r="G25" s="117"/>
      <c r="H25" s="118">
        <v>55000000</v>
      </c>
      <c r="I25" s="118"/>
      <c r="J25" s="65">
        <v>14519.45</v>
      </c>
    </row>
    <row r="26" spans="1:10" ht="24.2" customHeight="1" x14ac:dyDescent="0.25">
      <c r="A26" s="116" t="s">
        <v>70</v>
      </c>
      <c r="B26" s="116"/>
      <c r="C26" s="116"/>
      <c r="D26" s="116"/>
      <c r="E26" s="116"/>
      <c r="F26" s="117">
        <v>54985480.549999997</v>
      </c>
      <c r="G26" s="117"/>
      <c r="H26" s="118">
        <v>55000000</v>
      </c>
      <c r="I26" s="118"/>
      <c r="J26" s="65">
        <v>14519.45</v>
      </c>
    </row>
    <row r="27" spans="1:10" ht="24.2" customHeight="1" x14ac:dyDescent="0.25">
      <c r="A27" s="113" t="s">
        <v>71</v>
      </c>
      <c r="B27" s="113"/>
      <c r="C27" s="113"/>
      <c r="D27" s="113"/>
      <c r="E27" s="113"/>
      <c r="F27" s="114">
        <v>54985480.549999997</v>
      </c>
      <c r="G27" s="114"/>
      <c r="H27" s="115">
        <v>55000000</v>
      </c>
      <c r="I27" s="115"/>
      <c r="J27" s="66">
        <v>14519.45</v>
      </c>
    </row>
  </sheetData>
  <mergeCells count="33">
    <mergeCell ref="F21:G21"/>
    <mergeCell ref="H21:I21"/>
    <mergeCell ref="E13:F13"/>
    <mergeCell ref="I13:J13"/>
    <mergeCell ref="E14:F14"/>
    <mergeCell ref="I14:J14"/>
    <mergeCell ref="A19:E19"/>
    <mergeCell ref="F19:J19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B3:M3"/>
    <mergeCell ref="B4:M4"/>
    <mergeCell ref="B5:M5"/>
    <mergeCell ref="A26:E26"/>
    <mergeCell ref="F26:G26"/>
    <mergeCell ref="H26:I2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DECE069C-DA07-49F9-9F92-0A6112043F60}"/>
</file>

<file path=customXml/itemProps2.xml><?xml version="1.0" encoding="utf-8"?>
<ds:datastoreItem xmlns:ds="http://schemas.openxmlformats.org/officeDocument/2006/customXml" ds:itemID="{0DCF115F-3AB4-4352-8CC4-2BF1B9DE5FC2}"/>
</file>

<file path=customXml/itemProps3.xml><?xml version="1.0" encoding="utf-8"?>
<ds:datastoreItem xmlns:ds="http://schemas.openxmlformats.org/officeDocument/2006/customXml" ds:itemID="{B0B1F473-C483-4963-82C2-0129AC3EA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KU</vt:lpstr>
      <vt:lpstr>KU SCH J-3</vt:lpstr>
      <vt:lpstr>SCH J-2 KU</vt:lpstr>
      <vt:lpstr>CP Rates - KU</vt:lpstr>
      <vt:lpstr>LGE-E</vt:lpstr>
      <vt:lpstr>LGE-G</vt:lpstr>
      <vt:lpstr>LG&amp;E SCH J-3</vt:lpstr>
      <vt:lpstr>SCH J-2 LGE</vt:lpstr>
      <vt:lpstr>CP Rates - LGE</vt:lpstr>
      <vt:lpstr>KU!Print_Area</vt:lpstr>
      <vt:lpstr>'KU SCH J-3'!Print_Area</vt:lpstr>
      <vt:lpstr>'LG&amp;E SCH J-3'!Print_Area</vt:lpstr>
      <vt:lpstr>'LGE-E'!Print_Area</vt:lpstr>
      <vt:lpstr>'LGE-G'!Print_Area</vt:lpstr>
      <vt:lpstr>'SCH J-2 KU'!Print_Area</vt:lpstr>
      <vt:lpstr>'SCH J-2 LGE'!Print_Area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Arbough, Dan</dc:creator>
  <cp:lastModifiedBy>Leichty, Doug</cp:lastModifiedBy>
  <cp:lastPrinted>2018-04-06T16:08:21Z</cp:lastPrinted>
  <dcterms:created xsi:type="dcterms:W3CDTF">2018-04-03T17:19:56Z</dcterms:created>
  <dcterms:modified xsi:type="dcterms:W3CDTF">2018-04-17T19:59:25Z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